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Vizovice\VIZOVICE_SIDL_STEPSKA\VV_2021_DUSP\"/>
    </mc:Choice>
  </mc:AlternateContent>
  <bookViews>
    <workbookView xWindow="28680" yWindow="-120" windowWidth="23250" windowHeight="13170" activeTab="4"/>
  </bookViews>
  <sheets>
    <sheet name="Pokyny pro vyplnění" sheetId="11" r:id="rId1"/>
    <sheet name="Stavba" sheetId="1" r:id="rId2"/>
    <sheet name="VzorPolozky" sheetId="10" state="hidden" r:id="rId3"/>
    <sheet name="000 01 Naklady" sheetId="12" r:id="rId4"/>
    <sheet name="SO 001.1 01 Pol" sheetId="13" r:id="rId5"/>
    <sheet name="SO 011.1 01 Pol" sheetId="14" r:id="rId6"/>
    <sheet name="SO 101.1 01 Pol" sheetId="15" r:id="rId7"/>
    <sheet name="SO 103.1 01 Pol" sheetId="16" r:id="rId8"/>
    <sheet name="SO 104.1 01 Pol" sheetId="17" r:id="rId9"/>
    <sheet name="SO 111.1 01 Pol" sheetId="18" r:id="rId10"/>
    <sheet name="SO 113.1 01 Pol" sheetId="19" r:id="rId11"/>
    <sheet name="SO 114.1 01 Pol" sheetId="20" r:id="rId12"/>
  </sheets>
  <externalReferences>
    <externalReference r:id="rId13"/>
  </externalReferences>
  <definedNames>
    <definedName name="CelkemDPHVypocet" localSheetId="1">Stavba!$H$58</definedName>
    <definedName name="CenaCelkem">Stavba!$G$29</definedName>
    <definedName name="CenaCelkemBezDPH">Stavba!$G$28</definedName>
    <definedName name="CenaCelkemVypocet" localSheetId="1">Stavba!$I$58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'000 01 Naklady'!$1:$7</definedName>
    <definedName name="_xlnm.Print_Titles" localSheetId="4">'SO 001.1 01 Pol'!$1:$7</definedName>
    <definedName name="_xlnm.Print_Titles" localSheetId="5">'SO 011.1 01 Pol'!$1:$7</definedName>
    <definedName name="_xlnm.Print_Titles" localSheetId="6">'SO 101.1 01 Pol'!$1:$7</definedName>
    <definedName name="_xlnm.Print_Titles" localSheetId="7">'SO 103.1 01 Pol'!$1:$7</definedName>
    <definedName name="_xlnm.Print_Titles" localSheetId="8">'SO 104.1 01 Pol'!$1:$7</definedName>
    <definedName name="_xlnm.Print_Titles" localSheetId="9">'SO 111.1 01 Pol'!$1:$7</definedName>
    <definedName name="_xlnm.Print_Titles" localSheetId="10">'SO 113.1 01 Pol'!$1:$7</definedName>
    <definedName name="_xlnm.Print_Titles" localSheetId="11">'SO 114.1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'000 01 Naklady'!$A$1:$X$56</definedName>
    <definedName name="_xlnm.Print_Area" localSheetId="4">'SO 001.1 01 Pol'!$A$1:$X$34</definedName>
    <definedName name="_xlnm.Print_Area" localSheetId="5">'SO 011.1 01 Pol'!$A$1:$X$48</definedName>
    <definedName name="_xlnm.Print_Area" localSheetId="6">'SO 101.1 01 Pol'!$A$1:$X$135</definedName>
    <definedName name="_xlnm.Print_Area" localSheetId="7">'SO 103.1 01 Pol'!$A$1:$X$89</definedName>
    <definedName name="_xlnm.Print_Area" localSheetId="8">'SO 104.1 01 Pol'!$A$1:$X$93</definedName>
    <definedName name="_xlnm.Print_Area" localSheetId="9">'SO 111.1 01 Pol'!$A$1:$X$130</definedName>
    <definedName name="_xlnm.Print_Area" localSheetId="10">'SO 113.1 01 Pol'!$A$1:$X$82</definedName>
    <definedName name="_xlnm.Print_Area" localSheetId="11">'SO 114.1 01 Pol'!$A$1:$X$126</definedName>
    <definedName name="_xlnm.Print_Area" localSheetId="1">Stavba!$A$1:$J$84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Stavba!$F$58</definedName>
    <definedName name="ZakladDPHZakl">Stavba!$G$25</definedName>
    <definedName name="ZakladDPHZaklVypocet" localSheetId="1">Stavba!$G$58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20" l="1"/>
  <c r="M9" i="20" s="1"/>
  <c r="I9" i="20"/>
  <c r="I8" i="20" s="1"/>
  <c r="K9" i="20"/>
  <c r="O9" i="20"/>
  <c r="Q9" i="20"/>
  <c r="Q8" i="20" s="1"/>
  <c r="V9" i="20"/>
  <c r="G14" i="20"/>
  <c r="M14" i="20" s="1"/>
  <c r="I14" i="20"/>
  <c r="K14" i="20"/>
  <c r="K8" i="20" s="1"/>
  <c r="O14" i="20"/>
  <c r="Q14" i="20"/>
  <c r="V14" i="20"/>
  <c r="G15" i="20"/>
  <c r="M15" i="20" s="1"/>
  <c r="I15" i="20"/>
  <c r="K15" i="20"/>
  <c r="O15" i="20"/>
  <c r="Q15" i="20"/>
  <c r="V15" i="20"/>
  <c r="G16" i="20"/>
  <c r="M16" i="20" s="1"/>
  <c r="I16" i="20"/>
  <c r="K16" i="20"/>
  <c r="O16" i="20"/>
  <c r="Q16" i="20"/>
  <c r="V16" i="20"/>
  <c r="G21" i="20"/>
  <c r="I21" i="20"/>
  <c r="K21" i="20"/>
  <c r="M21" i="20"/>
  <c r="O21" i="20"/>
  <c r="Q21" i="20"/>
  <c r="V21" i="20"/>
  <c r="G24" i="20"/>
  <c r="M24" i="20" s="1"/>
  <c r="I24" i="20"/>
  <c r="K24" i="20"/>
  <c r="O24" i="20"/>
  <c r="Q24" i="20"/>
  <c r="V24" i="20"/>
  <c r="G35" i="20"/>
  <c r="I35" i="20"/>
  <c r="K35" i="20"/>
  <c r="M35" i="20"/>
  <c r="O35" i="20"/>
  <c r="Q35" i="20"/>
  <c r="V35" i="20"/>
  <c r="G37" i="20"/>
  <c r="M37" i="20" s="1"/>
  <c r="I37" i="20"/>
  <c r="K37" i="20"/>
  <c r="O37" i="20"/>
  <c r="Q37" i="20"/>
  <c r="V37" i="20"/>
  <c r="G38" i="20"/>
  <c r="M38" i="20" s="1"/>
  <c r="I38" i="20"/>
  <c r="K38" i="20"/>
  <c r="O38" i="20"/>
  <c r="Q38" i="20"/>
  <c r="V38" i="20"/>
  <c r="G40" i="20"/>
  <c r="M40" i="20" s="1"/>
  <c r="I40" i="20"/>
  <c r="K40" i="20"/>
  <c r="O40" i="20"/>
  <c r="Q40" i="20"/>
  <c r="V40" i="20"/>
  <c r="G43" i="20"/>
  <c r="G42" i="20" s="1"/>
  <c r="I43" i="20"/>
  <c r="K43" i="20"/>
  <c r="O43" i="20"/>
  <c r="Q43" i="20"/>
  <c r="V43" i="20"/>
  <c r="G49" i="20"/>
  <c r="I49" i="20"/>
  <c r="I42" i="20" s="1"/>
  <c r="K49" i="20"/>
  <c r="M49" i="20"/>
  <c r="O49" i="20"/>
  <c r="Q49" i="20"/>
  <c r="V49" i="20"/>
  <c r="G50" i="20"/>
  <c r="M50" i="20" s="1"/>
  <c r="I50" i="20"/>
  <c r="K50" i="20"/>
  <c r="O50" i="20"/>
  <c r="Q50" i="20"/>
  <c r="V50" i="20"/>
  <c r="G52" i="20"/>
  <c r="I52" i="20"/>
  <c r="K52" i="20"/>
  <c r="O52" i="20"/>
  <c r="Q52" i="20"/>
  <c r="V52" i="20"/>
  <c r="V51" i="20" s="1"/>
  <c r="G55" i="20"/>
  <c r="I55" i="20"/>
  <c r="K55" i="20"/>
  <c r="M55" i="20"/>
  <c r="O55" i="20"/>
  <c r="Q55" i="20"/>
  <c r="V55" i="20"/>
  <c r="G56" i="20"/>
  <c r="M56" i="20" s="1"/>
  <c r="I56" i="20"/>
  <c r="K56" i="20"/>
  <c r="O56" i="20"/>
  <c r="Q56" i="20"/>
  <c r="V56" i="20"/>
  <c r="G57" i="20"/>
  <c r="M57" i="20" s="1"/>
  <c r="I57" i="20"/>
  <c r="K57" i="20"/>
  <c r="O57" i="20"/>
  <c r="Q57" i="20"/>
  <c r="V57" i="20"/>
  <c r="G59" i="20"/>
  <c r="I59" i="20"/>
  <c r="I58" i="20" s="1"/>
  <c r="K59" i="20"/>
  <c r="M59" i="20"/>
  <c r="O59" i="20"/>
  <c r="Q59" i="20"/>
  <c r="Q58" i="20" s="1"/>
  <c r="V59" i="20"/>
  <c r="G62" i="20"/>
  <c r="M62" i="20" s="1"/>
  <c r="I62" i="20"/>
  <c r="K62" i="20"/>
  <c r="O62" i="20"/>
  <c r="O58" i="20" s="1"/>
  <c r="Q62" i="20"/>
  <c r="V62" i="20"/>
  <c r="G64" i="20"/>
  <c r="I64" i="20"/>
  <c r="K64" i="20"/>
  <c r="O64" i="20"/>
  <c r="Q64" i="20"/>
  <c r="V64" i="20"/>
  <c r="V63" i="20" s="1"/>
  <c r="G65" i="20"/>
  <c r="I65" i="20"/>
  <c r="K65" i="20"/>
  <c r="M65" i="20"/>
  <c r="O65" i="20"/>
  <c r="Q65" i="20"/>
  <c r="V65" i="20"/>
  <c r="G66" i="20"/>
  <c r="M66" i="20" s="1"/>
  <c r="I66" i="20"/>
  <c r="K66" i="20"/>
  <c r="O66" i="20"/>
  <c r="Q66" i="20"/>
  <c r="V66" i="20"/>
  <c r="G71" i="20"/>
  <c r="I71" i="20"/>
  <c r="K71" i="20"/>
  <c r="M71" i="20"/>
  <c r="O71" i="20"/>
  <c r="Q71" i="20"/>
  <c r="V71" i="20"/>
  <c r="V70" i="20" s="1"/>
  <c r="G72" i="20"/>
  <c r="I72" i="20"/>
  <c r="K72" i="20"/>
  <c r="O72" i="20"/>
  <c r="O70" i="20" s="1"/>
  <c r="Q72" i="20"/>
  <c r="V72" i="20"/>
  <c r="G73" i="20"/>
  <c r="M73" i="20" s="1"/>
  <c r="I73" i="20"/>
  <c r="K73" i="20"/>
  <c r="O73" i="20"/>
  <c r="Q73" i="20"/>
  <c r="V73" i="20"/>
  <c r="G76" i="20"/>
  <c r="I76" i="20"/>
  <c r="K76" i="20"/>
  <c r="M76" i="20"/>
  <c r="O76" i="20"/>
  <c r="Q76" i="20"/>
  <c r="V76" i="20"/>
  <c r="G78" i="20"/>
  <c r="I78" i="20"/>
  <c r="K78" i="20"/>
  <c r="O78" i="20"/>
  <c r="O75" i="20" s="1"/>
  <c r="Q78" i="20"/>
  <c r="V78" i="20"/>
  <c r="G79" i="20"/>
  <c r="M79" i="20" s="1"/>
  <c r="I79" i="20"/>
  <c r="K79" i="20"/>
  <c r="O79" i="20"/>
  <c r="Q79" i="20"/>
  <c r="V79" i="20"/>
  <c r="G81" i="20"/>
  <c r="I81" i="20"/>
  <c r="K81" i="20"/>
  <c r="M81" i="20"/>
  <c r="O81" i="20"/>
  <c r="Q81" i="20"/>
  <c r="V81" i="20"/>
  <c r="G82" i="20"/>
  <c r="I82" i="20"/>
  <c r="K82" i="20"/>
  <c r="O82" i="20"/>
  <c r="Q82" i="20"/>
  <c r="V82" i="20"/>
  <c r="G85" i="20"/>
  <c r="M85" i="20" s="1"/>
  <c r="I85" i="20"/>
  <c r="K85" i="20"/>
  <c r="O85" i="20"/>
  <c r="Q85" i="20"/>
  <c r="V85" i="20"/>
  <c r="G88" i="20"/>
  <c r="M88" i="20" s="1"/>
  <c r="I88" i="20"/>
  <c r="K88" i="20"/>
  <c r="O88" i="20"/>
  <c r="Q88" i="20"/>
  <c r="V88" i="20"/>
  <c r="G89" i="20"/>
  <c r="M89" i="20" s="1"/>
  <c r="I89" i="20"/>
  <c r="K89" i="20"/>
  <c r="O89" i="20"/>
  <c r="Q89" i="20"/>
  <c r="V89" i="20"/>
  <c r="G90" i="20"/>
  <c r="M90" i="20" s="1"/>
  <c r="I90" i="20"/>
  <c r="K90" i="20"/>
  <c r="O90" i="20"/>
  <c r="Q90" i="20"/>
  <c r="V90" i="20"/>
  <c r="G94" i="20"/>
  <c r="I94" i="20"/>
  <c r="K94" i="20"/>
  <c r="M94" i="20"/>
  <c r="O94" i="20"/>
  <c r="Q94" i="20"/>
  <c r="V94" i="20"/>
  <c r="G96" i="20"/>
  <c r="K96" i="20"/>
  <c r="V96" i="20"/>
  <c r="G97" i="20"/>
  <c r="M97" i="20" s="1"/>
  <c r="M96" i="20" s="1"/>
  <c r="I97" i="20"/>
  <c r="I96" i="20" s="1"/>
  <c r="K97" i="20"/>
  <c r="O97" i="20"/>
  <c r="O96" i="20" s="1"/>
  <c r="Q97" i="20"/>
  <c r="Q96" i="20" s="1"/>
  <c r="V97" i="20"/>
  <c r="K99" i="20"/>
  <c r="G100" i="20"/>
  <c r="M100" i="20" s="1"/>
  <c r="M99" i="20" s="1"/>
  <c r="I100" i="20"/>
  <c r="I99" i="20" s="1"/>
  <c r="K100" i="20"/>
  <c r="O100" i="20"/>
  <c r="O99" i="20" s="1"/>
  <c r="Q100" i="20"/>
  <c r="Q99" i="20" s="1"/>
  <c r="V100" i="20"/>
  <c r="V99" i="20" s="1"/>
  <c r="G102" i="20"/>
  <c r="I102" i="20"/>
  <c r="K102" i="20"/>
  <c r="M102" i="20"/>
  <c r="O102" i="20"/>
  <c r="Q102" i="20"/>
  <c r="V102" i="20"/>
  <c r="G104" i="20"/>
  <c r="I104" i="20"/>
  <c r="K104" i="20"/>
  <c r="O104" i="20"/>
  <c r="Q104" i="20"/>
  <c r="V104" i="20"/>
  <c r="G105" i="20"/>
  <c r="M105" i="20" s="1"/>
  <c r="I105" i="20"/>
  <c r="K105" i="20"/>
  <c r="O105" i="20"/>
  <c r="Q105" i="20"/>
  <c r="V105" i="20"/>
  <c r="G106" i="20"/>
  <c r="M106" i="20" s="1"/>
  <c r="I106" i="20"/>
  <c r="K106" i="20"/>
  <c r="O106" i="20"/>
  <c r="Q106" i="20"/>
  <c r="V106" i="20"/>
  <c r="G109" i="20"/>
  <c r="M109" i="20" s="1"/>
  <c r="I109" i="20"/>
  <c r="K109" i="20"/>
  <c r="O109" i="20"/>
  <c r="Q109" i="20"/>
  <c r="V109" i="20"/>
  <c r="G110" i="20"/>
  <c r="M110" i="20" s="1"/>
  <c r="I110" i="20"/>
  <c r="K110" i="20"/>
  <c r="O110" i="20"/>
  <c r="Q110" i="20"/>
  <c r="V110" i="20"/>
  <c r="G111" i="20"/>
  <c r="I111" i="20"/>
  <c r="K111" i="20"/>
  <c r="M111" i="20"/>
  <c r="O111" i="20"/>
  <c r="Q111" i="20"/>
  <c r="V111" i="20"/>
  <c r="G112" i="20"/>
  <c r="M112" i="20" s="1"/>
  <c r="I112" i="20"/>
  <c r="K112" i="20"/>
  <c r="O112" i="20"/>
  <c r="Q112" i="20"/>
  <c r="V112" i="20"/>
  <c r="G114" i="20"/>
  <c r="I114" i="20"/>
  <c r="K114" i="20"/>
  <c r="M114" i="20"/>
  <c r="O114" i="20"/>
  <c r="Q114" i="20"/>
  <c r="V114" i="20"/>
  <c r="AE116" i="20"/>
  <c r="F57" i="1" s="1"/>
  <c r="G9" i="19"/>
  <c r="M9" i="19" s="1"/>
  <c r="I9" i="19"/>
  <c r="K9" i="19"/>
  <c r="O9" i="19"/>
  <c r="Q9" i="19"/>
  <c r="V9" i="19"/>
  <c r="G11" i="19"/>
  <c r="M11" i="19" s="1"/>
  <c r="I11" i="19"/>
  <c r="K11" i="19"/>
  <c r="O11" i="19"/>
  <c r="Q11" i="19"/>
  <c r="V11" i="19"/>
  <c r="G12" i="19"/>
  <c r="I12" i="19"/>
  <c r="K12" i="19"/>
  <c r="O12" i="19"/>
  <c r="Q12" i="19"/>
  <c r="V12" i="19"/>
  <c r="G14" i="19"/>
  <c r="M14" i="19" s="1"/>
  <c r="I14" i="19"/>
  <c r="K14" i="19"/>
  <c r="O14" i="19"/>
  <c r="Q14" i="19"/>
  <c r="V14" i="19"/>
  <c r="G15" i="19"/>
  <c r="I15" i="19"/>
  <c r="K15" i="19"/>
  <c r="M15" i="19"/>
  <c r="O15" i="19"/>
  <c r="Q15" i="19"/>
  <c r="V15" i="19"/>
  <c r="G17" i="19"/>
  <c r="M17" i="19" s="1"/>
  <c r="I17" i="19"/>
  <c r="K17" i="19"/>
  <c r="O17" i="19"/>
  <c r="Q17" i="19"/>
  <c r="V17" i="19"/>
  <c r="G20" i="19"/>
  <c r="I20" i="19"/>
  <c r="K20" i="19"/>
  <c r="M20" i="19"/>
  <c r="O20" i="19"/>
  <c r="Q20" i="19"/>
  <c r="V20" i="19"/>
  <c r="G23" i="19"/>
  <c r="M23" i="19" s="1"/>
  <c r="I23" i="19"/>
  <c r="K23" i="19"/>
  <c r="O23" i="19"/>
  <c r="Q23" i="19"/>
  <c r="V23" i="19"/>
  <c r="G24" i="19"/>
  <c r="M24" i="19" s="1"/>
  <c r="I24" i="19"/>
  <c r="K24" i="19"/>
  <c r="O24" i="19"/>
  <c r="Q24" i="19"/>
  <c r="V24" i="19"/>
  <c r="G25" i="19"/>
  <c r="M25" i="19" s="1"/>
  <c r="I25" i="19"/>
  <c r="K25" i="19"/>
  <c r="O25" i="19"/>
  <c r="Q25" i="19"/>
  <c r="V25" i="19"/>
  <c r="G28" i="19"/>
  <c r="G27" i="19" s="1"/>
  <c r="I28" i="19"/>
  <c r="K28" i="19"/>
  <c r="O28" i="19"/>
  <c r="Q28" i="19"/>
  <c r="V28" i="19"/>
  <c r="G31" i="19"/>
  <c r="I31" i="19"/>
  <c r="K31" i="19"/>
  <c r="M31" i="19"/>
  <c r="O31" i="19"/>
  <c r="Q31" i="19"/>
  <c r="V31" i="19"/>
  <c r="G32" i="19"/>
  <c r="M32" i="19" s="1"/>
  <c r="I32" i="19"/>
  <c r="K32" i="19"/>
  <c r="O32" i="19"/>
  <c r="Q32" i="19"/>
  <c r="V32" i="19"/>
  <c r="G33" i="19"/>
  <c r="M33" i="19" s="1"/>
  <c r="I33" i="19"/>
  <c r="K33" i="19"/>
  <c r="O33" i="19"/>
  <c r="Q33" i="19"/>
  <c r="V33" i="19"/>
  <c r="G35" i="19"/>
  <c r="I35" i="19"/>
  <c r="K35" i="19"/>
  <c r="M35" i="19"/>
  <c r="O35" i="19"/>
  <c r="Q35" i="19"/>
  <c r="V35" i="19"/>
  <c r="G38" i="19"/>
  <c r="M38" i="19" s="1"/>
  <c r="I38" i="19"/>
  <c r="K38" i="19"/>
  <c r="O38" i="19"/>
  <c r="O34" i="19" s="1"/>
  <c r="Q38" i="19"/>
  <c r="V38" i="19"/>
  <c r="G40" i="19"/>
  <c r="M40" i="19" s="1"/>
  <c r="I40" i="19"/>
  <c r="K40" i="19"/>
  <c r="O40" i="19"/>
  <c r="Q40" i="19"/>
  <c r="V40" i="19"/>
  <c r="G42" i="19"/>
  <c r="M42" i="19" s="1"/>
  <c r="I42" i="19"/>
  <c r="K42" i="19"/>
  <c r="O42" i="19"/>
  <c r="Q42" i="19"/>
  <c r="V42" i="19"/>
  <c r="I43" i="19"/>
  <c r="Q43" i="19"/>
  <c r="G44" i="19"/>
  <c r="G43" i="19" s="1"/>
  <c r="I44" i="19"/>
  <c r="K44" i="19"/>
  <c r="K43" i="19" s="1"/>
  <c r="O44" i="19"/>
  <c r="O43" i="19" s="1"/>
  <c r="Q44" i="19"/>
  <c r="V44" i="19"/>
  <c r="V43" i="19" s="1"/>
  <c r="G47" i="19"/>
  <c r="I47" i="19"/>
  <c r="I46" i="19" s="1"/>
  <c r="K47" i="19"/>
  <c r="K46" i="19" s="1"/>
  <c r="O47" i="19"/>
  <c r="O46" i="19" s="1"/>
  <c r="Q47" i="19"/>
  <c r="Q46" i="19" s="1"/>
  <c r="V47" i="19"/>
  <c r="V46" i="19" s="1"/>
  <c r="G51" i="19"/>
  <c r="M51" i="19" s="1"/>
  <c r="I51" i="19"/>
  <c r="I50" i="19" s="1"/>
  <c r="K51" i="19"/>
  <c r="O51" i="19"/>
  <c r="Q51" i="19"/>
  <c r="Q50" i="19" s="1"/>
  <c r="V51" i="19"/>
  <c r="G52" i="19"/>
  <c r="I52" i="19"/>
  <c r="K52" i="19"/>
  <c r="K50" i="19" s="1"/>
  <c r="O52" i="19"/>
  <c r="Q52" i="19"/>
  <c r="V52" i="19"/>
  <c r="G53" i="19"/>
  <c r="M53" i="19" s="1"/>
  <c r="I53" i="19"/>
  <c r="K53" i="19"/>
  <c r="O53" i="19"/>
  <c r="Q53" i="19"/>
  <c r="V53" i="19"/>
  <c r="K55" i="19"/>
  <c r="O55" i="19"/>
  <c r="G56" i="19"/>
  <c r="M56" i="19" s="1"/>
  <c r="M55" i="19" s="1"/>
  <c r="I56" i="19"/>
  <c r="I55" i="19" s="1"/>
  <c r="K56" i="19"/>
  <c r="O56" i="19"/>
  <c r="Q56" i="19"/>
  <c r="Q55" i="19" s="1"/>
  <c r="V56" i="19"/>
  <c r="V55" i="19" s="1"/>
  <c r="G58" i="19"/>
  <c r="I58" i="19"/>
  <c r="K58" i="19"/>
  <c r="M58" i="19"/>
  <c r="O58" i="19"/>
  <c r="Q58" i="19"/>
  <c r="V58" i="19"/>
  <c r="G60" i="19"/>
  <c r="I60" i="19"/>
  <c r="K60" i="19"/>
  <c r="O60" i="19"/>
  <c r="O57" i="19" s="1"/>
  <c r="Q60" i="19"/>
  <c r="V60" i="19"/>
  <c r="G61" i="19"/>
  <c r="M61" i="19" s="1"/>
  <c r="I61" i="19"/>
  <c r="K61" i="19"/>
  <c r="O61" i="19"/>
  <c r="Q61" i="19"/>
  <c r="V61" i="19"/>
  <c r="G62" i="19"/>
  <c r="M62" i="19" s="1"/>
  <c r="I62" i="19"/>
  <c r="K62" i="19"/>
  <c r="O62" i="19"/>
  <c r="Q62" i="19"/>
  <c r="V62" i="19"/>
  <c r="G65" i="19"/>
  <c r="M65" i="19" s="1"/>
  <c r="I65" i="19"/>
  <c r="K65" i="19"/>
  <c r="O65" i="19"/>
  <c r="Q65" i="19"/>
  <c r="V65" i="19"/>
  <c r="G66" i="19"/>
  <c r="M66" i="19" s="1"/>
  <c r="I66" i="19"/>
  <c r="K66" i="19"/>
  <c r="O66" i="19"/>
  <c r="Q66" i="19"/>
  <c r="V66" i="19"/>
  <c r="G67" i="19"/>
  <c r="I67" i="19"/>
  <c r="K67" i="19"/>
  <c r="M67" i="19"/>
  <c r="O67" i="19"/>
  <c r="Q67" i="19"/>
  <c r="V67" i="19"/>
  <c r="G68" i="19"/>
  <c r="M68" i="19" s="1"/>
  <c r="I68" i="19"/>
  <c r="K68" i="19"/>
  <c r="O68" i="19"/>
  <c r="Q68" i="19"/>
  <c r="V68" i="19"/>
  <c r="G70" i="19"/>
  <c r="I70" i="19"/>
  <c r="K70" i="19"/>
  <c r="M70" i="19"/>
  <c r="O70" i="19"/>
  <c r="Q70" i="19"/>
  <c r="V70" i="19"/>
  <c r="AE72" i="19"/>
  <c r="F55" i="1" s="1"/>
  <c r="G9" i="18"/>
  <c r="I9" i="18"/>
  <c r="K9" i="18"/>
  <c r="O9" i="18"/>
  <c r="Q9" i="18"/>
  <c r="V9" i="18"/>
  <c r="G11" i="18"/>
  <c r="M11" i="18" s="1"/>
  <c r="I11" i="18"/>
  <c r="K11" i="18"/>
  <c r="O11" i="18"/>
  <c r="Q11" i="18"/>
  <c r="V11" i="18"/>
  <c r="G12" i="18"/>
  <c r="I12" i="18"/>
  <c r="K12" i="18"/>
  <c r="M12" i="18"/>
  <c r="O12" i="18"/>
  <c r="Q12" i="18"/>
  <c r="V12" i="18"/>
  <c r="G16" i="18"/>
  <c r="M16" i="18" s="1"/>
  <c r="I16" i="18"/>
  <c r="K16" i="18"/>
  <c r="O16" i="18"/>
  <c r="Q16" i="18"/>
  <c r="V16" i="18"/>
  <c r="G19" i="18"/>
  <c r="I19" i="18"/>
  <c r="K19" i="18"/>
  <c r="M19" i="18"/>
  <c r="O19" i="18"/>
  <c r="Q19" i="18"/>
  <c r="V19" i="18"/>
  <c r="G22" i="18"/>
  <c r="M22" i="18" s="1"/>
  <c r="I22" i="18"/>
  <c r="K22" i="18"/>
  <c r="O22" i="18"/>
  <c r="Q22" i="18"/>
  <c r="V22" i="18"/>
  <c r="G23" i="18"/>
  <c r="M23" i="18" s="1"/>
  <c r="I23" i="18"/>
  <c r="K23" i="18"/>
  <c r="O23" i="18"/>
  <c r="Q23" i="18"/>
  <c r="V23" i="18"/>
  <c r="G24" i="18"/>
  <c r="M24" i="18" s="1"/>
  <c r="I24" i="18"/>
  <c r="K24" i="18"/>
  <c r="O24" i="18"/>
  <c r="Q24" i="18"/>
  <c r="V24" i="18"/>
  <c r="G27" i="18"/>
  <c r="M27" i="18" s="1"/>
  <c r="I27" i="18"/>
  <c r="K27" i="18"/>
  <c r="O27" i="18"/>
  <c r="Q27" i="18"/>
  <c r="V27" i="18"/>
  <c r="G28" i="18"/>
  <c r="M28" i="18" s="1"/>
  <c r="I28" i="18"/>
  <c r="K28" i="18"/>
  <c r="O28" i="18"/>
  <c r="Q28" i="18"/>
  <c r="V28" i="18"/>
  <c r="G30" i="18"/>
  <c r="I30" i="18"/>
  <c r="K30" i="18"/>
  <c r="M30" i="18"/>
  <c r="O30" i="18"/>
  <c r="Q30" i="18"/>
  <c r="V30" i="18"/>
  <c r="G31" i="18"/>
  <c r="M31" i="18" s="1"/>
  <c r="I31" i="18"/>
  <c r="K31" i="18"/>
  <c r="O31" i="18"/>
  <c r="Q31" i="18"/>
  <c r="V31" i="18"/>
  <c r="G32" i="18"/>
  <c r="I32" i="18"/>
  <c r="K32" i="18"/>
  <c r="M32" i="18"/>
  <c r="O32" i="18"/>
  <c r="Q32" i="18"/>
  <c r="V32" i="18"/>
  <c r="G33" i="18"/>
  <c r="M33" i="18" s="1"/>
  <c r="I33" i="18"/>
  <c r="K33" i="18"/>
  <c r="O33" i="18"/>
  <c r="Q33" i="18"/>
  <c r="V33" i="18"/>
  <c r="G34" i="18"/>
  <c r="M34" i="18" s="1"/>
  <c r="I34" i="18"/>
  <c r="K34" i="18"/>
  <c r="O34" i="18"/>
  <c r="Q34" i="18"/>
  <c r="V34" i="18"/>
  <c r="G36" i="18"/>
  <c r="M36" i="18" s="1"/>
  <c r="I36" i="18"/>
  <c r="K36" i="18"/>
  <c r="O36" i="18"/>
  <c r="Q36" i="18"/>
  <c r="V36" i="18"/>
  <c r="G39" i="18"/>
  <c r="G38" i="18" s="1"/>
  <c r="I39" i="18"/>
  <c r="K39" i="18"/>
  <c r="O39" i="18"/>
  <c r="Q39" i="18"/>
  <c r="V39" i="18"/>
  <c r="G42" i="18"/>
  <c r="I42" i="18"/>
  <c r="K42" i="18"/>
  <c r="M42" i="18"/>
  <c r="O42" i="18"/>
  <c r="Q42" i="18"/>
  <c r="V42" i="18"/>
  <c r="G44" i="18"/>
  <c r="M44" i="18" s="1"/>
  <c r="I44" i="18"/>
  <c r="K44" i="18"/>
  <c r="O44" i="18"/>
  <c r="Q44" i="18"/>
  <c r="V44" i="18"/>
  <c r="G45" i="18"/>
  <c r="M45" i="18" s="1"/>
  <c r="I45" i="18"/>
  <c r="K45" i="18"/>
  <c r="O45" i="18"/>
  <c r="Q45" i="18"/>
  <c r="V45" i="18"/>
  <c r="G47" i="18"/>
  <c r="I47" i="18"/>
  <c r="K47" i="18"/>
  <c r="M47" i="18"/>
  <c r="O47" i="18"/>
  <c r="Q47" i="18"/>
  <c r="V47" i="18"/>
  <c r="G50" i="18"/>
  <c r="M50" i="18" s="1"/>
  <c r="I50" i="18"/>
  <c r="K50" i="18"/>
  <c r="O50" i="18"/>
  <c r="Q50" i="18"/>
  <c r="V50" i="18"/>
  <c r="G53" i="18"/>
  <c r="M53" i="18" s="1"/>
  <c r="I53" i="18"/>
  <c r="K53" i="18"/>
  <c r="O53" i="18"/>
  <c r="Q53" i="18"/>
  <c r="V53" i="18"/>
  <c r="G54" i="18"/>
  <c r="M54" i="18" s="1"/>
  <c r="I54" i="18"/>
  <c r="K54" i="18"/>
  <c r="O54" i="18"/>
  <c r="Q54" i="18"/>
  <c r="V54" i="18"/>
  <c r="G55" i="18"/>
  <c r="M55" i="18" s="1"/>
  <c r="I55" i="18"/>
  <c r="K55" i="18"/>
  <c r="O55" i="18"/>
  <c r="Q55" i="18"/>
  <c r="V55" i="18"/>
  <c r="G57" i="18"/>
  <c r="M57" i="18" s="1"/>
  <c r="I57" i="18"/>
  <c r="I56" i="18" s="1"/>
  <c r="K57" i="18"/>
  <c r="O57" i="18"/>
  <c r="Q57" i="18"/>
  <c r="Q56" i="18" s="1"/>
  <c r="V57" i="18"/>
  <c r="G59" i="18"/>
  <c r="M59" i="18" s="1"/>
  <c r="I59" i="18"/>
  <c r="K59" i="18"/>
  <c r="K56" i="18" s="1"/>
  <c r="O59" i="18"/>
  <c r="Q59" i="18"/>
  <c r="V59" i="18"/>
  <c r="G61" i="18"/>
  <c r="M61" i="18" s="1"/>
  <c r="I61" i="18"/>
  <c r="K61" i="18"/>
  <c r="O61" i="18"/>
  <c r="Q61" i="18"/>
  <c r="V61" i="18"/>
  <c r="G62" i="18"/>
  <c r="M62" i="18" s="1"/>
  <c r="I62" i="18"/>
  <c r="K62" i="18"/>
  <c r="O62" i="18"/>
  <c r="Q62" i="18"/>
  <c r="V62" i="18"/>
  <c r="G65" i="18"/>
  <c r="I65" i="18"/>
  <c r="K65" i="18"/>
  <c r="O65" i="18"/>
  <c r="O64" i="18" s="1"/>
  <c r="Q65" i="18"/>
  <c r="V65" i="18"/>
  <c r="V64" i="18" s="1"/>
  <c r="G68" i="18"/>
  <c r="I68" i="18"/>
  <c r="I64" i="18" s="1"/>
  <c r="K68" i="18"/>
  <c r="M68" i="18"/>
  <c r="O68" i="18"/>
  <c r="Q68" i="18"/>
  <c r="Q64" i="18" s="1"/>
  <c r="V68" i="18"/>
  <c r="G71" i="18"/>
  <c r="M71" i="18" s="1"/>
  <c r="I71" i="18"/>
  <c r="K71" i="18"/>
  <c r="O71" i="18"/>
  <c r="Q71" i="18"/>
  <c r="V71" i="18"/>
  <c r="G75" i="18"/>
  <c r="G74" i="18" s="1"/>
  <c r="I75" i="18"/>
  <c r="K75" i="18"/>
  <c r="O75" i="18"/>
  <c r="Q75" i="18"/>
  <c r="V75" i="18"/>
  <c r="G80" i="18"/>
  <c r="M80" i="18" s="1"/>
  <c r="I80" i="18"/>
  <c r="K80" i="18"/>
  <c r="O80" i="18"/>
  <c r="Q80" i="18"/>
  <c r="V80" i="18"/>
  <c r="G81" i="18"/>
  <c r="M81" i="18" s="1"/>
  <c r="I81" i="18"/>
  <c r="K81" i="18"/>
  <c r="O81" i="18"/>
  <c r="Q81" i="18"/>
  <c r="V81" i="18"/>
  <c r="G83" i="18"/>
  <c r="I83" i="18"/>
  <c r="K83" i="18"/>
  <c r="M83" i="18"/>
  <c r="O83" i="18"/>
  <c r="Q83" i="18"/>
  <c r="V83" i="18"/>
  <c r="G85" i="18"/>
  <c r="M85" i="18" s="1"/>
  <c r="I85" i="18"/>
  <c r="K85" i="18"/>
  <c r="O85" i="18"/>
  <c r="Q85" i="18"/>
  <c r="V85" i="18"/>
  <c r="G87" i="18"/>
  <c r="M87" i="18" s="1"/>
  <c r="I87" i="18"/>
  <c r="K87" i="18"/>
  <c r="O87" i="18"/>
  <c r="Q87" i="18"/>
  <c r="V87" i="18"/>
  <c r="G89" i="18"/>
  <c r="M89" i="18" s="1"/>
  <c r="I89" i="18"/>
  <c r="K89" i="18"/>
  <c r="O89" i="18"/>
  <c r="Q89" i="18"/>
  <c r="V89" i="18"/>
  <c r="G92" i="18"/>
  <c r="I92" i="18"/>
  <c r="K92" i="18"/>
  <c r="M92" i="18"/>
  <c r="O92" i="18"/>
  <c r="Q92" i="18"/>
  <c r="V92" i="18"/>
  <c r="G95" i="18"/>
  <c r="G91" i="18" s="1"/>
  <c r="I95" i="18"/>
  <c r="K95" i="18"/>
  <c r="O95" i="18"/>
  <c r="Q95" i="18"/>
  <c r="V95" i="18"/>
  <c r="G96" i="18"/>
  <c r="M96" i="18" s="1"/>
  <c r="I96" i="18"/>
  <c r="K96" i="18"/>
  <c r="O96" i="18"/>
  <c r="Q96" i="18"/>
  <c r="V96" i="18"/>
  <c r="G99" i="18"/>
  <c r="M99" i="18" s="1"/>
  <c r="I99" i="18"/>
  <c r="K99" i="18"/>
  <c r="O99" i="18"/>
  <c r="Q99" i="18"/>
  <c r="V99" i="18"/>
  <c r="G101" i="18"/>
  <c r="I101" i="18"/>
  <c r="K101" i="18"/>
  <c r="M101" i="18"/>
  <c r="O101" i="18"/>
  <c r="Q101" i="18"/>
  <c r="V101" i="18"/>
  <c r="O103" i="18"/>
  <c r="G104" i="18"/>
  <c r="M104" i="18" s="1"/>
  <c r="M103" i="18" s="1"/>
  <c r="I104" i="18"/>
  <c r="I103" i="18" s="1"/>
  <c r="K104" i="18"/>
  <c r="K103" i="18" s="1"/>
  <c r="O104" i="18"/>
  <c r="Q104" i="18"/>
  <c r="Q103" i="18" s="1"/>
  <c r="V104" i="18"/>
  <c r="V103" i="18" s="1"/>
  <c r="G106" i="18"/>
  <c r="I106" i="18"/>
  <c r="K106" i="18"/>
  <c r="M106" i="18"/>
  <c r="O106" i="18"/>
  <c r="Q106" i="18"/>
  <c r="V106" i="18"/>
  <c r="G108" i="18"/>
  <c r="G105" i="18" s="1"/>
  <c r="I108" i="18"/>
  <c r="K108" i="18"/>
  <c r="O108" i="18"/>
  <c r="Q108" i="18"/>
  <c r="V108" i="18"/>
  <c r="G109" i="18"/>
  <c r="M109" i="18" s="1"/>
  <c r="I109" i="18"/>
  <c r="K109" i="18"/>
  <c r="O109" i="18"/>
  <c r="Q109" i="18"/>
  <c r="V109" i="18"/>
  <c r="G110" i="18"/>
  <c r="M110" i="18" s="1"/>
  <c r="I110" i="18"/>
  <c r="K110" i="18"/>
  <c r="O110" i="18"/>
  <c r="Q110" i="18"/>
  <c r="V110" i="18"/>
  <c r="G113" i="18"/>
  <c r="I113" i="18"/>
  <c r="K113" i="18"/>
  <c r="M113" i="18"/>
  <c r="O113" i="18"/>
  <c r="Q113" i="18"/>
  <c r="V113" i="18"/>
  <c r="G114" i="18"/>
  <c r="M114" i="18" s="1"/>
  <c r="I114" i="18"/>
  <c r="K114" i="18"/>
  <c r="O114" i="18"/>
  <c r="Q114" i="18"/>
  <c r="V114" i="18"/>
  <c r="G115" i="18"/>
  <c r="M115" i="18" s="1"/>
  <c r="I115" i="18"/>
  <c r="K115" i="18"/>
  <c r="O115" i="18"/>
  <c r="Q115" i="18"/>
  <c r="V115" i="18"/>
  <c r="G116" i="18"/>
  <c r="M116" i="18" s="1"/>
  <c r="I116" i="18"/>
  <c r="K116" i="18"/>
  <c r="O116" i="18"/>
  <c r="Q116" i="18"/>
  <c r="V116" i="18"/>
  <c r="G118" i="18"/>
  <c r="I118" i="18"/>
  <c r="K118" i="18"/>
  <c r="M118" i="18"/>
  <c r="O118" i="18"/>
  <c r="Q118" i="18"/>
  <c r="V118" i="18"/>
  <c r="AE120" i="18"/>
  <c r="G9" i="17"/>
  <c r="I9" i="17"/>
  <c r="I8" i="17" s="1"/>
  <c r="K9" i="17"/>
  <c r="M9" i="17"/>
  <c r="O9" i="17"/>
  <c r="Q9" i="17"/>
  <c r="Q8" i="17" s="1"/>
  <c r="V9" i="17"/>
  <c r="G14" i="17"/>
  <c r="M14" i="17" s="1"/>
  <c r="I14" i="17"/>
  <c r="K14" i="17"/>
  <c r="O14" i="17"/>
  <c r="Q14" i="17"/>
  <c r="V14" i="17"/>
  <c r="G15" i="17"/>
  <c r="M15" i="17" s="1"/>
  <c r="I15" i="17"/>
  <c r="K15" i="17"/>
  <c r="O15" i="17"/>
  <c r="Q15" i="17"/>
  <c r="V15" i="17"/>
  <c r="G16" i="17"/>
  <c r="M16" i="17" s="1"/>
  <c r="I16" i="17"/>
  <c r="K16" i="17"/>
  <c r="O16" i="17"/>
  <c r="Q16" i="17"/>
  <c r="V16" i="17"/>
  <c r="G17" i="17"/>
  <c r="I17" i="17"/>
  <c r="K17" i="17"/>
  <c r="M17" i="17"/>
  <c r="O17" i="17"/>
  <c r="Q17" i="17"/>
  <c r="V17" i="17"/>
  <c r="G20" i="17"/>
  <c r="M20" i="17" s="1"/>
  <c r="I20" i="17"/>
  <c r="K20" i="17"/>
  <c r="O20" i="17"/>
  <c r="Q20" i="17"/>
  <c r="V20" i="17"/>
  <c r="G31" i="17"/>
  <c r="M31" i="17" s="1"/>
  <c r="I31" i="17"/>
  <c r="K31" i="17"/>
  <c r="O31" i="17"/>
  <c r="Q31" i="17"/>
  <c r="V31" i="17"/>
  <c r="G33" i="17"/>
  <c r="M33" i="17" s="1"/>
  <c r="I33" i="17"/>
  <c r="K33" i="17"/>
  <c r="O33" i="17"/>
  <c r="Q33" i="17"/>
  <c r="V33" i="17"/>
  <c r="G34" i="17"/>
  <c r="I34" i="17"/>
  <c r="K34" i="17"/>
  <c r="M34" i="17"/>
  <c r="O34" i="17"/>
  <c r="Q34" i="17"/>
  <c r="V34" i="17"/>
  <c r="G36" i="17"/>
  <c r="M36" i="17" s="1"/>
  <c r="I36" i="17"/>
  <c r="K36" i="17"/>
  <c r="O36" i="17"/>
  <c r="Q36" i="17"/>
  <c r="V36" i="17"/>
  <c r="G38" i="17"/>
  <c r="M38" i="17" s="1"/>
  <c r="I38" i="17"/>
  <c r="K38" i="17"/>
  <c r="O38" i="17"/>
  <c r="Q38" i="17"/>
  <c r="V38" i="17"/>
  <c r="G41" i="17"/>
  <c r="I41" i="17"/>
  <c r="I40" i="17" s="1"/>
  <c r="K41" i="17"/>
  <c r="M41" i="17"/>
  <c r="O41" i="17"/>
  <c r="Q41" i="17"/>
  <c r="Q40" i="17" s="1"/>
  <c r="V41" i="17"/>
  <c r="G47" i="17"/>
  <c r="M47" i="17" s="1"/>
  <c r="I47" i="17"/>
  <c r="K47" i="17"/>
  <c r="K40" i="17" s="1"/>
  <c r="O47" i="17"/>
  <c r="Q47" i="17"/>
  <c r="V47" i="17"/>
  <c r="G48" i="17"/>
  <c r="M48" i="17" s="1"/>
  <c r="I48" i="17"/>
  <c r="K48" i="17"/>
  <c r="O48" i="17"/>
  <c r="Q48" i="17"/>
  <c r="V48" i="17"/>
  <c r="G50" i="17"/>
  <c r="I50" i="17"/>
  <c r="I49" i="17" s="1"/>
  <c r="K50" i="17"/>
  <c r="M50" i="17"/>
  <c r="O50" i="17"/>
  <c r="Q50" i="17"/>
  <c r="Q49" i="17" s="1"/>
  <c r="V50" i="17"/>
  <c r="G51" i="17"/>
  <c r="M51" i="17" s="1"/>
  <c r="I51" i="17"/>
  <c r="K51" i="17"/>
  <c r="K49" i="17" s="1"/>
  <c r="O51" i="17"/>
  <c r="O49" i="17" s="1"/>
  <c r="Q51" i="17"/>
  <c r="V51" i="17"/>
  <c r="G55" i="17"/>
  <c r="G54" i="17" s="1"/>
  <c r="I55" i="17"/>
  <c r="K55" i="17"/>
  <c r="O55" i="17"/>
  <c r="Q55" i="17"/>
  <c r="V55" i="17"/>
  <c r="G56" i="17"/>
  <c r="M56" i="17" s="1"/>
  <c r="I56" i="17"/>
  <c r="K56" i="17"/>
  <c r="O56" i="17"/>
  <c r="Q56" i="17"/>
  <c r="V56" i="17"/>
  <c r="G57" i="17"/>
  <c r="M57" i="17" s="1"/>
  <c r="I57" i="17"/>
  <c r="K57" i="17"/>
  <c r="O57" i="17"/>
  <c r="Q57" i="17"/>
  <c r="V57" i="17"/>
  <c r="G60" i="17"/>
  <c r="G59" i="17" s="1"/>
  <c r="I60" i="17"/>
  <c r="K60" i="17"/>
  <c r="O60" i="17"/>
  <c r="O59" i="17" s="1"/>
  <c r="Q60" i="17"/>
  <c r="V60" i="17"/>
  <c r="G62" i="17"/>
  <c r="I62" i="17"/>
  <c r="I59" i="17" s="1"/>
  <c r="K62" i="17"/>
  <c r="M62" i="17"/>
  <c r="O62" i="17"/>
  <c r="Q62" i="17"/>
  <c r="Q59" i="17" s="1"/>
  <c r="V62" i="17"/>
  <c r="G64" i="17"/>
  <c r="I64" i="17"/>
  <c r="K64" i="17"/>
  <c r="M64" i="17"/>
  <c r="O64" i="17"/>
  <c r="Q64" i="17"/>
  <c r="V64" i="17"/>
  <c r="G65" i="17"/>
  <c r="M65" i="17" s="1"/>
  <c r="I65" i="17"/>
  <c r="K65" i="17"/>
  <c r="O65" i="17"/>
  <c r="O63" i="17" s="1"/>
  <c r="Q65" i="17"/>
  <c r="V65" i="17"/>
  <c r="G68" i="17"/>
  <c r="I68" i="17"/>
  <c r="K68" i="17"/>
  <c r="M68" i="17"/>
  <c r="O68" i="17"/>
  <c r="Q68" i="17"/>
  <c r="V68" i="17"/>
  <c r="G69" i="17"/>
  <c r="M69" i="17" s="1"/>
  <c r="I69" i="17"/>
  <c r="K69" i="17"/>
  <c r="O69" i="17"/>
  <c r="Q69" i="17"/>
  <c r="V69" i="17"/>
  <c r="G70" i="17"/>
  <c r="M70" i="17" s="1"/>
  <c r="I70" i="17"/>
  <c r="K70" i="17"/>
  <c r="O70" i="17"/>
  <c r="Q70" i="17"/>
  <c r="V70" i="17"/>
  <c r="G74" i="17"/>
  <c r="M74" i="17" s="1"/>
  <c r="I74" i="17"/>
  <c r="K74" i="17"/>
  <c r="O74" i="17"/>
  <c r="Q74" i="17"/>
  <c r="V74" i="17"/>
  <c r="I76" i="17"/>
  <c r="Q76" i="17"/>
  <c r="G77" i="17"/>
  <c r="G76" i="17" s="1"/>
  <c r="I77" i="17"/>
  <c r="K77" i="17"/>
  <c r="K76" i="17" s="1"/>
  <c r="O77" i="17"/>
  <c r="O76" i="17" s="1"/>
  <c r="Q77" i="17"/>
  <c r="V77" i="17"/>
  <c r="V76" i="17" s="1"/>
  <c r="I80" i="17"/>
  <c r="Q80" i="17"/>
  <c r="G81" i="17"/>
  <c r="G80" i="17" s="1"/>
  <c r="I81" i="17"/>
  <c r="K81" i="17"/>
  <c r="K80" i="17" s="1"/>
  <c r="O81" i="17"/>
  <c r="O80" i="17" s="1"/>
  <c r="Q81" i="17"/>
  <c r="V81" i="17"/>
  <c r="V80" i="17" s="1"/>
  <c r="AE83" i="17"/>
  <c r="G9" i="16"/>
  <c r="M9" i="16" s="1"/>
  <c r="I9" i="16"/>
  <c r="K9" i="16"/>
  <c r="O9" i="16"/>
  <c r="Q9" i="16"/>
  <c r="V9" i="16"/>
  <c r="G11" i="16"/>
  <c r="M11" i="16" s="1"/>
  <c r="I11" i="16"/>
  <c r="K11" i="16"/>
  <c r="O11" i="16"/>
  <c r="Q11" i="16"/>
  <c r="V11" i="16"/>
  <c r="G12" i="16"/>
  <c r="I12" i="16"/>
  <c r="K12" i="16"/>
  <c r="M12" i="16"/>
  <c r="O12" i="16"/>
  <c r="Q12" i="16"/>
  <c r="V12" i="16"/>
  <c r="G14" i="16"/>
  <c r="M14" i="16" s="1"/>
  <c r="I14" i="16"/>
  <c r="K14" i="16"/>
  <c r="O14" i="16"/>
  <c r="Q14" i="16"/>
  <c r="V14" i="16"/>
  <c r="G15" i="16"/>
  <c r="M15" i="16" s="1"/>
  <c r="I15" i="16"/>
  <c r="K15" i="16"/>
  <c r="O15" i="16"/>
  <c r="Q15" i="16"/>
  <c r="V15" i="16"/>
  <c r="G17" i="16"/>
  <c r="M17" i="16" s="1"/>
  <c r="I17" i="16"/>
  <c r="K17" i="16"/>
  <c r="O17" i="16"/>
  <c r="Q17" i="16"/>
  <c r="V17" i="16"/>
  <c r="G20" i="16"/>
  <c r="I20" i="16"/>
  <c r="K20" i="16"/>
  <c r="M20" i="16"/>
  <c r="O20" i="16"/>
  <c r="Q20" i="16"/>
  <c r="V20" i="16"/>
  <c r="G23" i="16"/>
  <c r="M23" i="16" s="1"/>
  <c r="I23" i="16"/>
  <c r="K23" i="16"/>
  <c r="O23" i="16"/>
  <c r="Q23" i="16"/>
  <c r="V23" i="16"/>
  <c r="G24" i="16"/>
  <c r="M24" i="16" s="1"/>
  <c r="I24" i="16"/>
  <c r="K24" i="16"/>
  <c r="O24" i="16"/>
  <c r="Q24" i="16"/>
  <c r="V24" i="16"/>
  <c r="G25" i="16"/>
  <c r="M25" i="16" s="1"/>
  <c r="I25" i="16"/>
  <c r="K25" i="16"/>
  <c r="O25" i="16"/>
  <c r="Q25" i="16"/>
  <c r="V25" i="16"/>
  <c r="G28" i="16"/>
  <c r="I28" i="16"/>
  <c r="K28" i="16"/>
  <c r="O28" i="16"/>
  <c r="O27" i="16" s="1"/>
  <c r="Q28" i="16"/>
  <c r="V28" i="16"/>
  <c r="G31" i="16"/>
  <c r="I31" i="16"/>
  <c r="I27" i="16" s="1"/>
  <c r="K31" i="16"/>
  <c r="M31" i="16"/>
  <c r="O31" i="16"/>
  <c r="Q31" i="16"/>
  <c r="V31" i="16"/>
  <c r="G32" i="16"/>
  <c r="M32" i="16" s="1"/>
  <c r="I32" i="16"/>
  <c r="K32" i="16"/>
  <c r="O32" i="16"/>
  <c r="Q32" i="16"/>
  <c r="V32" i="16"/>
  <c r="G33" i="16"/>
  <c r="M33" i="16" s="1"/>
  <c r="I33" i="16"/>
  <c r="K33" i="16"/>
  <c r="O33" i="16"/>
  <c r="Q33" i="16"/>
  <c r="V33" i="16"/>
  <c r="G35" i="16"/>
  <c r="I35" i="16"/>
  <c r="K35" i="16"/>
  <c r="M35" i="16"/>
  <c r="O35" i="16"/>
  <c r="Q35" i="16"/>
  <c r="V35" i="16"/>
  <c r="G38" i="16"/>
  <c r="M38" i="16" s="1"/>
  <c r="I38" i="16"/>
  <c r="K38" i="16"/>
  <c r="O38" i="16"/>
  <c r="Q38" i="16"/>
  <c r="V38" i="16"/>
  <c r="G39" i="16"/>
  <c r="M39" i="16" s="1"/>
  <c r="I39" i="16"/>
  <c r="K39" i="16"/>
  <c r="O39" i="16"/>
  <c r="Q39" i="16"/>
  <c r="V39" i="16"/>
  <c r="G40" i="16"/>
  <c r="M40" i="16" s="1"/>
  <c r="I40" i="16"/>
  <c r="K40" i="16"/>
  <c r="O40" i="16"/>
  <c r="Q40" i="16"/>
  <c r="V40" i="16"/>
  <c r="G42" i="16"/>
  <c r="I42" i="16"/>
  <c r="K42" i="16"/>
  <c r="O42" i="16"/>
  <c r="Q42" i="16"/>
  <c r="V42" i="16"/>
  <c r="V41" i="16" s="1"/>
  <c r="G45" i="16"/>
  <c r="I45" i="16"/>
  <c r="K45" i="16"/>
  <c r="M45" i="16"/>
  <c r="O45" i="16"/>
  <c r="Q45" i="16"/>
  <c r="V45" i="16"/>
  <c r="G47" i="16"/>
  <c r="M47" i="16" s="1"/>
  <c r="I47" i="16"/>
  <c r="K47" i="16"/>
  <c r="O47" i="16"/>
  <c r="Q47" i="16"/>
  <c r="V47" i="16"/>
  <c r="G49" i="16"/>
  <c r="M49" i="16" s="1"/>
  <c r="I49" i="16"/>
  <c r="K49" i="16"/>
  <c r="O49" i="16"/>
  <c r="Q49" i="16"/>
  <c r="V49" i="16"/>
  <c r="K50" i="16"/>
  <c r="O50" i="16"/>
  <c r="G51" i="16"/>
  <c r="G50" i="16" s="1"/>
  <c r="I71" i="1" s="1"/>
  <c r="I51" i="16"/>
  <c r="I50" i="16" s="1"/>
  <c r="K51" i="16"/>
  <c r="M51" i="16"/>
  <c r="M50" i="16" s="1"/>
  <c r="O51" i="16"/>
  <c r="Q51" i="16"/>
  <c r="Q50" i="16" s="1"/>
  <c r="V51" i="16"/>
  <c r="V50" i="16" s="1"/>
  <c r="O53" i="16"/>
  <c r="V53" i="16"/>
  <c r="G54" i="16"/>
  <c r="G53" i="16" s="1"/>
  <c r="I54" i="16"/>
  <c r="I53" i="16" s="1"/>
  <c r="K54" i="16"/>
  <c r="K53" i="16" s="1"/>
  <c r="M54" i="16"/>
  <c r="M53" i="16" s="1"/>
  <c r="O54" i="16"/>
  <c r="Q54" i="16"/>
  <c r="Q53" i="16" s="1"/>
  <c r="V54" i="16"/>
  <c r="G58" i="16"/>
  <c r="M58" i="16" s="1"/>
  <c r="I58" i="16"/>
  <c r="K58" i="16"/>
  <c r="O58" i="16"/>
  <c r="Q58" i="16"/>
  <c r="V58" i="16"/>
  <c r="G59" i="16"/>
  <c r="M59" i="16" s="1"/>
  <c r="I59" i="16"/>
  <c r="K59" i="16"/>
  <c r="O59" i="16"/>
  <c r="Q59" i="16"/>
  <c r="V59" i="16"/>
  <c r="V57" i="16" s="1"/>
  <c r="G60" i="16"/>
  <c r="I60" i="16"/>
  <c r="K60" i="16"/>
  <c r="M60" i="16"/>
  <c r="O60" i="16"/>
  <c r="Q60" i="16"/>
  <c r="V60" i="16"/>
  <c r="G62" i="16"/>
  <c r="K62" i="16"/>
  <c r="V62" i="16"/>
  <c r="G63" i="16"/>
  <c r="M63" i="16" s="1"/>
  <c r="M62" i="16" s="1"/>
  <c r="I63" i="16"/>
  <c r="I62" i="16" s="1"/>
  <c r="K63" i="16"/>
  <c r="O63" i="16"/>
  <c r="O62" i="16" s="1"/>
  <c r="Q63" i="16"/>
  <c r="Q62" i="16" s="1"/>
  <c r="V63" i="16"/>
  <c r="G65" i="16"/>
  <c r="M65" i="16" s="1"/>
  <c r="I65" i="16"/>
  <c r="K65" i="16"/>
  <c r="O65" i="16"/>
  <c r="Q65" i="16"/>
  <c r="V65" i="16"/>
  <c r="G67" i="16"/>
  <c r="M67" i="16" s="1"/>
  <c r="I67" i="16"/>
  <c r="K67" i="16"/>
  <c r="O67" i="16"/>
  <c r="Q67" i="16"/>
  <c r="V67" i="16"/>
  <c r="G68" i="16"/>
  <c r="I68" i="16"/>
  <c r="K68" i="16"/>
  <c r="M68" i="16"/>
  <c r="O68" i="16"/>
  <c r="Q68" i="16"/>
  <c r="V68" i="16"/>
  <c r="G69" i="16"/>
  <c r="M69" i="16" s="1"/>
  <c r="I69" i="16"/>
  <c r="K69" i="16"/>
  <c r="O69" i="16"/>
  <c r="Q69" i="16"/>
  <c r="V69" i="16"/>
  <c r="G72" i="16"/>
  <c r="M72" i="16" s="1"/>
  <c r="I72" i="16"/>
  <c r="K72" i="16"/>
  <c r="O72" i="16"/>
  <c r="Q72" i="16"/>
  <c r="V72" i="16"/>
  <c r="G73" i="16"/>
  <c r="M73" i="16" s="1"/>
  <c r="I73" i="16"/>
  <c r="K73" i="16"/>
  <c r="O73" i="16"/>
  <c r="Q73" i="16"/>
  <c r="V73" i="16"/>
  <c r="G74" i="16"/>
  <c r="I74" i="16"/>
  <c r="K74" i="16"/>
  <c r="M74" i="16"/>
  <c r="O74" i="16"/>
  <c r="Q74" i="16"/>
  <c r="V74" i="16"/>
  <c r="G75" i="16"/>
  <c r="M75" i="16" s="1"/>
  <c r="I75" i="16"/>
  <c r="K75" i="16"/>
  <c r="O75" i="16"/>
  <c r="Q75" i="16"/>
  <c r="V75" i="16"/>
  <c r="G77" i="16"/>
  <c r="M77" i="16" s="1"/>
  <c r="I77" i="16"/>
  <c r="K77" i="16"/>
  <c r="O77" i="16"/>
  <c r="Q77" i="16"/>
  <c r="V77" i="16"/>
  <c r="AE79" i="16"/>
  <c r="F49" i="1" s="1"/>
  <c r="G9" i="15"/>
  <c r="I9" i="15"/>
  <c r="K9" i="15"/>
  <c r="M9" i="15"/>
  <c r="O9" i="15"/>
  <c r="Q9" i="15"/>
  <c r="V9" i="15"/>
  <c r="G12" i="15"/>
  <c r="M12" i="15" s="1"/>
  <c r="I12" i="15"/>
  <c r="K12" i="15"/>
  <c r="O12" i="15"/>
  <c r="Q12" i="15"/>
  <c r="V12" i="15"/>
  <c r="G13" i="15"/>
  <c r="I13" i="15"/>
  <c r="K13" i="15"/>
  <c r="M13" i="15"/>
  <c r="O13" i="15"/>
  <c r="Q13" i="15"/>
  <c r="V13" i="15"/>
  <c r="G19" i="15"/>
  <c r="M19" i="15" s="1"/>
  <c r="I19" i="15"/>
  <c r="K19" i="15"/>
  <c r="O19" i="15"/>
  <c r="Q19" i="15"/>
  <c r="V19" i="15"/>
  <c r="G22" i="15"/>
  <c r="I22" i="15"/>
  <c r="K22" i="15"/>
  <c r="M22" i="15"/>
  <c r="O22" i="15"/>
  <c r="Q22" i="15"/>
  <c r="V22" i="15"/>
  <c r="G25" i="15"/>
  <c r="M25" i="15" s="1"/>
  <c r="I25" i="15"/>
  <c r="K25" i="15"/>
  <c r="O25" i="15"/>
  <c r="Q25" i="15"/>
  <c r="V25" i="15"/>
  <c r="G26" i="15"/>
  <c r="M26" i="15" s="1"/>
  <c r="I26" i="15"/>
  <c r="K26" i="15"/>
  <c r="O26" i="15"/>
  <c r="Q26" i="15"/>
  <c r="V26" i="15"/>
  <c r="G27" i="15"/>
  <c r="M27" i="15" s="1"/>
  <c r="I27" i="15"/>
  <c r="K27" i="15"/>
  <c r="O27" i="15"/>
  <c r="Q27" i="15"/>
  <c r="V27" i="15"/>
  <c r="G30" i="15"/>
  <c r="M30" i="15" s="1"/>
  <c r="I30" i="15"/>
  <c r="K30" i="15"/>
  <c r="O30" i="15"/>
  <c r="Q30" i="15"/>
  <c r="V30" i="15"/>
  <c r="G33" i="15"/>
  <c r="M33" i="15" s="1"/>
  <c r="I33" i="15"/>
  <c r="K33" i="15"/>
  <c r="O33" i="15"/>
  <c r="Q33" i="15"/>
  <c r="V33" i="15"/>
  <c r="G34" i="15"/>
  <c r="I34" i="15"/>
  <c r="K34" i="15"/>
  <c r="M34" i="15"/>
  <c r="O34" i="15"/>
  <c r="Q34" i="15"/>
  <c r="V34" i="15"/>
  <c r="G36" i="15"/>
  <c r="M36" i="15" s="1"/>
  <c r="I36" i="15"/>
  <c r="K36" i="15"/>
  <c r="O36" i="15"/>
  <c r="Q36" i="15"/>
  <c r="V36" i="15"/>
  <c r="G37" i="15"/>
  <c r="I37" i="15"/>
  <c r="K37" i="15"/>
  <c r="M37" i="15"/>
  <c r="O37" i="15"/>
  <c r="Q37" i="15"/>
  <c r="V37" i="15"/>
  <c r="G38" i="15"/>
  <c r="M38" i="15" s="1"/>
  <c r="I38" i="15"/>
  <c r="K38" i="15"/>
  <c r="O38" i="15"/>
  <c r="Q38" i="15"/>
  <c r="V38" i="15"/>
  <c r="G39" i="15"/>
  <c r="M39" i="15" s="1"/>
  <c r="I39" i="15"/>
  <c r="K39" i="15"/>
  <c r="O39" i="15"/>
  <c r="Q39" i="15"/>
  <c r="V39" i="15"/>
  <c r="G40" i="15"/>
  <c r="M40" i="15" s="1"/>
  <c r="I40" i="15"/>
  <c r="K40" i="15"/>
  <c r="O40" i="15"/>
  <c r="Q40" i="15"/>
  <c r="V40" i="15"/>
  <c r="G42" i="15"/>
  <c r="M42" i="15" s="1"/>
  <c r="I42" i="15"/>
  <c r="K42" i="15"/>
  <c r="O42" i="15"/>
  <c r="Q42" i="15"/>
  <c r="V42" i="15"/>
  <c r="G45" i="15"/>
  <c r="M45" i="15" s="1"/>
  <c r="I45" i="15"/>
  <c r="K45" i="15"/>
  <c r="O45" i="15"/>
  <c r="Q45" i="15"/>
  <c r="V45" i="15"/>
  <c r="G50" i="15"/>
  <c r="M50" i="15" s="1"/>
  <c r="I50" i="15"/>
  <c r="K50" i="15"/>
  <c r="O50" i="15"/>
  <c r="Q50" i="15"/>
  <c r="V50" i="15"/>
  <c r="G55" i="15"/>
  <c r="I55" i="15"/>
  <c r="K55" i="15"/>
  <c r="M55" i="15"/>
  <c r="O55" i="15"/>
  <c r="Q55" i="15"/>
  <c r="V55" i="15"/>
  <c r="G56" i="15"/>
  <c r="M56" i="15" s="1"/>
  <c r="I56" i="15"/>
  <c r="K56" i="15"/>
  <c r="O56" i="15"/>
  <c r="Q56" i="15"/>
  <c r="V56" i="15"/>
  <c r="G57" i="15"/>
  <c r="M57" i="15" s="1"/>
  <c r="I57" i="15"/>
  <c r="K57" i="15"/>
  <c r="O57" i="15"/>
  <c r="Q57" i="15"/>
  <c r="V57" i="15"/>
  <c r="G59" i="15"/>
  <c r="I59" i="15"/>
  <c r="K59" i="15"/>
  <c r="M59" i="15"/>
  <c r="O59" i="15"/>
  <c r="Q59" i="15"/>
  <c r="Q58" i="15" s="1"/>
  <c r="V59" i="15"/>
  <c r="G62" i="15"/>
  <c r="M62" i="15" s="1"/>
  <c r="I62" i="15"/>
  <c r="K62" i="15"/>
  <c r="K58" i="15" s="1"/>
  <c r="O62" i="15"/>
  <c r="Q62" i="15"/>
  <c r="V62" i="15"/>
  <c r="G66" i="15"/>
  <c r="M66" i="15" s="1"/>
  <c r="I66" i="15"/>
  <c r="K66" i="15"/>
  <c r="O66" i="15"/>
  <c r="Q66" i="15"/>
  <c r="V66" i="15"/>
  <c r="G67" i="15"/>
  <c r="M67" i="15" s="1"/>
  <c r="I67" i="15"/>
  <c r="K67" i="15"/>
  <c r="O67" i="15"/>
  <c r="Q67" i="15"/>
  <c r="V67" i="15"/>
  <c r="G68" i="15"/>
  <c r="I68" i="15"/>
  <c r="K68" i="15"/>
  <c r="M68" i="15"/>
  <c r="O68" i="15"/>
  <c r="Q68" i="15"/>
  <c r="V68" i="15"/>
  <c r="G70" i="15"/>
  <c r="M70" i="15" s="1"/>
  <c r="I70" i="15"/>
  <c r="K70" i="15"/>
  <c r="O70" i="15"/>
  <c r="Q70" i="15"/>
  <c r="V70" i="15"/>
  <c r="G73" i="15"/>
  <c r="M73" i="15" s="1"/>
  <c r="I73" i="15"/>
  <c r="K73" i="15"/>
  <c r="O73" i="15"/>
  <c r="Q73" i="15"/>
  <c r="V73" i="15"/>
  <c r="V69" i="15" s="1"/>
  <c r="G76" i="15"/>
  <c r="I76" i="15"/>
  <c r="K76" i="15"/>
  <c r="M76" i="15"/>
  <c r="O76" i="15"/>
  <c r="Q76" i="15"/>
  <c r="V76" i="15"/>
  <c r="G80" i="15"/>
  <c r="M80" i="15" s="1"/>
  <c r="I80" i="15"/>
  <c r="K80" i="15"/>
  <c r="O80" i="15"/>
  <c r="Q80" i="15"/>
  <c r="V80" i="15"/>
  <c r="G85" i="15"/>
  <c r="M85" i="15" s="1"/>
  <c r="I85" i="15"/>
  <c r="K85" i="15"/>
  <c r="O85" i="15"/>
  <c r="Q85" i="15"/>
  <c r="V85" i="15"/>
  <c r="G86" i="15"/>
  <c r="I86" i="15"/>
  <c r="K86" i="15"/>
  <c r="M86" i="15"/>
  <c r="O86" i="15"/>
  <c r="Q86" i="15"/>
  <c r="V86" i="15"/>
  <c r="G88" i="15"/>
  <c r="M88" i="15" s="1"/>
  <c r="I88" i="15"/>
  <c r="K88" i="15"/>
  <c r="O88" i="15"/>
  <c r="Q88" i="15"/>
  <c r="V88" i="15"/>
  <c r="G90" i="15"/>
  <c r="M90" i="15" s="1"/>
  <c r="I90" i="15"/>
  <c r="K90" i="15"/>
  <c r="O90" i="15"/>
  <c r="Q90" i="15"/>
  <c r="V90" i="15"/>
  <c r="G92" i="15"/>
  <c r="M92" i="15" s="1"/>
  <c r="I92" i="15"/>
  <c r="K92" i="15"/>
  <c r="O92" i="15"/>
  <c r="Q92" i="15"/>
  <c r="V92" i="15"/>
  <c r="G94" i="15"/>
  <c r="I94" i="15"/>
  <c r="K94" i="15"/>
  <c r="M94" i="15"/>
  <c r="O94" i="15"/>
  <c r="Q94" i="15"/>
  <c r="V94" i="15"/>
  <c r="G97" i="15"/>
  <c r="M97" i="15" s="1"/>
  <c r="I97" i="15"/>
  <c r="K97" i="15"/>
  <c r="O97" i="15"/>
  <c r="Q97" i="15"/>
  <c r="Q96" i="15" s="1"/>
  <c r="V97" i="15"/>
  <c r="G100" i="15"/>
  <c r="M100" i="15" s="1"/>
  <c r="I100" i="15"/>
  <c r="K100" i="15"/>
  <c r="K96" i="15" s="1"/>
  <c r="O100" i="15"/>
  <c r="Q100" i="15"/>
  <c r="V100" i="15"/>
  <c r="G101" i="15"/>
  <c r="M101" i="15" s="1"/>
  <c r="I101" i="15"/>
  <c r="K101" i="15"/>
  <c r="O101" i="15"/>
  <c r="Q101" i="15"/>
  <c r="V101" i="15"/>
  <c r="G104" i="15"/>
  <c r="M104" i="15" s="1"/>
  <c r="I104" i="15"/>
  <c r="K104" i="15"/>
  <c r="O104" i="15"/>
  <c r="Q104" i="15"/>
  <c r="V104" i="15"/>
  <c r="G106" i="15"/>
  <c r="I106" i="15"/>
  <c r="K106" i="15"/>
  <c r="M106" i="15"/>
  <c r="O106" i="15"/>
  <c r="Q106" i="15"/>
  <c r="V106" i="15"/>
  <c r="G108" i="15"/>
  <c r="K108" i="15"/>
  <c r="V108" i="15"/>
  <c r="G109" i="15"/>
  <c r="M109" i="15" s="1"/>
  <c r="M108" i="15" s="1"/>
  <c r="I109" i="15"/>
  <c r="I108" i="15" s="1"/>
  <c r="K109" i="15"/>
  <c r="O109" i="15"/>
  <c r="O108" i="15" s="1"/>
  <c r="Q109" i="15"/>
  <c r="Q108" i="15" s="1"/>
  <c r="V109" i="15"/>
  <c r="G111" i="15"/>
  <c r="M111" i="15" s="1"/>
  <c r="I111" i="15"/>
  <c r="K111" i="15"/>
  <c r="O111" i="15"/>
  <c r="Q111" i="15"/>
  <c r="V111" i="15"/>
  <c r="G113" i="15"/>
  <c r="M113" i="15" s="1"/>
  <c r="I113" i="15"/>
  <c r="K113" i="15"/>
  <c r="O113" i="15"/>
  <c r="Q113" i="15"/>
  <c r="V113" i="15"/>
  <c r="G114" i="15"/>
  <c r="I114" i="15"/>
  <c r="K114" i="15"/>
  <c r="M114" i="15"/>
  <c r="O114" i="15"/>
  <c r="Q114" i="15"/>
  <c r="V114" i="15"/>
  <c r="G115" i="15"/>
  <c r="M115" i="15" s="1"/>
  <c r="I115" i="15"/>
  <c r="K115" i="15"/>
  <c r="O115" i="15"/>
  <c r="Q115" i="15"/>
  <c r="V115" i="15"/>
  <c r="G118" i="15"/>
  <c r="M118" i="15" s="1"/>
  <c r="I118" i="15"/>
  <c r="K118" i="15"/>
  <c r="O118" i="15"/>
  <c r="Q118" i="15"/>
  <c r="V118" i="15"/>
  <c r="G119" i="15"/>
  <c r="M119" i="15" s="1"/>
  <c r="I119" i="15"/>
  <c r="K119" i="15"/>
  <c r="O119" i="15"/>
  <c r="Q119" i="15"/>
  <c r="V119" i="15"/>
  <c r="G120" i="15"/>
  <c r="I120" i="15"/>
  <c r="K120" i="15"/>
  <c r="M120" i="15"/>
  <c r="O120" i="15"/>
  <c r="Q120" i="15"/>
  <c r="V120" i="15"/>
  <c r="G121" i="15"/>
  <c r="M121" i="15" s="1"/>
  <c r="I121" i="15"/>
  <c r="K121" i="15"/>
  <c r="O121" i="15"/>
  <c r="Q121" i="15"/>
  <c r="V121" i="15"/>
  <c r="G123" i="15"/>
  <c r="M123" i="15" s="1"/>
  <c r="I123" i="15"/>
  <c r="K123" i="15"/>
  <c r="O123" i="15"/>
  <c r="Q123" i="15"/>
  <c r="V123" i="15"/>
  <c r="AE125" i="15"/>
  <c r="F47" i="1" s="1"/>
  <c r="V8" i="14"/>
  <c r="G9" i="14"/>
  <c r="I9" i="14"/>
  <c r="I8" i="14" s="1"/>
  <c r="K9" i="14"/>
  <c r="K8" i="14" s="1"/>
  <c r="O9" i="14"/>
  <c r="O8" i="14" s="1"/>
  <c r="Q9" i="14"/>
  <c r="Q8" i="14" s="1"/>
  <c r="V9" i="14"/>
  <c r="G12" i="14"/>
  <c r="M12" i="14" s="1"/>
  <c r="I12" i="14"/>
  <c r="K12" i="14"/>
  <c r="O12" i="14"/>
  <c r="Q12" i="14"/>
  <c r="Q11" i="14" s="1"/>
  <c r="V12" i="14"/>
  <c r="G15" i="14"/>
  <c r="M15" i="14" s="1"/>
  <c r="I15" i="14"/>
  <c r="K15" i="14"/>
  <c r="K11" i="14" s="1"/>
  <c r="O15" i="14"/>
  <c r="Q15" i="14"/>
  <c r="V15" i="14"/>
  <c r="G16" i="14"/>
  <c r="M16" i="14" s="1"/>
  <c r="I16" i="14"/>
  <c r="K16" i="14"/>
  <c r="O16" i="14"/>
  <c r="Q16" i="14"/>
  <c r="V16" i="14"/>
  <c r="G19" i="14"/>
  <c r="M19" i="14" s="1"/>
  <c r="I19" i="14"/>
  <c r="K19" i="14"/>
  <c r="O19" i="14"/>
  <c r="Q19" i="14"/>
  <c r="V19" i="14"/>
  <c r="G20" i="14"/>
  <c r="I20" i="14"/>
  <c r="K20" i="14"/>
  <c r="M20" i="14"/>
  <c r="O20" i="14"/>
  <c r="Q20" i="14"/>
  <c r="V20" i="14"/>
  <c r="G21" i="14"/>
  <c r="M21" i="14" s="1"/>
  <c r="I21" i="14"/>
  <c r="K21" i="14"/>
  <c r="O21" i="14"/>
  <c r="Q21" i="14"/>
  <c r="V21" i="14"/>
  <c r="G23" i="14"/>
  <c r="I23" i="14"/>
  <c r="K23" i="14"/>
  <c r="K22" i="14" s="1"/>
  <c r="O23" i="14"/>
  <c r="Q23" i="14"/>
  <c r="V23" i="14"/>
  <c r="G24" i="14"/>
  <c r="M24" i="14" s="1"/>
  <c r="I24" i="14"/>
  <c r="K24" i="14"/>
  <c r="O24" i="14"/>
  <c r="Q24" i="14"/>
  <c r="V24" i="14"/>
  <c r="G27" i="14"/>
  <c r="M27" i="14" s="1"/>
  <c r="I27" i="14"/>
  <c r="K27" i="14"/>
  <c r="O27" i="14"/>
  <c r="Q27" i="14"/>
  <c r="V27" i="14"/>
  <c r="G28" i="14"/>
  <c r="I28" i="14"/>
  <c r="K28" i="14"/>
  <c r="M28" i="14"/>
  <c r="O28" i="14"/>
  <c r="Q28" i="14"/>
  <c r="V28" i="14"/>
  <c r="G29" i="14"/>
  <c r="M29" i="14" s="1"/>
  <c r="I29" i="14"/>
  <c r="K29" i="14"/>
  <c r="O29" i="14"/>
  <c r="Q29" i="14"/>
  <c r="V29" i="14"/>
  <c r="G30" i="14"/>
  <c r="I30" i="14"/>
  <c r="K30" i="14"/>
  <c r="M30" i="14"/>
  <c r="O30" i="14"/>
  <c r="Q30" i="14"/>
  <c r="V30" i="14"/>
  <c r="G32" i="14"/>
  <c r="I32" i="14"/>
  <c r="K32" i="14"/>
  <c r="M32" i="14"/>
  <c r="O32" i="14"/>
  <c r="Q32" i="14"/>
  <c r="V32" i="14"/>
  <c r="G36" i="14"/>
  <c r="M36" i="14" s="1"/>
  <c r="I36" i="14"/>
  <c r="K36" i="14"/>
  <c r="O36" i="14"/>
  <c r="O31" i="14" s="1"/>
  <c r="Q36" i="14"/>
  <c r="V36" i="14"/>
  <c r="AE38" i="14"/>
  <c r="O8" i="13"/>
  <c r="V8" i="13"/>
  <c r="G9" i="13"/>
  <c r="G8" i="13" s="1"/>
  <c r="I9" i="13"/>
  <c r="I8" i="13" s="1"/>
  <c r="K9" i="13"/>
  <c r="K8" i="13" s="1"/>
  <c r="M9" i="13"/>
  <c r="M8" i="13" s="1"/>
  <c r="O9" i="13"/>
  <c r="Q9" i="13"/>
  <c r="Q8" i="13" s="1"/>
  <c r="V9" i="13"/>
  <c r="G12" i="13"/>
  <c r="M12" i="13" s="1"/>
  <c r="I12" i="13"/>
  <c r="K12" i="13"/>
  <c r="O12" i="13"/>
  <c r="Q12" i="13"/>
  <c r="V12" i="13"/>
  <c r="G15" i="13"/>
  <c r="M15" i="13" s="1"/>
  <c r="I15" i="13"/>
  <c r="K15" i="13"/>
  <c r="O15" i="13"/>
  <c r="Q15" i="13"/>
  <c r="V15" i="13"/>
  <c r="V11" i="13" s="1"/>
  <c r="G16" i="13"/>
  <c r="I16" i="13"/>
  <c r="K16" i="13"/>
  <c r="M16" i="13"/>
  <c r="O16" i="13"/>
  <c r="Q16" i="13"/>
  <c r="V16" i="13"/>
  <c r="G17" i="13"/>
  <c r="M17" i="13" s="1"/>
  <c r="I17" i="13"/>
  <c r="K17" i="13"/>
  <c r="O17" i="13"/>
  <c r="Q17" i="13"/>
  <c r="V17" i="13"/>
  <c r="G19" i="13"/>
  <c r="I19" i="13"/>
  <c r="K19" i="13"/>
  <c r="K18" i="13" s="1"/>
  <c r="O19" i="13"/>
  <c r="Q19" i="13"/>
  <c r="V19" i="13"/>
  <c r="G20" i="13"/>
  <c r="M20" i="13" s="1"/>
  <c r="I20" i="13"/>
  <c r="K20" i="13"/>
  <c r="O20" i="13"/>
  <c r="Q20" i="13"/>
  <c r="V20" i="13"/>
  <c r="G21" i="13"/>
  <c r="M21" i="13" s="1"/>
  <c r="I21" i="13"/>
  <c r="K21" i="13"/>
  <c r="O21" i="13"/>
  <c r="Q21" i="13"/>
  <c r="V21" i="13"/>
  <c r="G22" i="13"/>
  <c r="I22" i="13"/>
  <c r="K22" i="13"/>
  <c r="M22" i="13"/>
  <c r="O22" i="13"/>
  <c r="Q22" i="13"/>
  <c r="V22" i="13"/>
  <c r="AE24" i="13"/>
  <c r="BA44" i="12"/>
  <c r="BA41" i="12"/>
  <c r="BA39" i="12"/>
  <c r="BA37" i="12"/>
  <c r="BA23" i="12"/>
  <c r="BA21" i="12"/>
  <c r="BA19" i="12"/>
  <c r="BA17" i="12"/>
  <c r="BA11" i="12"/>
  <c r="G9" i="12"/>
  <c r="I9" i="12"/>
  <c r="K9" i="12"/>
  <c r="O9" i="12"/>
  <c r="Q9" i="12"/>
  <c r="V9" i="12"/>
  <c r="G16" i="12"/>
  <c r="I16" i="12"/>
  <c r="K16" i="12"/>
  <c r="M16" i="12"/>
  <c r="O16" i="12"/>
  <c r="Q16" i="12"/>
  <c r="V16" i="12"/>
  <c r="G18" i="12"/>
  <c r="M18" i="12" s="1"/>
  <c r="I18" i="12"/>
  <c r="K18" i="12"/>
  <c r="O18" i="12"/>
  <c r="Q18" i="12"/>
  <c r="V18" i="12"/>
  <c r="G20" i="12"/>
  <c r="I20" i="12"/>
  <c r="K20" i="12"/>
  <c r="M20" i="12"/>
  <c r="O20" i="12"/>
  <c r="Q20" i="12"/>
  <c r="V20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6" i="12"/>
  <c r="M26" i="12" s="1"/>
  <c r="I26" i="12"/>
  <c r="K26" i="12"/>
  <c r="O26" i="12"/>
  <c r="Q26" i="12"/>
  <c r="V26" i="12"/>
  <c r="G28" i="12"/>
  <c r="M28" i="12" s="1"/>
  <c r="I28" i="12"/>
  <c r="K28" i="12"/>
  <c r="O28" i="12"/>
  <c r="Q28" i="12"/>
  <c r="V28" i="12"/>
  <c r="G30" i="12"/>
  <c r="M30" i="12" s="1"/>
  <c r="I30" i="12"/>
  <c r="K30" i="12"/>
  <c r="O30" i="12"/>
  <c r="Q30" i="12"/>
  <c r="V30" i="12"/>
  <c r="G32" i="12"/>
  <c r="I32" i="12"/>
  <c r="K32" i="12"/>
  <c r="M32" i="12"/>
  <c r="O32" i="12"/>
  <c r="Q32" i="12"/>
  <c r="V32" i="12"/>
  <c r="G34" i="12"/>
  <c r="M34" i="12" s="1"/>
  <c r="I34" i="12"/>
  <c r="K34" i="12"/>
  <c r="O34" i="12"/>
  <c r="Q34" i="12"/>
  <c r="V34" i="12"/>
  <c r="G36" i="12"/>
  <c r="M36" i="12" s="1"/>
  <c r="I36" i="12"/>
  <c r="K36" i="12"/>
  <c r="O36" i="12"/>
  <c r="Q36" i="12"/>
  <c r="V36" i="12"/>
  <c r="G38" i="12"/>
  <c r="I38" i="12"/>
  <c r="K38" i="12"/>
  <c r="M38" i="12"/>
  <c r="O38" i="12"/>
  <c r="Q38" i="12"/>
  <c r="V38" i="12"/>
  <c r="G40" i="12"/>
  <c r="M40" i="12" s="1"/>
  <c r="I40" i="12"/>
  <c r="K40" i="12"/>
  <c r="O40" i="12"/>
  <c r="Q40" i="12"/>
  <c r="V40" i="12"/>
  <c r="G43" i="12"/>
  <c r="I43" i="12"/>
  <c r="K43" i="12"/>
  <c r="M43" i="12"/>
  <c r="O43" i="12"/>
  <c r="Q43" i="12"/>
  <c r="V43" i="12"/>
  <c r="AE46" i="12"/>
  <c r="I18" i="1"/>
  <c r="J28" i="1"/>
  <c r="J26" i="1"/>
  <c r="G38" i="1"/>
  <c r="F38" i="1"/>
  <c r="J23" i="1"/>
  <c r="J24" i="1"/>
  <c r="J25" i="1"/>
  <c r="J27" i="1"/>
  <c r="E24" i="1"/>
  <c r="E26" i="1"/>
  <c r="V8" i="12" l="1"/>
  <c r="G8" i="14"/>
  <c r="M9" i="14"/>
  <c r="M8" i="14" s="1"/>
  <c r="AF38" i="14"/>
  <c r="O34" i="16"/>
  <c r="Q27" i="16"/>
  <c r="I8" i="12"/>
  <c r="F51" i="1"/>
  <c r="F50" i="1"/>
  <c r="V33" i="12"/>
  <c r="F43" i="1"/>
  <c r="F42" i="1"/>
  <c r="I11" i="14"/>
  <c r="I76" i="1"/>
  <c r="G8" i="12"/>
  <c r="V22" i="14"/>
  <c r="V11" i="14"/>
  <c r="O110" i="15"/>
  <c r="I110" i="15"/>
  <c r="V79" i="15"/>
  <c r="I58" i="15"/>
  <c r="I44" i="15"/>
  <c r="Q34" i="16"/>
  <c r="O8" i="16"/>
  <c r="AF120" i="18"/>
  <c r="M9" i="18"/>
  <c r="O33" i="12"/>
  <c r="Q8" i="12"/>
  <c r="O8" i="12"/>
  <c r="G18" i="13"/>
  <c r="O11" i="13"/>
  <c r="F45" i="1"/>
  <c r="F44" i="1"/>
  <c r="K31" i="14"/>
  <c r="Q31" i="14"/>
  <c r="I31" i="14"/>
  <c r="G22" i="14"/>
  <c r="K110" i="15"/>
  <c r="Q110" i="15"/>
  <c r="V58" i="15"/>
  <c r="K44" i="15"/>
  <c r="Q44" i="15"/>
  <c r="K8" i="15"/>
  <c r="Q8" i="15"/>
  <c r="I8" i="15"/>
  <c r="K64" i="16"/>
  <c r="Q64" i="16"/>
  <c r="Q41" i="16"/>
  <c r="I41" i="16"/>
  <c r="O41" i="16"/>
  <c r="V27" i="16"/>
  <c r="K8" i="16"/>
  <c r="Q8" i="16"/>
  <c r="I78" i="1"/>
  <c r="V63" i="17"/>
  <c r="V59" i="17"/>
  <c r="I54" i="17"/>
  <c r="O46" i="18"/>
  <c r="V8" i="18"/>
  <c r="I8" i="19"/>
  <c r="V18" i="13"/>
  <c r="V96" i="15"/>
  <c r="O44" i="15"/>
  <c r="O64" i="16"/>
  <c r="I64" i="16"/>
  <c r="G41" i="16"/>
  <c r="K34" i="16"/>
  <c r="I34" i="16"/>
  <c r="I8" i="16"/>
  <c r="I75" i="1"/>
  <c r="K8" i="17"/>
  <c r="F41" i="1"/>
  <c r="F39" i="1"/>
  <c r="F58" i="1" s="1"/>
  <c r="G23" i="1" s="1"/>
  <c r="F40" i="1"/>
  <c r="K33" i="12"/>
  <c r="Q33" i="12"/>
  <c r="I33" i="12"/>
  <c r="K8" i="12"/>
  <c r="Q18" i="13"/>
  <c r="I18" i="13"/>
  <c r="O18" i="13"/>
  <c r="K11" i="13"/>
  <c r="Q11" i="13"/>
  <c r="I11" i="13"/>
  <c r="V31" i="14"/>
  <c r="Q22" i="14"/>
  <c r="I22" i="14"/>
  <c r="O22" i="14"/>
  <c r="O11" i="14"/>
  <c r="V110" i="15"/>
  <c r="O96" i="15"/>
  <c r="I96" i="15"/>
  <c r="O79" i="15"/>
  <c r="O69" i="15"/>
  <c r="V44" i="15"/>
  <c r="V8" i="15"/>
  <c r="V64" i="16"/>
  <c r="K57" i="16"/>
  <c r="Q57" i="16"/>
  <c r="I57" i="16"/>
  <c r="G27" i="16"/>
  <c r="V8" i="16"/>
  <c r="AF83" i="17"/>
  <c r="Q54" i="17"/>
  <c r="K54" i="17"/>
  <c r="F53" i="1"/>
  <c r="F52" i="1"/>
  <c r="G46" i="19"/>
  <c r="M47" i="19"/>
  <c r="M46" i="19" s="1"/>
  <c r="AF72" i="19"/>
  <c r="M12" i="19"/>
  <c r="K8" i="19"/>
  <c r="Q8" i="19"/>
  <c r="O101" i="20"/>
  <c r="O80" i="20"/>
  <c r="I51" i="20"/>
  <c r="O54" i="17"/>
  <c r="V49" i="17"/>
  <c r="V40" i="17"/>
  <c r="V8" i="17"/>
  <c r="O105" i="18"/>
  <c r="O91" i="18"/>
  <c r="Q74" i="18"/>
  <c r="I74" i="18"/>
  <c r="O74" i="18"/>
  <c r="K64" i="18"/>
  <c r="V56" i="18"/>
  <c r="K46" i="18"/>
  <c r="Q46" i="18"/>
  <c r="I46" i="18"/>
  <c r="Q38" i="18"/>
  <c r="I38" i="18"/>
  <c r="O38" i="18"/>
  <c r="K57" i="19"/>
  <c r="Q57" i="19"/>
  <c r="I57" i="19"/>
  <c r="G55" i="19"/>
  <c r="V50" i="19"/>
  <c r="K34" i="19"/>
  <c r="Q34" i="19"/>
  <c r="I34" i="19"/>
  <c r="Q27" i="19"/>
  <c r="I27" i="19"/>
  <c r="O27" i="19"/>
  <c r="V8" i="19"/>
  <c r="K101" i="20"/>
  <c r="Q101" i="20"/>
  <c r="I101" i="20"/>
  <c r="G99" i="20"/>
  <c r="K80" i="20"/>
  <c r="Q80" i="20"/>
  <c r="I80" i="20"/>
  <c r="K75" i="20"/>
  <c r="Q75" i="20"/>
  <c r="I75" i="20"/>
  <c r="K70" i="20"/>
  <c r="Q70" i="20"/>
  <c r="I70" i="20"/>
  <c r="G63" i="20"/>
  <c r="K58" i="20"/>
  <c r="Q51" i="20"/>
  <c r="G51" i="20"/>
  <c r="Q42" i="20"/>
  <c r="O42" i="20"/>
  <c r="V8" i="20"/>
  <c r="F46" i="1"/>
  <c r="F48" i="1"/>
  <c r="F54" i="1"/>
  <c r="F56" i="1"/>
  <c r="K105" i="18"/>
  <c r="Q105" i="18"/>
  <c r="I105" i="18"/>
  <c r="G103" i="18"/>
  <c r="I79" i="1" s="1"/>
  <c r="K91" i="18"/>
  <c r="Q91" i="18"/>
  <c r="I91" i="18"/>
  <c r="K74" i="18"/>
  <c r="V46" i="18"/>
  <c r="K38" i="18"/>
  <c r="O8" i="18"/>
  <c r="V57" i="19"/>
  <c r="G50" i="19"/>
  <c r="V34" i="19"/>
  <c r="K27" i="19"/>
  <c r="V101" i="20"/>
  <c r="V80" i="20"/>
  <c r="V75" i="20"/>
  <c r="Q63" i="20"/>
  <c r="I63" i="20"/>
  <c r="O63" i="20"/>
  <c r="V58" i="20"/>
  <c r="O51" i="20"/>
  <c r="K42" i="20"/>
  <c r="K79" i="15"/>
  <c r="Q79" i="15"/>
  <c r="I79" i="15"/>
  <c r="K69" i="15"/>
  <c r="Q69" i="15"/>
  <c r="I69" i="15"/>
  <c r="O58" i="15"/>
  <c r="O8" i="15"/>
  <c r="O57" i="16"/>
  <c r="K41" i="16"/>
  <c r="V34" i="16"/>
  <c r="K27" i="16"/>
  <c r="K63" i="17"/>
  <c r="Q63" i="17"/>
  <c r="I63" i="17"/>
  <c r="K59" i="17"/>
  <c r="V54" i="17"/>
  <c r="O40" i="17"/>
  <c r="O8" i="17"/>
  <c r="V105" i="18"/>
  <c r="V91" i="18"/>
  <c r="V74" i="18"/>
  <c r="G64" i="18"/>
  <c r="O56" i="18"/>
  <c r="V38" i="18"/>
  <c r="K8" i="18"/>
  <c r="Q8" i="18"/>
  <c r="I8" i="18"/>
  <c r="G57" i="19"/>
  <c r="O50" i="19"/>
  <c r="V27" i="19"/>
  <c r="O8" i="19"/>
  <c r="G101" i="20"/>
  <c r="G80" i="20"/>
  <c r="G75" i="20"/>
  <c r="G70" i="20"/>
  <c r="K63" i="20"/>
  <c r="K51" i="20"/>
  <c r="V42" i="20"/>
  <c r="O8" i="20"/>
  <c r="A23" i="1"/>
  <c r="M58" i="20"/>
  <c r="M8" i="20"/>
  <c r="AF116" i="20"/>
  <c r="M104" i="20"/>
  <c r="M101" i="20" s="1"/>
  <c r="M82" i="20"/>
  <c r="M80" i="20" s="1"/>
  <c r="M78" i="20"/>
  <c r="M75" i="20" s="1"/>
  <c r="M72" i="20"/>
  <c r="M70" i="20" s="1"/>
  <c r="G58" i="20"/>
  <c r="G8" i="20"/>
  <c r="M64" i="20"/>
  <c r="M63" i="20" s="1"/>
  <c r="M52" i="20"/>
  <c r="M51" i="20" s="1"/>
  <c r="M43" i="20"/>
  <c r="M42" i="20" s="1"/>
  <c r="M34" i="19"/>
  <c r="M8" i="19"/>
  <c r="M60" i="19"/>
  <c r="M57" i="19" s="1"/>
  <c r="M52" i="19"/>
  <c r="M50" i="19" s="1"/>
  <c r="G34" i="19"/>
  <c r="G8" i="19"/>
  <c r="G72" i="19" s="1"/>
  <c r="M44" i="19"/>
  <c r="M43" i="19" s="1"/>
  <c r="M28" i="19"/>
  <c r="M27" i="19" s="1"/>
  <c r="M46" i="18"/>
  <c r="M8" i="18"/>
  <c r="M56" i="18"/>
  <c r="M108" i="18"/>
  <c r="M105" i="18" s="1"/>
  <c r="M95" i="18"/>
  <c r="M91" i="18" s="1"/>
  <c r="G56" i="18"/>
  <c r="I69" i="1" s="1"/>
  <c r="G46" i="18"/>
  <c r="G8" i="18"/>
  <c r="G120" i="18" s="1"/>
  <c r="M75" i="18"/>
  <c r="M74" i="18" s="1"/>
  <c r="M65" i="18"/>
  <c r="M64" i="18" s="1"/>
  <c r="M39" i="18"/>
  <c r="M38" i="18" s="1"/>
  <c r="M63" i="17"/>
  <c r="M49" i="17"/>
  <c r="M40" i="17"/>
  <c r="M8" i="17"/>
  <c r="G63" i="17"/>
  <c r="G49" i="17"/>
  <c r="I73" i="1" s="1"/>
  <c r="G40" i="17"/>
  <c r="G8" i="17"/>
  <c r="M81" i="17"/>
  <c r="M80" i="17" s="1"/>
  <c r="M77" i="17"/>
  <c r="M76" i="17" s="1"/>
  <c r="M60" i="17"/>
  <c r="M59" i="17" s="1"/>
  <c r="M55" i="17"/>
  <c r="M54" i="17" s="1"/>
  <c r="M57" i="16"/>
  <c r="M34" i="16"/>
  <c r="M64" i="16"/>
  <c r="M8" i="16"/>
  <c r="G64" i="16"/>
  <c r="G57" i="16"/>
  <c r="G34" i="16"/>
  <c r="G8" i="16"/>
  <c r="AF79" i="16"/>
  <c r="M42" i="16"/>
  <c r="M41" i="16" s="1"/>
  <c r="M28" i="16"/>
  <c r="M27" i="16" s="1"/>
  <c r="M110" i="15"/>
  <c r="M96" i="15"/>
  <c r="M79" i="15"/>
  <c r="M69" i="15"/>
  <c r="M44" i="15"/>
  <c r="M58" i="15"/>
  <c r="M8" i="15"/>
  <c r="G110" i="15"/>
  <c r="G96" i="15"/>
  <c r="G79" i="15"/>
  <c r="G69" i="15"/>
  <c r="I72" i="1" s="1"/>
  <c r="G58" i="15"/>
  <c r="G44" i="15"/>
  <c r="G8" i="15"/>
  <c r="AF125" i="15"/>
  <c r="M31" i="14"/>
  <c r="M11" i="14"/>
  <c r="G31" i="14"/>
  <c r="I81" i="1" s="1"/>
  <c r="I17" i="1" s="1"/>
  <c r="G11" i="14"/>
  <c r="M23" i="14"/>
  <c r="M22" i="14" s="1"/>
  <c r="M11" i="13"/>
  <c r="G11" i="13"/>
  <c r="AF24" i="13"/>
  <c r="M19" i="13"/>
  <c r="M18" i="13" s="1"/>
  <c r="M33" i="12"/>
  <c r="G33" i="12"/>
  <c r="I83" i="1" s="1"/>
  <c r="I20" i="1" s="1"/>
  <c r="AF46" i="12"/>
  <c r="M9" i="12"/>
  <c r="M8" i="12" s="1"/>
  <c r="G42" i="1" l="1"/>
  <c r="G43" i="1"/>
  <c r="G50" i="1"/>
  <c r="G51" i="1"/>
  <c r="H51" i="1" s="1"/>
  <c r="I51" i="1" s="1"/>
  <c r="G125" i="15"/>
  <c r="I70" i="1"/>
  <c r="G46" i="1"/>
  <c r="G47" i="1"/>
  <c r="H47" i="1" s="1"/>
  <c r="I47" i="1" s="1"/>
  <c r="I67" i="1"/>
  <c r="I74" i="1"/>
  <c r="G48" i="1"/>
  <c r="H48" i="1" s="1"/>
  <c r="I48" i="1" s="1"/>
  <c r="G49" i="1"/>
  <c r="H49" i="1" s="1"/>
  <c r="I49" i="1" s="1"/>
  <c r="G116" i="20"/>
  <c r="H40" i="1"/>
  <c r="I40" i="1" s="1"/>
  <c r="I68" i="1"/>
  <c r="H43" i="1"/>
  <c r="I43" i="1" s="1"/>
  <c r="G38" i="14"/>
  <c r="G79" i="16"/>
  <c r="I66" i="1"/>
  <c r="G83" i="17"/>
  <c r="H56" i="1"/>
  <c r="I56" i="1" s="1"/>
  <c r="G52" i="1"/>
  <c r="G53" i="1"/>
  <c r="H53" i="1" s="1"/>
  <c r="I53" i="1" s="1"/>
  <c r="I65" i="1"/>
  <c r="G40" i="1"/>
  <c r="G41" i="1"/>
  <c r="G39" i="1"/>
  <c r="H52" i="1"/>
  <c r="I52" i="1" s="1"/>
  <c r="I82" i="1"/>
  <c r="I19" i="1" s="1"/>
  <c r="G46" i="12"/>
  <c r="H42" i="1"/>
  <c r="I42" i="1" s="1"/>
  <c r="H50" i="1"/>
  <c r="I50" i="1" s="1"/>
  <c r="H46" i="1"/>
  <c r="I46" i="1" s="1"/>
  <c r="G54" i="1"/>
  <c r="G55" i="1"/>
  <c r="H55" i="1" s="1"/>
  <c r="I55" i="1" s="1"/>
  <c r="I77" i="1"/>
  <c r="I80" i="1"/>
  <c r="G56" i="1"/>
  <c r="G57" i="1"/>
  <c r="H57" i="1" s="1"/>
  <c r="I57" i="1" s="1"/>
  <c r="H54" i="1"/>
  <c r="I54" i="1" s="1"/>
  <c r="H41" i="1"/>
  <c r="I41" i="1" s="1"/>
  <c r="G24" i="13"/>
  <c r="G44" i="1"/>
  <c r="H44" i="1" s="1"/>
  <c r="I44" i="1" s="1"/>
  <c r="G45" i="1"/>
  <c r="H45" i="1" s="1"/>
  <c r="I45" i="1" s="1"/>
  <c r="G24" i="1"/>
  <c r="A24" i="1"/>
  <c r="I84" i="1" l="1"/>
  <c r="I16" i="1"/>
  <c r="I21" i="1" s="1"/>
  <c r="G58" i="1"/>
  <c r="H39" i="1"/>
  <c r="G25" i="1" l="1"/>
  <c r="G28" i="1"/>
  <c r="H58" i="1"/>
  <c r="I39" i="1"/>
  <c r="I58" i="1" s="1"/>
  <c r="J83" i="1"/>
  <c r="J68" i="1"/>
  <c r="J70" i="1"/>
  <c r="J74" i="1"/>
  <c r="J78" i="1"/>
  <c r="J82" i="1"/>
  <c r="J72" i="1"/>
  <c r="J69" i="1"/>
  <c r="J77" i="1"/>
  <c r="J65" i="1"/>
  <c r="J71" i="1"/>
  <c r="J75" i="1"/>
  <c r="J79" i="1"/>
  <c r="J67" i="1"/>
  <c r="J76" i="1"/>
  <c r="J80" i="1"/>
  <c r="J66" i="1"/>
  <c r="J73" i="1"/>
  <c r="J81" i="1"/>
  <c r="J57" i="1" l="1"/>
  <c r="J55" i="1"/>
  <c r="J42" i="1"/>
  <c r="J44" i="1"/>
  <c r="J49" i="1"/>
  <c r="J50" i="1"/>
  <c r="J52" i="1"/>
  <c r="J51" i="1"/>
  <c r="J39" i="1"/>
  <c r="J58" i="1" s="1"/>
  <c r="J41" i="1"/>
  <c r="J56" i="1"/>
  <c r="J54" i="1"/>
  <c r="J53" i="1"/>
  <c r="J48" i="1"/>
  <c r="J46" i="1"/>
  <c r="J45" i="1"/>
  <c r="J40" i="1"/>
  <c r="J47" i="1"/>
  <c r="J43" i="1"/>
  <c r="J84" i="1"/>
  <c r="A25" i="1"/>
  <c r="A26" i="1" l="1"/>
  <c r="G26" i="1"/>
  <c r="A27" i="1" s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>
  <authors>
    <author>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>
  <authors>
    <author>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<sst xmlns="http://schemas.openxmlformats.org/spreadsheetml/2006/main" count="3415" uniqueCount="588">
  <si>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</si>
  <si>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</si>
  <si>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</si>
  <si>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</si>
  <si>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</si>
  <si>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</si>
  <si>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</si>
  <si>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</si>
  <si>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</si>
  <si>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</si>
  <si>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</si>
  <si>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</si>
  <si>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</si>
  <si>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</si>
  <si>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</si>
  <si>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</si>
  <si>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</si>
  <si>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</si>
  <si>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</si>
  <si>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</si>
  <si>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</si>
  <si>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</si>
  <si>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</si>
  <si>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</si>
  <si>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</si>
  <si>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</si>
  <si>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</si>
  <si>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</si>
  <si>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</si>
  <si>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</si>
  <si>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</si>
  <si>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</si>
  <si>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</si>
  <si>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</si>
  <si>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</si>
  <si>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</si>
  <si>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</si>
  <si>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</si>
  <si>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</si>
  <si>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</si>
  <si>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</si>
  <si>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</si>
  <si>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</si>
  <si>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21083</t>
  </si>
  <si>
    <t>Rek. a moder. chodníků, parkovišť a ploch na kom.odpad na sídlišti Štěbská a čtvrť A.Háby I.etapa</t>
  </si>
  <si>
    <t>Město Vizovice</t>
  </si>
  <si>
    <t>Masarykovo nám. 1007</t>
  </si>
  <si>
    <t>Vizovice-Vizovice</t>
  </si>
  <si>
    <t>76312</t>
  </si>
  <si>
    <t>00284653</t>
  </si>
  <si>
    <t>Stavba</t>
  </si>
  <si>
    <t>000</t>
  </si>
  <si>
    <t>Vedlejší a ostatní náklady</t>
  </si>
  <si>
    <t>01</t>
  </si>
  <si>
    <t>VRN</t>
  </si>
  <si>
    <t>SO 001.1</t>
  </si>
  <si>
    <t>Přípravné a bourací práce</t>
  </si>
  <si>
    <t>Stavební rozpočet</t>
  </si>
  <si>
    <t>SO 011.1</t>
  </si>
  <si>
    <t>SO 101.1</t>
  </si>
  <si>
    <t>Parkovací místa</t>
  </si>
  <si>
    <t>SO 103.1</t>
  </si>
  <si>
    <t>Plochy pro kontejnery na TDO</t>
  </si>
  <si>
    <t>SO 104.1</t>
  </si>
  <si>
    <t>Úprava místní komunikace</t>
  </si>
  <si>
    <t>SO 111.1</t>
  </si>
  <si>
    <t>SO 113.1</t>
  </si>
  <si>
    <t>SO 114.1</t>
  </si>
  <si>
    <t>Celkem za stavbu</t>
  </si>
  <si>
    <t>CZK</t>
  </si>
  <si>
    <t>Rekapitulace dílů</t>
  </si>
  <si>
    <t>Typ dílu</t>
  </si>
  <si>
    <t>1</t>
  </si>
  <si>
    <t>Zemní práce</t>
  </si>
  <si>
    <t>1.1</t>
  </si>
  <si>
    <t>Zemní práce - odvodnění</t>
  </si>
  <si>
    <t>11</t>
  </si>
  <si>
    <t>Přípravné a přidružené práce - odvoz do 2 km bez poplatku</t>
  </si>
  <si>
    <t>11.1</t>
  </si>
  <si>
    <t>Přípravné a přidružené práce - odvoz do 25 km s poplatkem</t>
  </si>
  <si>
    <t>21</t>
  </si>
  <si>
    <t>Úprava podloží a základ.spáry</t>
  </si>
  <si>
    <t>27</t>
  </si>
  <si>
    <t>Základy</t>
  </si>
  <si>
    <t>31</t>
  </si>
  <si>
    <t>Zdi podpěrné a volné</t>
  </si>
  <si>
    <t>56</t>
  </si>
  <si>
    <t>Podkladní vrstvy komunikací a zpevněných ploch</t>
  </si>
  <si>
    <t>57</t>
  </si>
  <si>
    <t>Kryty štěrkových a živičných komunikací</t>
  </si>
  <si>
    <t>59</t>
  </si>
  <si>
    <t>Dlažby a předlažby komunikací</t>
  </si>
  <si>
    <t>87</t>
  </si>
  <si>
    <t>Potrubí z trub z plastických hmot</t>
  </si>
  <si>
    <t>89</t>
  </si>
  <si>
    <t>Ostatní konstrukce na trubním vedení</t>
  </si>
  <si>
    <t>91</t>
  </si>
  <si>
    <t>Doplňující práce na komunikaci</t>
  </si>
  <si>
    <t>93</t>
  </si>
  <si>
    <t>Dokončovací práce inženýrských staveb</t>
  </si>
  <si>
    <t>99</t>
  </si>
  <si>
    <t>Staveništní přesun hmot</t>
  </si>
  <si>
    <t>99.1</t>
  </si>
  <si>
    <t>Sanace pláně</t>
  </si>
  <si>
    <t>767</t>
  </si>
  <si>
    <t>Konstrukce zámečnické</t>
  </si>
  <si>
    <t>VN</t>
  </si>
  <si>
    <t>ON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</si>
  <si>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</si>
  <si>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</si>
  <si>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</si>
  <si>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</si>
  <si>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</si>
  <si>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</si>
  <si>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</si>
  <si>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</si>
  <si>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</si>
  <si>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</si>
  <si>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</si>
  <si>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</si>
  <si>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</si>
  <si>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</si>
  <si>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</si>
  <si>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</si>
  <si>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</si>
  <si>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</si>
  <si>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</si>
  <si>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</si>
  <si>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</si>
  <si>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</si>
  <si>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</si>
  <si>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</si>
  <si>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</si>
  <si>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</si>
  <si>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</si>
  <si>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</si>
  <si>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001</t>
  </si>
  <si>
    <t>Vytyčení stavby</t>
  </si>
  <si>
    <t>Soubor</t>
  </si>
  <si>
    <t>Vlastní</t>
  </si>
  <si>
    <t>Indiv</t>
  </si>
  <si>
    <t>Práce</t>
  </si>
  <si>
    <t>POL1_</t>
  </si>
  <si>
    <t>Geodetické zaměření rohů stavby, stabilizace bodů a sestavení laviček.</t>
  </si>
  <si>
    <t>POP</t>
  </si>
  <si>
    <t>Vyhotovení protokolu o vytyčení stavby se seznamem souřadnic vytyčených bodů a jejich polohopisnými (S-JTSK) a výškopisnými (Bpv) hodnotami.</t>
  </si>
  <si>
    <t>vytyčení stavby a inž.sítí</t>
  </si>
  <si>
    <t>zaměření a vytyčení stáv.inž.sítí</t>
  </si>
  <si>
    <t>vytyčení stavby, osy komunikací, polohy obrubníků</t>
  </si>
  <si>
    <t>vytyčení obvodu staveniště</t>
  </si>
  <si>
    <t>002</t>
  </si>
  <si>
    <t>Vybudování zařízení staveniště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</si>
  <si>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</si>
  <si>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003</t>
  </si>
  <si>
    <t>Provoz zařízení staveniště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</si>
  <si>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</si>
  <si>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004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</si>
  <si>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</si>
  <si>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</si>
  <si>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</t>
  </si>
  <si>
    <t>Silniční, železniční či kolejový provoz</t>
  </si>
  <si>
    <t>Náklady na ztížené provádění stavebních prací v důsledku nepřerušeného dopravního provozu na staveništi nebo v jeho bezprostředním okolí, náklady na zajištění náhradního koridoru pro pěší</t>
  </si>
  <si>
    <t>006</t>
  </si>
  <si>
    <t>Geometrický plán</t>
  </si>
  <si>
    <t>soubor</t>
  </si>
  <si>
    <t>zpracovaný na základě skutečného provedení stavby v požadovaném množství, vč.vkladu</t>
  </si>
  <si>
    <t>007</t>
  </si>
  <si>
    <t>Zajištění dokladů</t>
  </si>
  <si>
    <t>nezbytných k vydání kolaudačního souhlasu</t>
  </si>
  <si>
    <t>008</t>
  </si>
  <si>
    <t>Návrh projednání a zajištění vydání</t>
  </si>
  <si>
    <t>stanovení přechodného DZ a vydání rozhodnutí o uzávirce</t>
  </si>
  <si>
    <t>009</t>
  </si>
  <si>
    <t>Zajištění přechodného DZ po dobu výstavby</t>
  </si>
  <si>
    <t>osazení, provoz, demontáž dočasného DZ po dobu výstavby 3 měsíce - sídliště Štěpská</t>
  </si>
  <si>
    <t>010</t>
  </si>
  <si>
    <t>Zajištění vydání stanovení trvalého dopravního značení</t>
  </si>
  <si>
    <t>011</t>
  </si>
  <si>
    <t>Předání a převzetí staveniště</t>
  </si>
  <si>
    <t>Náklady spojené s účastí zhotovitele na předání a převzetí staveniště.</t>
  </si>
  <si>
    <t>012</t>
  </si>
  <si>
    <t>Bezpečnostní a hygienická opatření na staveništi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</si>
  <si>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</si>
  <si>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013</t>
  </si>
  <si>
    <t>Revize</t>
  </si>
  <si>
    <t>náklady spojené s provedením všech technickými normami předepsaných zkoušek a revizí stavebních konstrukcí nebo stavebních prací.</t>
  </si>
  <si>
    <t>014</t>
  </si>
  <si>
    <t>Dokumentace skutečného provedení</t>
  </si>
  <si>
    <t>Náklady na vyhotovení dokumentace skutečného provedení stavby a její předání objednateli v požadované formě a požadovaném počtu.</t>
  </si>
  <si>
    <t>3x tisk a 2x CD</t>
  </si>
  <si>
    <t>015</t>
  </si>
  <si>
    <t>Geodetické zaměření skutečného provedení</t>
  </si>
  <si>
    <t>Náklady na provedení skutečného zaměření stavby v rozsahu nezbytném pro zápis změny do katastru nemovitostí a pro vypracování dokumentace skutečného provedení stavby</t>
  </si>
  <si>
    <t>SUM</t>
  </si>
  <si>
    <t>Poznámky uchazeče k zadání</t>
  </si>
  <si>
    <t>POPUZIV</t>
  </si>
  <si>
    <t>END</t>
  </si>
  <si>
    <t>121101103R00</t>
  </si>
  <si>
    <t>Sejmutí ornice s přemístěním přes 100 do 250 m</t>
  </si>
  <si>
    <t>m3</t>
  </si>
  <si>
    <t>RTS 22/ I</t>
  </si>
  <si>
    <t>523,00*0,15</t>
  </si>
  <si>
    <t>VV</t>
  </si>
  <si>
    <t>113151114R00</t>
  </si>
  <si>
    <t>Fréz.živič.krytu pl.do 500 m2,pruh do 75 cm,tl.5cm</t>
  </si>
  <si>
    <t>m2</t>
  </si>
  <si>
    <t xml:space="preserve">š.500 mm : </t>
  </si>
  <si>
    <t>305,00</t>
  </si>
  <si>
    <t>113202111R00</t>
  </si>
  <si>
    <t>Vytrhání obrub obrubníků silničních</t>
  </si>
  <si>
    <t>m</t>
  </si>
  <si>
    <t>979082213R00</t>
  </si>
  <si>
    <t>Vodorovná doprava suti a hmot po suchu do 1 km</t>
  </si>
  <si>
    <t>t</t>
  </si>
  <si>
    <t>Přesun suti</t>
  </si>
  <si>
    <t>POL8_</t>
  </si>
  <si>
    <t>979082219R00</t>
  </si>
  <si>
    <t>Příplatek za dopravu suti a hmot po suchu za další 1 km</t>
  </si>
  <si>
    <t>113109412R00</t>
  </si>
  <si>
    <t>Odstranění podkladu pl.nad 50 m2, beton, tl. 12 cm</t>
  </si>
  <si>
    <t>979990001R00</t>
  </si>
  <si>
    <t>Poplatek za skládku stavební suti</t>
  </si>
  <si>
    <t>RTS 20/ I</t>
  </si>
  <si>
    <t>116,00*0,15</t>
  </si>
  <si>
    <t>113106121R00</t>
  </si>
  <si>
    <t>Rozebrání dlažeb z betonových dlaždic na sucho</t>
  </si>
  <si>
    <t xml:space="preserve">zatrav.dlažba : </t>
  </si>
  <si>
    <t>107,00</t>
  </si>
  <si>
    <t>113106241R00</t>
  </si>
  <si>
    <t>Rozebrání ploch komunikací ze silničních panelů</t>
  </si>
  <si>
    <t>205,00</t>
  </si>
  <si>
    <t>961044111R00</t>
  </si>
  <si>
    <t>Bourání základů z betonu prostého</t>
  </si>
  <si>
    <t xml:space="preserve">základy sušáků : </t>
  </si>
  <si>
    <t>0,50*0,50*0,60*2</t>
  </si>
  <si>
    <t>1110001</t>
  </si>
  <si>
    <t>Vybourání betonových boxů pro kontejnery rozměr 1,80x1,20x0,80 m</t>
  </si>
  <si>
    <t>kus</t>
  </si>
  <si>
    <t>767996801R00</t>
  </si>
  <si>
    <t>Demontáž atypických ocelových konstr. do 50 kg</t>
  </si>
  <si>
    <t>kg</t>
  </si>
  <si>
    <t>odvoz do nejbližší sběrny</t>
  </si>
  <si>
    <t>50,00</t>
  </si>
  <si>
    <t>998767201R00</t>
  </si>
  <si>
    <t>Přesun hmot pro zámečnické konstr., výšky do 6 m</t>
  </si>
  <si>
    <t>Přesun hmot</t>
  </si>
  <si>
    <t>POL7_</t>
  </si>
  <si>
    <t>122202202R00</t>
  </si>
  <si>
    <t>Odkopávky pro silnice v hor. 3 do 1000 m3</t>
  </si>
  <si>
    <t>POL1_1</t>
  </si>
  <si>
    <t xml:space="preserve">nová konstrukce : </t>
  </si>
  <si>
    <t>(304,00+104,00+(84,00+26,00)*0,50)*0,25</t>
  </si>
  <si>
    <t>122202209R00</t>
  </si>
  <si>
    <t>Příplatek za lepivost - odkop. pro silnice v hor.3</t>
  </si>
  <si>
    <t>162701105R00</t>
  </si>
  <si>
    <t>Vodorovné přemístění výkopku z hor.1-4 do 10000 m</t>
  </si>
  <si>
    <t>115,75</t>
  </si>
  <si>
    <t xml:space="preserve">rekultivace : </t>
  </si>
  <si>
    <t>-70,00*0,20</t>
  </si>
  <si>
    <t xml:space="preserve">obsyp za obrubníky : </t>
  </si>
  <si>
    <t>-6,32</t>
  </si>
  <si>
    <t>162701109R00</t>
  </si>
  <si>
    <t>Příplatek k vod. přemístění hor.1-4 za další 1 km</t>
  </si>
  <si>
    <t xml:space="preserve">celkem 25 km : </t>
  </si>
  <si>
    <t>95,43*15</t>
  </si>
  <si>
    <t>175101201R00</t>
  </si>
  <si>
    <t>Obsyp objektu bez prohození sypaniny</t>
  </si>
  <si>
    <t>158,00*0,20*0,20</t>
  </si>
  <si>
    <t>175101209R00</t>
  </si>
  <si>
    <t>Příplatek za prohození sypaniny pro obsyp objektu</t>
  </si>
  <si>
    <t>180402111R00</t>
  </si>
  <si>
    <t>Založení trávníku parkového výsevem v rovině</t>
  </si>
  <si>
    <t>181006113R00</t>
  </si>
  <si>
    <t>Rozprostření zemin v rov./sklonu 1:5, tl. do 20 cm</t>
  </si>
  <si>
    <t>70,00</t>
  </si>
  <si>
    <t>181101102R00</t>
  </si>
  <si>
    <t>Úprava pláně v zářezech v hor. 1-4, se zhutněním</t>
  </si>
  <si>
    <t xml:space="preserve">přehutnění : </t>
  </si>
  <si>
    <t>187,00+48,00+29,00</t>
  </si>
  <si>
    <t>181301101R00</t>
  </si>
  <si>
    <t>Rozprostření ornice, rovina, tl. do 10 cm do 500m2</t>
  </si>
  <si>
    <t>183403114R00</t>
  </si>
  <si>
    <t>Obdělání půdy kultivátorováním v rovině</t>
  </si>
  <si>
    <t>170,00*3</t>
  </si>
  <si>
    <t>183403151R00</t>
  </si>
  <si>
    <t>Obdělání půdy smykováním, v rovině</t>
  </si>
  <si>
    <t>183403152R00</t>
  </si>
  <si>
    <t>Obdělání půdy vláčením, v rovině</t>
  </si>
  <si>
    <t>183403153R00</t>
  </si>
  <si>
    <t>Obdělání půdy hrabáním, v rovině</t>
  </si>
  <si>
    <t>199000002R00</t>
  </si>
  <si>
    <t>Poplatek za skládku horniny 1- 4</t>
  </si>
  <si>
    <t>00572465R</t>
  </si>
  <si>
    <t>Směs travní standard balení 25 kg PROFI</t>
  </si>
  <si>
    <t>SPCM</t>
  </si>
  <si>
    <t>Specifikace</t>
  </si>
  <si>
    <t>POL3_</t>
  </si>
  <si>
    <t>170,00*0,03</t>
  </si>
  <si>
    <t>10364200R</t>
  </si>
  <si>
    <t>Ornice pro pozemkové úpravy z mezideponie 200 m</t>
  </si>
  <si>
    <t>170,00*0,10</t>
  </si>
  <si>
    <t>113108409R00</t>
  </si>
  <si>
    <t>Odstranění asfaltové vrstvy pl.nad 50 m2, tl. 9 cm</t>
  </si>
  <si>
    <t xml:space="preserve">PMH : </t>
  </si>
  <si>
    <t>280,00</t>
  </si>
  <si>
    <t>113151112R00</t>
  </si>
  <si>
    <t>Fréz.živič.krytu pl.do 500 m2,pruh do 75 cm,tl.3cm</t>
  </si>
  <si>
    <t xml:space="preserve">parkovací místa : </t>
  </si>
  <si>
    <t>11001</t>
  </si>
  <si>
    <t>Odstranění stávající ul.vpisti a zaslepení potrubí</t>
  </si>
  <si>
    <t>113107510R00</t>
  </si>
  <si>
    <t>Odstranění podkladu pl. 50 m2,kam.drcené tl.10 cm</t>
  </si>
  <si>
    <t xml:space="preserve">směs kameniva a zeminy : </t>
  </si>
  <si>
    <t>29,00</t>
  </si>
  <si>
    <t>113107620R00</t>
  </si>
  <si>
    <t>Odstranění podkladu nad 50 m2,kam.drcené tl.20 cm</t>
  </si>
  <si>
    <t>564831111RT2</t>
  </si>
  <si>
    <t>Podklad ze štěrkodrti po zhutnění tloušťky 10 cm štěrkodrť frakce 0-32 mm</t>
  </si>
  <si>
    <t xml:space="preserve">vyrovnávací vrstva : </t>
  </si>
  <si>
    <t>564831111RT4</t>
  </si>
  <si>
    <t>Podklad ze štěrkodrti po zhutnění tloušťky 10 cm štěrkodrť frakce 0-63 mm</t>
  </si>
  <si>
    <t>304,00+104,00</t>
  </si>
  <si>
    <t>564851111RT4</t>
  </si>
  <si>
    <t>Podklad ze štěrkodrti po zhutnění tloušťky 15 cm štěrkodrť frakce 0-63 mm</t>
  </si>
  <si>
    <t>304,00+104,00+(84,00+26,00)*0,50</t>
  </si>
  <si>
    <t>596215040R00</t>
  </si>
  <si>
    <t>Kladení zámkové dlažby tl. 8 cm do drtě tl. 4 cm</t>
  </si>
  <si>
    <t xml:space="preserve">dla.s možností zasakování : </t>
  </si>
  <si>
    <t>340,00+187,00+103,00</t>
  </si>
  <si>
    <t xml:space="preserve">dlažba 200/200/80 mm : </t>
  </si>
  <si>
    <t>17,50+48,10</t>
  </si>
  <si>
    <t>596291113R00</t>
  </si>
  <si>
    <t xml:space="preserve">Řezání zámkové dlažby tl. 80 mm </t>
  </si>
  <si>
    <t>596921191R00</t>
  </si>
  <si>
    <t>Příplatek za výpl.spár veg.bet.dlaždic,bez dodávky</t>
  </si>
  <si>
    <t>630,00*0,08*0,30</t>
  </si>
  <si>
    <t>583412003R</t>
  </si>
  <si>
    <t xml:space="preserve">Kamenivo drcené frakce  0/4 </t>
  </si>
  <si>
    <t>15,12*2,00</t>
  </si>
  <si>
    <t>5924511910R</t>
  </si>
  <si>
    <t>Dlažba betonová 20x20x8 cm přírodní</t>
  </si>
  <si>
    <t>65,60*1,01</t>
  </si>
  <si>
    <t>592452570T01</t>
  </si>
  <si>
    <t>Dlažba s možností zasakování přírodní 20/17/8 cm s můstky 3 cm</t>
  </si>
  <si>
    <t>RTS 21/ I</t>
  </si>
  <si>
    <t>(630,00-42,00)*1,01</t>
  </si>
  <si>
    <t>592452572T01</t>
  </si>
  <si>
    <t>Dlažba s možností zasakování barva 20/17/8 cm s můstky 3 cm</t>
  </si>
  <si>
    <t>42,00*1,01</t>
  </si>
  <si>
    <t>914001121RT6</t>
  </si>
  <si>
    <t>Osaz.sloupku dopr.značky vč. bet.základu+Al patka včetně dodávky sloupku a značky</t>
  </si>
  <si>
    <t xml:space="preserve">IP 12 +symbol č.225 : </t>
  </si>
  <si>
    <t>2,00</t>
  </si>
  <si>
    <t>915721111R00</t>
  </si>
  <si>
    <t>Vodorovné značení střík.barvou stopčar,zeber atd.</t>
  </si>
  <si>
    <t>915791112R00</t>
  </si>
  <si>
    <t>Předznačení pro značení stopčáry, zebry, nápisů</t>
  </si>
  <si>
    <t xml:space="preserve">symbol č. 225 : </t>
  </si>
  <si>
    <t>3,00</t>
  </si>
  <si>
    <t>917862111R00</t>
  </si>
  <si>
    <t>Osazení stojat. obrub.bet. s opěrou,lože z C 12/15</t>
  </si>
  <si>
    <t>84,00+48,00+26,00</t>
  </si>
  <si>
    <t>59217488R</t>
  </si>
  <si>
    <t>Obrubník silniční 1000/150/250 mm</t>
  </si>
  <si>
    <t>158,00*1,01</t>
  </si>
  <si>
    <t>998223011R00</t>
  </si>
  <si>
    <t>Přesun hmot, pozemní komunikace, kryt dlážděný</t>
  </si>
  <si>
    <t>463,00*0,30</t>
  </si>
  <si>
    <t>138,90*15</t>
  </si>
  <si>
    <t>289971212R00</t>
  </si>
  <si>
    <t>Zřízení vrstvy z geotextilie sklon do 1:5 š.do 6 m</t>
  </si>
  <si>
    <t>564871111T01</t>
  </si>
  <si>
    <t>Podklad ze štěrkodrti po zhutnění tloušťky 30 cm</t>
  </si>
  <si>
    <t>Kalkul</t>
  </si>
  <si>
    <t>69370522R</t>
  </si>
  <si>
    <t>Geotextilie 500g/m2 do 6 m</t>
  </si>
  <si>
    <t>463,00*1,20</t>
  </si>
  <si>
    <t>998222012R00</t>
  </si>
  <si>
    <t>Přesun hmot, zpevněné plochy, kryt z kameniva</t>
  </si>
  <si>
    <t>29,00*0,20+21,00*0,25</t>
  </si>
  <si>
    <t>132201211R00</t>
  </si>
  <si>
    <t>Hloubení rýh š.do 200 cm hor.3 do 100 m3,STROJNĚ</t>
  </si>
  <si>
    <t>37,00*0,70*0,50</t>
  </si>
  <si>
    <t>132201219R00</t>
  </si>
  <si>
    <t>Přípl.za lepivost,hloubení rýh 200cm,hor.3,STROJNĚ</t>
  </si>
  <si>
    <t>11,05+12,95</t>
  </si>
  <si>
    <t>24,00*15</t>
  </si>
  <si>
    <t>-37,00*0,50*0,50</t>
  </si>
  <si>
    <t>583414034R</t>
  </si>
  <si>
    <t>Kamenivo drcené frakce  netříděné</t>
  </si>
  <si>
    <t>3,70*2,00</t>
  </si>
  <si>
    <t>6,00</t>
  </si>
  <si>
    <t>17,00</t>
  </si>
  <si>
    <t>274313611R00</t>
  </si>
  <si>
    <t>Beton základových pasů prostý C 16/20</t>
  </si>
  <si>
    <t xml:space="preserve">podkladní mazanina : </t>
  </si>
  <si>
    <t>37,00*0,70*0,10</t>
  </si>
  <si>
    <t>274313711R00</t>
  </si>
  <si>
    <t>Beton základových pasů prostý C 25/30</t>
  </si>
  <si>
    <t>37,00*0,50*0,50</t>
  </si>
  <si>
    <t>274351215R00</t>
  </si>
  <si>
    <t>Bednění stěn základových pasů - zřízení</t>
  </si>
  <si>
    <t>37,00*0,50*2</t>
  </si>
  <si>
    <t>274351216R00</t>
  </si>
  <si>
    <t>Bednění stěn základových pasů - odstranění</t>
  </si>
  <si>
    <t>318216113RT2</t>
  </si>
  <si>
    <t>Oplocení gabiony š.300 mm, oko 100x50 mm včetně dodávky lomového kamene</t>
  </si>
  <si>
    <t>37,00*1,50</t>
  </si>
  <si>
    <t>50,00*1,01</t>
  </si>
  <si>
    <t>122202201R00</t>
  </si>
  <si>
    <t>Odkopávky pro silnice v hor. 3 do 100 m3</t>
  </si>
  <si>
    <t>50,00*0,20</t>
  </si>
  <si>
    <t>10,00*15</t>
  </si>
  <si>
    <t>564861111R00</t>
  </si>
  <si>
    <t>Podklad ze štěrkodrti po zhutnění tloušťky 20 cm</t>
  </si>
  <si>
    <t>50,00*1,20</t>
  </si>
  <si>
    <t>132201112R00</t>
  </si>
  <si>
    <t>Hloubení rýh š.do 60 cm v hor.3 nad 100 m3,STROJNĚ</t>
  </si>
  <si>
    <t xml:space="preserve">přípojky : </t>
  </si>
  <si>
    <t>6,00*0,60*1,50</t>
  </si>
  <si>
    <t xml:space="preserve">d.vp. : </t>
  </si>
  <si>
    <t>1,50*1,50*1,50*3</t>
  </si>
  <si>
    <t>132201119R00</t>
  </si>
  <si>
    <t>Příplatek za lepivost - hloubení rýh 60 cm v hor.3</t>
  </si>
  <si>
    <t>161101101R00</t>
  </si>
  <si>
    <t>Svislé přemístění výkopku z hor.1-4 do 2,5 m</t>
  </si>
  <si>
    <t>15,525*15</t>
  </si>
  <si>
    <t>174101101R00</t>
  </si>
  <si>
    <t>Zásyp jam, rýh, šachet se zhutněním</t>
  </si>
  <si>
    <t>včetně strojního přemístění materiálu pro zásyp ze vzdálenosti do 10 m od okraje zásypu</t>
  </si>
  <si>
    <t xml:space="preserve">ck : </t>
  </si>
  <si>
    <t>15,525</t>
  </si>
  <si>
    <t xml:space="preserve">odpočet : </t>
  </si>
  <si>
    <t xml:space="preserve">lože : </t>
  </si>
  <si>
    <t>-0,36</t>
  </si>
  <si>
    <t xml:space="preserve">obsyp : </t>
  </si>
  <si>
    <t>-1,80</t>
  </si>
  <si>
    <t>-3,14*0,32*0,32*1,50*3</t>
  </si>
  <si>
    <t>175101101R00</t>
  </si>
  <si>
    <t>Obsyp potrubí bez prohození sypaniny</t>
  </si>
  <si>
    <t>6,00*0,60*0,50</t>
  </si>
  <si>
    <t>451573111R00</t>
  </si>
  <si>
    <t>Lože pod potrubí ze štěrkopísku do 63 mm</t>
  </si>
  <si>
    <t>6,00*0,60*0,10</t>
  </si>
  <si>
    <t>58337306R</t>
  </si>
  <si>
    <t>Štěrkopísek frakce 0-8 tř.B</t>
  </si>
  <si>
    <t>T</t>
  </si>
  <si>
    <t>1,80*2,00</t>
  </si>
  <si>
    <t>58344197R</t>
  </si>
  <si>
    <t>Štěrkodrtě frakce 0-63 A</t>
  </si>
  <si>
    <t>11,92*2,00</t>
  </si>
  <si>
    <t>113108413R00</t>
  </si>
  <si>
    <t>Odstranění asfaltové vrstvy pl.nad 50 m2, tl.13 cm</t>
  </si>
  <si>
    <t xml:space="preserve">PMH+asf. : </t>
  </si>
  <si>
    <t xml:space="preserve">drážka pro obrubník : </t>
  </si>
  <si>
    <t>159,00*0,30</t>
  </si>
  <si>
    <t xml:space="preserve">drážka pro žul.dvouřádek : </t>
  </si>
  <si>
    <t>48,00*0,30</t>
  </si>
  <si>
    <t>573231111R00</t>
  </si>
  <si>
    <t>Postřik živičný spojovací z emulze 0,5-0,7 kg/m2</t>
  </si>
  <si>
    <t>577141112R00</t>
  </si>
  <si>
    <t>Beton asfalt. ACO 11+,do 3 m, tl.5 cm</t>
  </si>
  <si>
    <t xml:space="preserve">pás š. 500 mm : </t>
  </si>
  <si>
    <t>48,00*0,50</t>
  </si>
  <si>
    <t>871353121R00</t>
  </si>
  <si>
    <t>Montáž trub z plastu, gumový kroužek, DN 200</t>
  </si>
  <si>
    <t>87002</t>
  </si>
  <si>
    <t>Napojení přípojek na potrubí</t>
  </si>
  <si>
    <t>28611263.AR</t>
  </si>
  <si>
    <t>Trubka kanalizační KGEM SN 8 PVC 200x5,9x1000</t>
  </si>
  <si>
    <t>6,00*1,093</t>
  </si>
  <si>
    <t>895941311RT2</t>
  </si>
  <si>
    <t>Zřízení vpusti uliční z dílců typ UVB - 50 včetně dodávky dílců pro uliční vpusti TBV</t>
  </si>
  <si>
    <t>se zápachovým uzávěrem a košem na nečistoty</t>
  </si>
  <si>
    <t>899203111RT3</t>
  </si>
  <si>
    <t>Osazení mříží litinových s rámem do 150kg včetně dodávky vtokové mříže 500 x 500 mm, D400</t>
  </si>
  <si>
    <t>599141111R00</t>
  </si>
  <si>
    <t>Vyplnění spár živičnou zálivkou</t>
  </si>
  <si>
    <t>916261111RT1</t>
  </si>
  <si>
    <t>Osazení obruby z kostek drobných, s boční opěrou včetně kostek drobných 12 cm, lože C 12/15</t>
  </si>
  <si>
    <t xml:space="preserve">dvouřádek : </t>
  </si>
  <si>
    <t>48,00*2</t>
  </si>
  <si>
    <t>919731122R00</t>
  </si>
  <si>
    <t>Zarovnání styčné plochy živičné tl. do 10 cm</t>
  </si>
  <si>
    <t>919735112R00</t>
  </si>
  <si>
    <t>Řezání stávajícího živičného krytu tl. 5 - 10 cm</t>
  </si>
  <si>
    <t>48,00</t>
  </si>
  <si>
    <t xml:space="preserve">proříznutí : </t>
  </si>
  <si>
    <t>59217490R</t>
  </si>
  <si>
    <t>Obrubník silniční nájezdový 1000/150/150 mm</t>
  </si>
  <si>
    <t>159,00*1,01</t>
  </si>
  <si>
    <t>938909311R00</t>
  </si>
  <si>
    <t>Odstranění nánosu z povrchu živičného nebo beton.</t>
  </si>
  <si>
    <t>998225111R00</t>
  </si>
  <si>
    <t>Přesun hmot, pozemní komunikace, kryt živičný</t>
  </si>
  <si>
    <t>(45,00+79,00*0,50)*0,25</t>
  </si>
  <si>
    <t>21,125</t>
  </si>
  <si>
    <t>-3,16</t>
  </si>
  <si>
    <t>17,965*15</t>
  </si>
  <si>
    <t>79,00*0,20*0,20</t>
  </si>
  <si>
    <t>99,00+67,00+4,00</t>
  </si>
  <si>
    <t>70,00*3</t>
  </si>
  <si>
    <t>70,00*0,03</t>
  </si>
  <si>
    <t>70,00*0,10</t>
  </si>
  <si>
    <t>99,00+67,00</t>
  </si>
  <si>
    <t>4,00</t>
  </si>
  <si>
    <t>113107630R00</t>
  </si>
  <si>
    <t>Odstranění podkladu nad 50 m2,kam.drcené tl.30 cm</t>
  </si>
  <si>
    <t>212572111R00</t>
  </si>
  <si>
    <t>Lože trativodu ze štěrkopísku tříděného</t>
  </si>
  <si>
    <t>80,00*0,30*0,10</t>
  </si>
  <si>
    <t>212531111R00</t>
  </si>
  <si>
    <t>Výplň odvodňov. trativodů kam. hrubě drcen. 63 mm</t>
  </si>
  <si>
    <t>80,00*0,30*0,20</t>
  </si>
  <si>
    <t>212753114R00</t>
  </si>
  <si>
    <t>Montáž ohebné dren. trubky do rýhy DN 100,bez lože</t>
  </si>
  <si>
    <t>28611223.AR</t>
  </si>
  <si>
    <t>Trubka PVC drenážní flexibilní d 100 mm</t>
  </si>
  <si>
    <t>80,00*1,01</t>
  </si>
  <si>
    <t>295,00+27,00</t>
  </si>
  <si>
    <t>295,00+27,00+79,00*0,50</t>
  </si>
  <si>
    <t>108,00+187,00</t>
  </si>
  <si>
    <t>27,00</t>
  </si>
  <si>
    <t>295,00*0,08*0,30</t>
  </si>
  <si>
    <t>7,08*2,00</t>
  </si>
  <si>
    <t>27,00*1,01</t>
  </si>
  <si>
    <t>(295,00-22,00)*1,01</t>
  </si>
  <si>
    <t>22,00*1,01</t>
  </si>
  <si>
    <t xml:space="preserve">IP 12 + 2x symbol č.225 : </t>
  </si>
  <si>
    <t>1,00</t>
  </si>
  <si>
    <t>31,00+48,00</t>
  </si>
  <si>
    <t>79,00*1,01</t>
  </si>
  <si>
    <t>(295,00+27,00+79,00*0,50)*0,30</t>
  </si>
  <si>
    <t>108,45*15</t>
  </si>
  <si>
    <t>361,50*1,20</t>
  </si>
  <si>
    <t>7,00*0,25</t>
  </si>
  <si>
    <t>18,50*0,70*0,50</t>
  </si>
  <si>
    <t>1,75+6,475</t>
  </si>
  <si>
    <t>8,225*15</t>
  </si>
  <si>
    <t>-18,50*0,50*0,50</t>
  </si>
  <si>
    <t>1,85*2,00</t>
  </si>
  <si>
    <t>113107525R00</t>
  </si>
  <si>
    <t>Odstranění podkladu pl. 50 m2,kam.drcené tl.25 cm</t>
  </si>
  <si>
    <t xml:space="preserve">směs zeminy a kameniva : </t>
  </si>
  <si>
    <t>18,00</t>
  </si>
  <si>
    <t>18,50*0,70*0,10</t>
  </si>
  <si>
    <t>18,50*0,50*0,50</t>
  </si>
  <si>
    <t>18,50*0,50*2</t>
  </si>
  <si>
    <t>18,50*1,50</t>
  </si>
  <si>
    <t>25,00</t>
  </si>
  <si>
    <t>25,00*1,01</t>
  </si>
  <si>
    <t>25,00*0,20</t>
  </si>
  <si>
    <t>5,00*15</t>
  </si>
  <si>
    <t>25,00*1,20</t>
  </si>
  <si>
    <t xml:space="preserve">přípojka : </t>
  </si>
  <si>
    <t>5,00*0,60*1,50</t>
  </si>
  <si>
    <t>1,50*1,50*1,50</t>
  </si>
  <si>
    <t>7,875</t>
  </si>
  <si>
    <t>-5,59</t>
  </si>
  <si>
    <t>2,285*15</t>
  </si>
  <si>
    <t>-0,30</t>
  </si>
  <si>
    <t>-1,50</t>
  </si>
  <si>
    <t>-3,14*0,32*0,32*1,50</t>
  </si>
  <si>
    <t>5,00*0,60*0,50</t>
  </si>
  <si>
    <t>5,00*0,60*0,10</t>
  </si>
  <si>
    <t>1,50*2,00</t>
  </si>
  <si>
    <t>113108412R00</t>
  </si>
  <si>
    <t>Odstranění asfaltové vrstvy pl.nad 50 m2, tl.12 cm</t>
  </si>
  <si>
    <t>46,00*0,30</t>
  </si>
  <si>
    <t>113107640R00</t>
  </si>
  <si>
    <t>Odstranění podkladu nad 50 m2,kam.drcené tl.40 cm</t>
  </si>
  <si>
    <t>(43,00+24,00)*1,20</t>
  </si>
  <si>
    <t>80,40</t>
  </si>
  <si>
    <t>67,00</t>
  </si>
  <si>
    <t>565141111R00</t>
  </si>
  <si>
    <t>Podklad z obal kam.ACP 16+,ACP 22+,do 3 m,tl. 6 cm</t>
  </si>
  <si>
    <t>573111112R00</t>
  </si>
  <si>
    <t>Postřik živičný infiltr.+ posyp,z asfaltu 1 kg/m2</t>
  </si>
  <si>
    <t>82,00*0,50</t>
  </si>
  <si>
    <t>5,00*1,093</t>
  </si>
  <si>
    <t>899331111R00</t>
  </si>
  <si>
    <t>Výšková úprava vstupu do 20 cm, zvýšení poklopu</t>
  </si>
  <si>
    <t xml:space="preserve">P2 : </t>
  </si>
  <si>
    <t>83,00*2</t>
  </si>
  <si>
    <t>82,00</t>
  </si>
  <si>
    <t>80,40*0,30</t>
  </si>
  <si>
    <t>24,12*15</t>
  </si>
  <si>
    <t>80,40*1,20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</si>
</sst>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NumberFormat="1" applyAlignment="1">
      <alignment vertical="top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19" fillId="0" borderId="0" xfId="0" quotePrefix="1" applyNumberFormat="1" applyFont="1" applyBorder="1" applyAlignment="1">
      <alignment horizontal="left"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19" t="s">
        <v>40</v>
      </c>
    </row>
    <row r="2" spans="1:7" ht="57.75" customHeight="1" x14ac:dyDescent="0.2">
      <c r="A2" s="195" t="s">
        <v>41</v>
      </c>
      <c r="B2" s="195"/>
      <c r="C2" s="195"/>
      <c r="D2" s="195"/>
      <c r="E2" s="195"/>
      <c r="F2" s="195"/>
      <c r="G2" s="19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108</v>
      </c>
    </row>
    <row r="2" spans="1:60" ht="25.15" customHeight="1" x14ac:dyDescent="0.2">
      <c r="A2" s="140" t="s">
        <v>8</v>
      </c>
      <c r="B2" s="47" t="s">
        <v>43</v>
      </c>
      <c r="C2" s="256" t="s">
        <v>44</v>
      </c>
      <c r="D2" s="257"/>
      <c r="E2" s="257"/>
      <c r="F2" s="257"/>
      <c r="G2" s="258"/>
      <c r="AG2" t="s">
        <v>109</v>
      </c>
    </row>
    <row r="3" spans="1:60" ht="25.15" customHeight="1" x14ac:dyDescent="0.2">
      <c r="A3" s="140" t="s">
        <v>9</v>
      </c>
      <c r="B3" s="47" t="s">
        <v>65</v>
      </c>
      <c r="C3" s="256" t="s">
        <v>60</v>
      </c>
      <c r="D3" s="257"/>
      <c r="E3" s="257"/>
      <c r="F3" s="257"/>
      <c r="G3" s="258"/>
      <c r="AC3" s="122" t="s">
        <v>109</v>
      </c>
      <c r="AG3" t="s">
        <v>111</v>
      </c>
    </row>
    <row r="4" spans="1:60" ht="25.15" customHeight="1" x14ac:dyDescent="0.2">
      <c r="A4" s="141" t="s">
        <v>10</v>
      </c>
      <c r="B4" s="142" t="s">
        <v>53</v>
      </c>
      <c r="C4" s="259" t="s">
        <v>57</v>
      </c>
      <c r="D4" s="260"/>
      <c r="E4" s="260"/>
      <c r="F4" s="260"/>
      <c r="G4" s="261"/>
      <c r="AG4" t="s">
        <v>112</v>
      </c>
    </row>
    <row r="5" spans="1:60" x14ac:dyDescent="0.2">
      <c r="D5" s="8"/>
    </row>
    <row r="6" spans="1:60" ht="38.25" x14ac:dyDescent="0.2">
      <c r="A6" s="144" t="s">
        <v>113</v>
      </c>
      <c r="B6" s="146" t="s">
        <v>114</v>
      </c>
      <c r="C6" s="146" t="s">
        <v>115</v>
      </c>
      <c r="D6" s="145" t="s">
        <v>116</v>
      </c>
      <c r="E6" s="144" t="s">
        <v>117</v>
      </c>
      <c r="F6" s="143" t="s">
        <v>118</v>
      </c>
      <c r="G6" s="144" t="s">
        <v>31</v>
      </c>
      <c r="H6" s="147" t="s">
        <v>32</v>
      </c>
      <c r="I6" s="147" t="s">
        <v>119</v>
      </c>
      <c r="J6" s="147" t="s">
        <v>33</v>
      </c>
      <c r="K6" s="147" t="s">
        <v>120</v>
      </c>
      <c r="L6" s="147" t="s">
        <v>121</v>
      </c>
      <c r="M6" s="147" t="s">
        <v>122</v>
      </c>
      <c r="N6" s="147" t="s">
        <v>123</v>
      </c>
      <c r="O6" s="147" t="s">
        <v>124</v>
      </c>
      <c r="P6" s="147" t="s">
        <v>125</v>
      </c>
      <c r="Q6" s="147" t="s">
        <v>126</v>
      </c>
      <c r="R6" s="147" t="s">
        <v>127</v>
      </c>
      <c r="S6" s="147" t="s">
        <v>128</v>
      </c>
      <c r="T6" s="147" t="s">
        <v>129</v>
      </c>
      <c r="U6" s="147" t="s">
        <v>130</v>
      </c>
      <c r="V6" s="147" t="s">
        <v>131</v>
      </c>
      <c r="W6" s="147" t="s">
        <v>132</v>
      </c>
      <c r="X6" s="147" t="s">
        <v>133</v>
      </c>
    </row>
    <row r="7" spans="1:60" hidden="1" x14ac:dyDescent="0.2">
      <c r="A7" s="3"/>
      <c r="B7" s="4"/>
      <c r="C7" s="4"/>
      <c r="D7" s="5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134</v>
      </c>
      <c r="B8" s="163" t="s">
        <v>72</v>
      </c>
      <c r="C8" s="184" t="s">
        <v>73</v>
      </c>
      <c r="D8" s="164"/>
      <c r="E8" s="165"/>
      <c r="F8" s="166"/>
      <c r="G8" s="166">
        <f>SUMIF(AG9:AG37,"&lt;&gt;NOR",G9:G37)</f>
        <v>0</v>
      </c>
      <c r="H8" s="166"/>
      <c r="I8" s="166">
        <f>SUM(I9:I37)</f>
        <v>0</v>
      </c>
      <c r="J8" s="166"/>
      <c r="K8" s="166">
        <f>SUM(K9:K37)</f>
        <v>0</v>
      </c>
      <c r="L8" s="166"/>
      <c r="M8" s="166">
        <f>SUM(M9:M37)</f>
        <v>0</v>
      </c>
      <c r="N8" s="165"/>
      <c r="O8" s="165">
        <f>SUM(O9:O37)</f>
        <v>11.69</v>
      </c>
      <c r="P8" s="165"/>
      <c r="Q8" s="165">
        <f>SUM(Q9:Q37)</f>
        <v>0</v>
      </c>
      <c r="R8" s="166"/>
      <c r="S8" s="166"/>
      <c r="T8" s="167"/>
      <c r="U8" s="161"/>
      <c r="V8" s="161">
        <f>SUM(V9:V37)</f>
        <v>36.849999999999994</v>
      </c>
      <c r="W8" s="161"/>
      <c r="X8" s="161"/>
      <c r="AG8" t="s">
        <v>135</v>
      </c>
    </row>
    <row r="9" spans="1:60" outlineLevel="1" x14ac:dyDescent="0.2">
      <c r="A9" s="168">
        <v>1</v>
      </c>
      <c r="B9" s="169" t="s">
        <v>247</v>
      </c>
      <c r="C9" s="185" t="s">
        <v>248</v>
      </c>
      <c r="D9" s="170" t="s">
        <v>199</v>
      </c>
      <c r="E9" s="171">
        <v>21.125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3"/>
      <c r="S9" s="173" t="s">
        <v>200</v>
      </c>
      <c r="T9" s="174" t="s">
        <v>200</v>
      </c>
      <c r="U9" s="159">
        <v>0.22</v>
      </c>
      <c r="V9" s="159">
        <f>ROUND(E9*U9,2)</f>
        <v>4.6500000000000004</v>
      </c>
      <c r="W9" s="159"/>
      <c r="X9" s="159" t="s">
        <v>141</v>
      </c>
      <c r="Y9" s="148"/>
      <c r="Z9" s="148"/>
      <c r="AA9" s="148"/>
      <c r="AB9" s="148"/>
      <c r="AC9" s="148"/>
      <c r="AD9" s="148"/>
      <c r="AE9" s="148"/>
      <c r="AF9" s="148"/>
      <c r="AG9" s="148" t="s">
        <v>249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92" t="s">
        <v>495</v>
      </c>
      <c r="D10" s="190"/>
      <c r="E10" s="191">
        <v>21.125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202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6">
        <v>2</v>
      </c>
      <c r="B11" s="177" t="s">
        <v>252</v>
      </c>
      <c r="C11" s="186" t="s">
        <v>253</v>
      </c>
      <c r="D11" s="178" t="s">
        <v>199</v>
      </c>
      <c r="E11" s="179">
        <v>21.125</v>
      </c>
      <c r="F11" s="180"/>
      <c r="G11" s="181">
        <f>ROUND(E11*F11,2)</f>
        <v>0</v>
      </c>
      <c r="H11" s="180"/>
      <c r="I11" s="181">
        <f>ROUND(E11*H11,2)</f>
        <v>0</v>
      </c>
      <c r="J11" s="180"/>
      <c r="K11" s="181">
        <f>ROUND(E11*J11,2)</f>
        <v>0</v>
      </c>
      <c r="L11" s="181">
        <v>21</v>
      </c>
      <c r="M11" s="181">
        <f>G11*(1+L11/100)</f>
        <v>0</v>
      </c>
      <c r="N11" s="179">
        <v>0</v>
      </c>
      <c r="O11" s="179">
        <f>ROUND(E11*N11,2)</f>
        <v>0</v>
      </c>
      <c r="P11" s="179">
        <v>0</v>
      </c>
      <c r="Q11" s="179">
        <f>ROUND(E11*P11,2)</f>
        <v>0</v>
      </c>
      <c r="R11" s="181"/>
      <c r="S11" s="181" t="s">
        <v>200</v>
      </c>
      <c r="T11" s="182" t="s">
        <v>200</v>
      </c>
      <c r="U11" s="159">
        <v>8.7999999999999995E-2</v>
      </c>
      <c r="V11" s="159">
        <f>ROUND(E11*U11,2)</f>
        <v>1.86</v>
      </c>
      <c r="W11" s="159"/>
      <c r="X11" s="159" t="s">
        <v>141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249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ht="22.5" outlineLevel="1" x14ac:dyDescent="0.2">
      <c r="A12" s="168">
        <v>3</v>
      </c>
      <c r="B12" s="169" t="s">
        <v>254</v>
      </c>
      <c r="C12" s="185" t="s">
        <v>255</v>
      </c>
      <c r="D12" s="170" t="s">
        <v>199</v>
      </c>
      <c r="E12" s="171">
        <v>17.965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1">
        <v>0</v>
      </c>
      <c r="O12" s="171">
        <f>ROUND(E12*N12,2)</f>
        <v>0</v>
      </c>
      <c r="P12" s="171">
        <v>0</v>
      </c>
      <c r="Q12" s="171">
        <f>ROUND(E12*P12,2)</f>
        <v>0</v>
      </c>
      <c r="R12" s="173"/>
      <c r="S12" s="173" t="s">
        <v>200</v>
      </c>
      <c r="T12" s="174" t="s">
        <v>200</v>
      </c>
      <c r="U12" s="159">
        <v>0.01</v>
      </c>
      <c r="V12" s="159">
        <f>ROUND(E12*U12,2)</f>
        <v>0.18</v>
      </c>
      <c r="W12" s="159"/>
      <c r="X12" s="159" t="s">
        <v>141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92" t="s">
        <v>496</v>
      </c>
      <c r="D13" s="190"/>
      <c r="E13" s="191">
        <v>21.125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8"/>
      <c r="Z13" s="148"/>
      <c r="AA13" s="148"/>
      <c r="AB13" s="148"/>
      <c r="AC13" s="148"/>
      <c r="AD13" s="148"/>
      <c r="AE13" s="148"/>
      <c r="AF13" s="148"/>
      <c r="AG13" s="148" t="s">
        <v>202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92" t="s">
        <v>432</v>
      </c>
      <c r="D14" s="190"/>
      <c r="E14" s="191"/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8"/>
      <c r="Z14" s="148"/>
      <c r="AA14" s="148"/>
      <c r="AB14" s="148"/>
      <c r="AC14" s="148"/>
      <c r="AD14" s="148"/>
      <c r="AE14" s="148"/>
      <c r="AF14" s="148"/>
      <c r="AG14" s="148" t="s">
        <v>202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92" t="s">
        <v>497</v>
      </c>
      <c r="D15" s="190"/>
      <c r="E15" s="191">
        <v>-3.16</v>
      </c>
      <c r="F15" s="159"/>
      <c r="G15" s="159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48"/>
      <c r="Z15" s="148"/>
      <c r="AA15" s="148"/>
      <c r="AB15" s="148"/>
      <c r="AC15" s="148"/>
      <c r="AD15" s="148"/>
      <c r="AE15" s="148"/>
      <c r="AF15" s="148"/>
      <c r="AG15" s="148" t="s">
        <v>202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8">
        <v>4</v>
      </c>
      <c r="B16" s="169" t="s">
        <v>261</v>
      </c>
      <c r="C16" s="185" t="s">
        <v>262</v>
      </c>
      <c r="D16" s="170" t="s">
        <v>199</v>
      </c>
      <c r="E16" s="171">
        <v>269.47500000000002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71">
        <v>0</v>
      </c>
      <c r="O16" s="171">
        <f>ROUND(E16*N16,2)</f>
        <v>0</v>
      </c>
      <c r="P16" s="171">
        <v>0</v>
      </c>
      <c r="Q16" s="171">
        <f>ROUND(E16*P16,2)</f>
        <v>0</v>
      </c>
      <c r="R16" s="173"/>
      <c r="S16" s="173" t="s">
        <v>200</v>
      </c>
      <c r="T16" s="174" t="s">
        <v>200</v>
      </c>
      <c r="U16" s="159">
        <v>0</v>
      </c>
      <c r="V16" s="159">
        <f>ROUND(E16*U16,2)</f>
        <v>0</v>
      </c>
      <c r="W16" s="159"/>
      <c r="X16" s="159" t="s">
        <v>141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92" t="s">
        <v>263</v>
      </c>
      <c r="D17" s="190"/>
      <c r="E17" s="191"/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48"/>
      <c r="Z17" s="148"/>
      <c r="AA17" s="148"/>
      <c r="AB17" s="148"/>
      <c r="AC17" s="148"/>
      <c r="AD17" s="148"/>
      <c r="AE17" s="148"/>
      <c r="AF17" s="148"/>
      <c r="AG17" s="148" t="s">
        <v>202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92" t="s">
        <v>498</v>
      </c>
      <c r="D18" s="190"/>
      <c r="E18" s="191">
        <v>269.47500000000002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8"/>
      <c r="Z18" s="148"/>
      <c r="AA18" s="148"/>
      <c r="AB18" s="148"/>
      <c r="AC18" s="148"/>
      <c r="AD18" s="148"/>
      <c r="AE18" s="148"/>
      <c r="AF18" s="148"/>
      <c r="AG18" s="148" t="s">
        <v>202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8">
        <v>5</v>
      </c>
      <c r="B19" s="169" t="s">
        <v>265</v>
      </c>
      <c r="C19" s="185" t="s">
        <v>266</v>
      </c>
      <c r="D19" s="170" t="s">
        <v>199</v>
      </c>
      <c r="E19" s="171">
        <v>3.16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1">
        <v>0</v>
      </c>
      <c r="O19" s="171">
        <f>ROUND(E19*N19,2)</f>
        <v>0</v>
      </c>
      <c r="P19" s="171">
        <v>0</v>
      </c>
      <c r="Q19" s="171">
        <f>ROUND(E19*P19,2)</f>
        <v>0</v>
      </c>
      <c r="R19" s="173"/>
      <c r="S19" s="173" t="s">
        <v>200</v>
      </c>
      <c r="T19" s="174" t="s">
        <v>200</v>
      </c>
      <c r="U19" s="159">
        <v>2.2000000000000002</v>
      </c>
      <c r="V19" s="159">
        <f>ROUND(E19*U19,2)</f>
        <v>6.95</v>
      </c>
      <c r="W19" s="159"/>
      <c r="X19" s="159" t="s">
        <v>141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142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92" t="s">
        <v>259</v>
      </c>
      <c r="D20" s="190"/>
      <c r="E20" s="191"/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8"/>
      <c r="Z20" s="148"/>
      <c r="AA20" s="148"/>
      <c r="AB20" s="148"/>
      <c r="AC20" s="148"/>
      <c r="AD20" s="148"/>
      <c r="AE20" s="148"/>
      <c r="AF20" s="148"/>
      <c r="AG20" s="148" t="s">
        <v>202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92" t="s">
        <v>499</v>
      </c>
      <c r="D21" s="190"/>
      <c r="E21" s="191">
        <v>3.16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8"/>
      <c r="Z21" s="148"/>
      <c r="AA21" s="148"/>
      <c r="AB21" s="148"/>
      <c r="AC21" s="148"/>
      <c r="AD21" s="148"/>
      <c r="AE21" s="148"/>
      <c r="AF21" s="148"/>
      <c r="AG21" s="148" t="s">
        <v>202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76">
        <v>6</v>
      </c>
      <c r="B22" s="177" t="s">
        <v>268</v>
      </c>
      <c r="C22" s="186" t="s">
        <v>269</v>
      </c>
      <c r="D22" s="178" t="s">
        <v>199</v>
      </c>
      <c r="E22" s="179">
        <v>3.16</v>
      </c>
      <c r="F22" s="180"/>
      <c r="G22" s="181">
        <f>ROUND(E22*F22,2)</f>
        <v>0</v>
      </c>
      <c r="H22" s="180"/>
      <c r="I22" s="181">
        <f>ROUND(E22*H22,2)</f>
        <v>0</v>
      </c>
      <c r="J22" s="180"/>
      <c r="K22" s="181">
        <f>ROUND(E22*J22,2)</f>
        <v>0</v>
      </c>
      <c r="L22" s="181">
        <v>21</v>
      </c>
      <c r="M22" s="181">
        <f>G22*(1+L22/100)</f>
        <v>0</v>
      </c>
      <c r="N22" s="179">
        <v>0</v>
      </c>
      <c r="O22" s="179">
        <f>ROUND(E22*N22,2)</f>
        <v>0</v>
      </c>
      <c r="P22" s="179">
        <v>0</v>
      </c>
      <c r="Q22" s="179">
        <f>ROUND(E22*P22,2)</f>
        <v>0</v>
      </c>
      <c r="R22" s="181"/>
      <c r="S22" s="181" t="s">
        <v>200</v>
      </c>
      <c r="T22" s="182" t="s">
        <v>200</v>
      </c>
      <c r="U22" s="159">
        <v>0.997</v>
      </c>
      <c r="V22" s="159">
        <f>ROUND(E22*U22,2)</f>
        <v>3.15</v>
      </c>
      <c r="W22" s="159"/>
      <c r="X22" s="159" t="s">
        <v>141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142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76">
        <v>7</v>
      </c>
      <c r="B23" s="177" t="s">
        <v>270</v>
      </c>
      <c r="C23" s="186" t="s">
        <v>271</v>
      </c>
      <c r="D23" s="178" t="s">
        <v>205</v>
      </c>
      <c r="E23" s="179">
        <v>70</v>
      </c>
      <c r="F23" s="180"/>
      <c r="G23" s="181">
        <f>ROUND(E23*F23,2)</f>
        <v>0</v>
      </c>
      <c r="H23" s="180"/>
      <c r="I23" s="181">
        <f>ROUND(E23*H23,2)</f>
        <v>0</v>
      </c>
      <c r="J23" s="180"/>
      <c r="K23" s="181">
        <f>ROUND(E23*J23,2)</f>
        <v>0</v>
      </c>
      <c r="L23" s="181">
        <v>21</v>
      </c>
      <c r="M23" s="181">
        <f>G23*(1+L23/100)</f>
        <v>0</v>
      </c>
      <c r="N23" s="179">
        <v>0</v>
      </c>
      <c r="O23" s="179">
        <f>ROUND(E23*N23,2)</f>
        <v>0</v>
      </c>
      <c r="P23" s="179">
        <v>0</v>
      </c>
      <c r="Q23" s="179">
        <f>ROUND(E23*P23,2)</f>
        <v>0</v>
      </c>
      <c r="R23" s="181"/>
      <c r="S23" s="181" t="s">
        <v>200</v>
      </c>
      <c r="T23" s="182" t="s">
        <v>200</v>
      </c>
      <c r="U23" s="159">
        <v>0.06</v>
      </c>
      <c r="V23" s="159">
        <f>ROUND(E23*U23,2)</f>
        <v>4.2</v>
      </c>
      <c r="W23" s="159"/>
      <c r="X23" s="159" t="s">
        <v>141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249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8">
        <v>8</v>
      </c>
      <c r="B24" s="169" t="s">
        <v>275</v>
      </c>
      <c r="C24" s="185" t="s">
        <v>276</v>
      </c>
      <c r="D24" s="170" t="s">
        <v>205</v>
      </c>
      <c r="E24" s="171">
        <v>170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1">
        <v>0</v>
      </c>
      <c r="O24" s="171">
        <f>ROUND(E24*N24,2)</f>
        <v>0</v>
      </c>
      <c r="P24" s="171">
        <v>0</v>
      </c>
      <c r="Q24" s="171">
        <f>ROUND(E24*P24,2)</f>
        <v>0</v>
      </c>
      <c r="R24" s="173"/>
      <c r="S24" s="173" t="s">
        <v>200</v>
      </c>
      <c r="T24" s="174" t="s">
        <v>200</v>
      </c>
      <c r="U24" s="159">
        <v>0.02</v>
      </c>
      <c r="V24" s="159">
        <f>ROUND(E24*U24,2)</f>
        <v>3.4</v>
      </c>
      <c r="W24" s="159"/>
      <c r="X24" s="159" t="s">
        <v>141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92" t="s">
        <v>277</v>
      </c>
      <c r="D25" s="190"/>
      <c r="E25" s="191"/>
      <c r="F25" s="159"/>
      <c r="G25" s="159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8"/>
      <c r="Z25" s="148"/>
      <c r="AA25" s="148"/>
      <c r="AB25" s="148"/>
      <c r="AC25" s="148"/>
      <c r="AD25" s="148"/>
      <c r="AE25" s="148"/>
      <c r="AF25" s="148"/>
      <c r="AG25" s="148" t="s">
        <v>202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92" t="s">
        <v>500</v>
      </c>
      <c r="D26" s="190"/>
      <c r="E26" s="191">
        <v>170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8"/>
      <c r="Z26" s="148"/>
      <c r="AA26" s="148"/>
      <c r="AB26" s="148"/>
      <c r="AC26" s="148"/>
      <c r="AD26" s="148"/>
      <c r="AE26" s="148"/>
      <c r="AF26" s="148"/>
      <c r="AG26" s="148" t="s">
        <v>202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76">
        <v>9</v>
      </c>
      <c r="B27" s="177" t="s">
        <v>279</v>
      </c>
      <c r="C27" s="186" t="s">
        <v>280</v>
      </c>
      <c r="D27" s="178" t="s">
        <v>205</v>
      </c>
      <c r="E27" s="179">
        <v>70</v>
      </c>
      <c r="F27" s="180"/>
      <c r="G27" s="181">
        <f>ROUND(E27*F27,2)</f>
        <v>0</v>
      </c>
      <c r="H27" s="180"/>
      <c r="I27" s="181">
        <f>ROUND(E27*H27,2)</f>
        <v>0</v>
      </c>
      <c r="J27" s="180"/>
      <c r="K27" s="181">
        <f>ROUND(E27*J27,2)</f>
        <v>0</v>
      </c>
      <c r="L27" s="181">
        <v>21</v>
      </c>
      <c r="M27" s="181">
        <f>G27*(1+L27/100)</f>
        <v>0</v>
      </c>
      <c r="N27" s="179">
        <v>0</v>
      </c>
      <c r="O27" s="179">
        <f>ROUND(E27*N27,2)</f>
        <v>0</v>
      </c>
      <c r="P27" s="179">
        <v>0</v>
      </c>
      <c r="Q27" s="179">
        <f>ROUND(E27*P27,2)</f>
        <v>0</v>
      </c>
      <c r="R27" s="181"/>
      <c r="S27" s="181" t="s">
        <v>200</v>
      </c>
      <c r="T27" s="182" t="s">
        <v>200</v>
      </c>
      <c r="U27" s="159">
        <v>0.13</v>
      </c>
      <c r="V27" s="159">
        <f>ROUND(E27*U27,2)</f>
        <v>9.1</v>
      </c>
      <c r="W27" s="159"/>
      <c r="X27" s="159" t="s">
        <v>141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142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68">
        <v>10</v>
      </c>
      <c r="B28" s="169" t="s">
        <v>281</v>
      </c>
      <c r="C28" s="185" t="s">
        <v>282</v>
      </c>
      <c r="D28" s="170" t="s">
        <v>205</v>
      </c>
      <c r="E28" s="171">
        <v>210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1">
        <v>0</v>
      </c>
      <c r="O28" s="171">
        <f>ROUND(E28*N28,2)</f>
        <v>0</v>
      </c>
      <c r="P28" s="171">
        <v>0</v>
      </c>
      <c r="Q28" s="171">
        <f>ROUND(E28*P28,2)</f>
        <v>0</v>
      </c>
      <c r="R28" s="173"/>
      <c r="S28" s="173" t="s">
        <v>200</v>
      </c>
      <c r="T28" s="174" t="s">
        <v>200</v>
      </c>
      <c r="U28" s="159">
        <v>0</v>
      </c>
      <c r="V28" s="159">
        <f>ROUND(E28*U28,2)</f>
        <v>0</v>
      </c>
      <c r="W28" s="159"/>
      <c r="X28" s="159" t="s">
        <v>141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249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92" t="s">
        <v>501</v>
      </c>
      <c r="D29" s="190"/>
      <c r="E29" s="191">
        <v>210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8"/>
      <c r="Z29" s="148"/>
      <c r="AA29" s="148"/>
      <c r="AB29" s="148"/>
      <c r="AC29" s="148"/>
      <c r="AD29" s="148"/>
      <c r="AE29" s="148"/>
      <c r="AF29" s="148"/>
      <c r="AG29" s="148" t="s">
        <v>202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76">
        <v>11</v>
      </c>
      <c r="B30" s="177" t="s">
        <v>284</v>
      </c>
      <c r="C30" s="186" t="s">
        <v>285</v>
      </c>
      <c r="D30" s="178" t="s">
        <v>205</v>
      </c>
      <c r="E30" s="179">
        <v>210</v>
      </c>
      <c r="F30" s="180"/>
      <c r="G30" s="181">
        <f>ROUND(E30*F30,2)</f>
        <v>0</v>
      </c>
      <c r="H30" s="180"/>
      <c r="I30" s="181">
        <f>ROUND(E30*H30,2)</f>
        <v>0</v>
      </c>
      <c r="J30" s="180"/>
      <c r="K30" s="181">
        <f>ROUND(E30*J30,2)</f>
        <v>0</v>
      </c>
      <c r="L30" s="181">
        <v>21</v>
      </c>
      <c r="M30" s="181">
        <f>G30*(1+L30/100)</f>
        <v>0</v>
      </c>
      <c r="N30" s="179">
        <v>0</v>
      </c>
      <c r="O30" s="179">
        <f>ROUND(E30*N30,2)</f>
        <v>0</v>
      </c>
      <c r="P30" s="179">
        <v>0</v>
      </c>
      <c r="Q30" s="179">
        <f>ROUND(E30*P30,2)</f>
        <v>0</v>
      </c>
      <c r="R30" s="181"/>
      <c r="S30" s="181" t="s">
        <v>200</v>
      </c>
      <c r="T30" s="182" t="s">
        <v>200</v>
      </c>
      <c r="U30" s="159">
        <v>1E-3</v>
      </c>
      <c r="V30" s="159">
        <f>ROUND(E30*U30,2)</f>
        <v>0.21</v>
      </c>
      <c r="W30" s="159"/>
      <c r="X30" s="159" t="s">
        <v>141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142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76">
        <v>12</v>
      </c>
      <c r="B31" s="177" t="s">
        <v>286</v>
      </c>
      <c r="C31" s="186" t="s">
        <v>287</v>
      </c>
      <c r="D31" s="178" t="s">
        <v>205</v>
      </c>
      <c r="E31" s="179">
        <v>210</v>
      </c>
      <c r="F31" s="180"/>
      <c r="G31" s="181">
        <f>ROUND(E31*F31,2)</f>
        <v>0</v>
      </c>
      <c r="H31" s="180"/>
      <c r="I31" s="181">
        <f>ROUND(E31*H31,2)</f>
        <v>0</v>
      </c>
      <c r="J31" s="180"/>
      <c r="K31" s="181">
        <f>ROUND(E31*J31,2)</f>
        <v>0</v>
      </c>
      <c r="L31" s="181">
        <v>21</v>
      </c>
      <c r="M31" s="181">
        <f>G31*(1+L31/100)</f>
        <v>0</v>
      </c>
      <c r="N31" s="179">
        <v>0</v>
      </c>
      <c r="O31" s="179">
        <f>ROUND(E31*N31,2)</f>
        <v>0</v>
      </c>
      <c r="P31" s="179">
        <v>0</v>
      </c>
      <c r="Q31" s="179">
        <f>ROUND(E31*P31,2)</f>
        <v>0</v>
      </c>
      <c r="R31" s="181"/>
      <c r="S31" s="181" t="s">
        <v>200</v>
      </c>
      <c r="T31" s="182" t="s">
        <v>200</v>
      </c>
      <c r="U31" s="159">
        <v>0</v>
      </c>
      <c r="V31" s="159">
        <f>ROUND(E31*U31,2)</f>
        <v>0</v>
      </c>
      <c r="W31" s="159"/>
      <c r="X31" s="159" t="s">
        <v>141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249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76">
        <v>13</v>
      </c>
      <c r="B32" s="177" t="s">
        <v>288</v>
      </c>
      <c r="C32" s="186" t="s">
        <v>289</v>
      </c>
      <c r="D32" s="178" t="s">
        <v>205</v>
      </c>
      <c r="E32" s="179">
        <v>210</v>
      </c>
      <c r="F32" s="180"/>
      <c r="G32" s="181">
        <f>ROUND(E32*F32,2)</f>
        <v>0</v>
      </c>
      <c r="H32" s="180"/>
      <c r="I32" s="181">
        <f>ROUND(E32*H32,2)</f>
        <v>0</v>
      </c>
      <c r="J32" s="180"/>
      <c r="K32" s="181">
        <f>ROUND(E32*J32,2)</f>
        <v>0</v>
      </c>
      <c r="L32" s="181">
        <v>21</v>
      </c>
      <c r="M32" s="181">
        <f>G32*(1+L32/100)</f>
        <v>0</v>
      </c>
      <c r="N32" s="179">
        <v>0</v>
      </c>
      <c r="O32" s="179">
        <f>ROUND(E32*N32,2)</f>
        <v>0</v>
      </c>
      <c r="P32" s="179">
        <v>0</v>
      </c>
      <c r="Q32" s="179">
        <f>ROUND(E32*P32,2)</f>
        <v>0</v>
      </c>
      <c r="R32" s="181"/>
      <c r="S32" s="181" t="s">
        <v>200</v>
      </c>
      <c r="T32" s="182" t="s">
        <v>200</v>
      </c>
      <c r="U32" s="159">
        <v>1.4999999999999999E-2</v>
      </c>
      <c r="V32" s="159">
        <f>ROUND(E32*U32,2)</f>
        <v>3.15</v>
      </c>
      <c r="W32" s="159"/>
      <c r="X32" s="159" t="s">
        <v>141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142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76">
        <v>14</v>
      </c>
      <c r="B33" s="177" t="s">
        <v>290</v>
      </c>
      <c r="C33" s="186" t="s">
        <v>291</v>
      </c>
      <c r="D33" s="178" t="s">
        <v>199</v>
      </c>
      <c r="E33" s="179">
        <v>17.965</v>
      </c>
      <c r="F33" s="180"/>
      <c r="G33" s="181">
        <f>ROUND(E33*F33,2)</f>
        <v>0</v>
      </c>
      <c r="H33" s="180"/>
      <c r="I33" s="181">
        <f>ROUND(E33*H33,2)</f>
        <v>0</v>
      </c>
      <c r="J33" s="180"/>
      <c r="K33" s="181">
        <f>ROUND(E33*J33,2)</f>
        <v>0</v>
      </c>
      <c r="L33" s="181">
        <v>21</v>
      </c>
      <c r="M33" s="181">
        <f>G33*(1+L33/100)</f>
        <v>0</v>
      </c>
      <c r="N33" s="179">
        <v>0</v>
      </c>
      <c r="O33" s="179">
        <f>ROUND(E33*N33,2)</f>
        <v>0</v>
      </c>
      <c r="P33" s="179">
        <v>0</v>
      </c>
      <c r="Q33" s="179">
        <f>ROUND(E33*P33,2)</f>
        <v>0</v>
      </c>
      <c r="R33" s="181"/>
      <c r="S33" s="181" t="s">
        <v>200</v>
      </c>
      <c r="T33" s="182" t="s">
        <v>140</v>
      </c>
      <c r="U33" s="159">
        <v>0</v>
      </c>
      <c r="V33" s="159">
        <f>ROUND(E33*U33,2)</f>
        <v>0</v>
      </c>
      <c r="W33" s="159"/>
      <c r="X33" s="159" t="s">
        <v>141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142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8">
        <v>15</v>
      </c>
      <c r="B34" s="169" t="s">
        <v>292</v>
      </c>
      <c r="C34" s="185" t="s">
        <v>293</v>
      </c>
      <c r="D34" s="170" t="s">
        <v>240</v>
      </c>
      <c r="E34" s="171">
        <v>2.1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71">
        <v>1E-3</v>
      </c>
      <c r="O34" s="171">
        <f>ROUND(E34*N34,2)</f>
        <v>0</v>
      </c>
      <c r="P34" s="171">
        <v>0</v>
      </c>
      <c r="Q34" s="171">
        <f>ROUND(E34*P34,2)</f>
        <v>0</v>
      </c>
      <c r="R34" s="173" t="s">
        <v>294</v>
      </c>
      <c r="S34" s="173" t="s">
        <v>200</v>
      </c>
      <c r="T34" s="174" t="s">
        <v>200</v>
      </c>
      <c r="U34" s="159">
        <v>0</v>
      </c>
      <c r="V34" s="159">
        <f>ROUND(E34*U34,2)</f>
        <v>0</v>
      </c>
      <c r="W34" s="159"/>
      <c r="X34" s="159" t="s">
        <v>295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296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92" t="s">
        <v>502</v>
      </c>
      <c r="D35" s="190"/>
      <c r="E35" s="191">
        <v>2.1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8"/>
      <c r="Z35" s="148"/>
      <c r="AA35" s="148"/>
      <c r="AB35" s="148"/>
      <c r="AC35" s="148"/>
      <c r="AD35" s="148"/>
      <c r="AE35" s="148"/>
      <c r="AF35" s="148"/>
      <c r="AG35" s="148" t="s">
        <v>202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68">
        <v>16</v>
      </c>
      <c r="B36" s="169" t="s">
        <v>298</v>
      </c>
      <c r="C36" s="185" t="s">
        <v>299</v>
      </c>
      <c r="D36" s="170" t="s">
        <v>199</v>
      </c>
      <c r="E36" s="171">
        <v>7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71">
        <v>1.67</v>
      </c>
      <c r="O36" s="171">
        <f>ROUND(E36*N36,2)</f>
        <v>11.69</v>
      </c>
      <c r="P36" s="171">
        <v>0</v>
      </c>
      <c r="Q36" s="171">
        <f>ROUND(E36*P36,2)</f>
        <v>0</v>
      </c>
      <c r="R36" s="173" t="s">
        <v>294</v>
      </c>
      <c r="S36" s="173" t="s">
        <v>200</v>
      </c>
      <c r="T36" s="174" t="s">
        <v>200</v>
      </c>
      <c r="U36" s="159">
        <v>0</v>
      </c>
      <c r="V36" s="159">
        <f>ROUND(E36*U36,2)</f>
        <v>0</v>
      </c>
      <c r="W36" s="159"/>
      <c r="X36" s="159" t="s">
        <v>295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296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92" t="s">
        <v>503</v>
      </c>
      <c r="D37" s="190"/>
      <c r="E37" s="191">
        <v>7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8"/>
      <c r="Z37" s="148"/>
      <c r="AA37" s="148"/>
      <c r="AB37" s="148"/>
      <c r="AC37" s="148"/>
      <c r="AD37" s="148"/>
      <c r="AE37" s="148"/>
      <c r="AF37" s="148"/>
      <c r="AG37" s="148" t="s">
        <v>202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ht="25.5" x14ac:dyDescent="0.2">
      <c r="A38" s="162" t="s">
        <v>134</v>
      </c>
      <c r="B38" s="163" t="s">
        <v>76</v>
      </c>
      <c r="C38" s="184" t="s">
        <v>77</v>
      </c>
      <c r="D38" s="164"/>
      <c r="E38" s="165"/>
      <c r="F38" s="166"/>
      <c r="G38" s="166">
        <f>SUMIF(AG39:AG45,"&lt;&gt;NOR",G39:G45)</f>
        <v>0</v>
      </c>
      <c r="H38" s="166"/>
      <c r="I38" s="166">
        <f>SUM(I39:I45)</f>
        <v>0</v>
      </c>
      <c r="J38" s="166"/>
      <c r="K38" s="166">
        <f>SUM(K39:K45)</f>
        <v>0</v>
      </c>
      <c r="L38" s="166"/>
      <c r="M38" s="166">
        <f>SUM(M39:M45)</f>
        <v>0</v>
      </c>
      <c r="N38" s="165"/>
      <c r="O38" s="165">
        <f>SUM(O39:O45)</f>
        <v>0</v>
      </c>
      <c r="P38" s="165"/>
      <c r="Q38" s="165">
        <f>SUM(Q39:Q45)</f>
        <v>43.83</v>
      </c>
      <c r="R38" s="166"/>
      <c r="S38" s="166"/>
      <c r="T38" s="167"/>
      <c r="U38" s="161"/>
      <c r="V38" s="161">
        <f>SUM(V39:V45)</f>
        <v>20.360000000000003</v>
      </c>
      <c r="W38" s="161"/>
      <c r="X38" s="161"/>
      <c r="AG38" t="s">
        <v>135</v>
      </c>
    </row>
    <row r="39" spans="1:60" outlineLevel="1" x14ac:dyDescent="0.2">
      <c r="A39" s="168">
        <v>17</v>
      </c>
      <c r="B39" s="169" t="s">
        <v>301</v>
      </c>
      <c r="C39" s="185" t="s">
        <v>302</v>
      </c>
      <c r="D39" s="170" t="s">
        <v>205</v>
      </c>
      <c r="E39" s="171">
        <v>166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21</v>
      </c>
      <c r="M39" s="173">
        <f>G39*(1+L39/100)</f>
        <v>0</v>
      </c>
      <c r="N39" s="171">
        <v>0</v>
      </c>
      <c r="O39" s="171">
        <f>ROUND(E39*N39,2)</f>
        <v>0</v>
      </c>
      <c r="P39" s="171">
        <v>0.19800000000000001</v>
      </c>
      <c r="Q39" s="171">
        <f>ROUND(E39*P39,2)</f>
        <v>32.869999999999997</v>
      </c>
      <c r="R39" s="173"/>
      <c r="S39" s="173" t="s">
        <v>200</v>
      </c>
      <c r="T39" s="174" t="s">
        <v>200</v>
      </c>
      <c r="U39" s="159">
        <v>0.06</v>
      </c>
      <c r="V39" s="159">
        <f>ROUND(E39*U39,2)</f>
        <v>9.9600000000000009</v>
      </c>
      <c r="W39" s="159"/>
      <c r="X39" s="159" t="s">
        <v>141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142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92" t="s">
        <v>303</v>
      </c>
      <c r="D40" s="190"/>
      <c r="E40" s="191"/>
      <c r="F40" s="159"/>
      <c r="G40" s="159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48"/>
      <c r="Z40" s="148"/>
      <c r="AA40" s="148"/>
      <c r="AB40" s="148"/>
      <c r="AC40" s="148"/>
      <c r="AD40" s="148"/>
      <c r="AE40" s="148"/>
      <c r="AF40" s="148"/>
      <c r="AG40" s="148" t="s">
        <v>202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92" t="s">
        <v>504</v>
      </c>
      <c r="D41" s="190"/>
      <c r="E41" s="191">
        <v>166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8"/>
      <c r="Z41" s="148"/>
      <c r="AA41" s="148"/>
      <c r="AB41" s="148"/>
      <c r="AC41" s="148"/>
      <c r="AD41" s="148"/>
      <c r="AE41" s="148"/>
      <c r="AF41" s="148"/>
      <c r="AG41" s="148" t="s">
        <v>202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68">
        <v>18</v>
      </c>
      <c r="B42" s="169" t="s">
        <v>305</v>
      </c>
      <c r="C42" s="185" t="s">
        <v>306</v>
      </c>
      <c r="D42" s="170" t="s">
        <v>205</v>
      </c>
      <c r="E42" s="171">
        <v>166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71">
        <v>0</v>
      </c>
      <c r="O42" s="171">
        <f>ROUND(E42*N42,2)</f>
        <v>0</v>
      </c>
      <c r="P42" s="171">
        <v>6.6000000000000003E-2</v>
      </c>
      <c r="Q42" s="171">
        <f>ROUND(E42*P42,2)</f>
        <v>10.96</v>
      </c>
      <c r="R42" s="173"/>
      <c r="S42" s="173" t="s">
        <v>200</v>
      </c>
      <c r="T42" s="174" t="s">
        <v>200</v>
      </c>
      <c r="U42" s="159">
        <v>0.06</v>
      </c>
      <c r="V42" s="159">
        <f>ROUND(E42*U42,2)</f>
        <v>9.9600000000000009</v>
      </c>
      <c r="W42" s="159"/>
      <c r="X42" s="159" t="s">
        <v>141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142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92" t="s">
        <v>504</v>
      </c>
      <c r="D43" s="190"/>
      <c r="E43" s="191">
        <v>166</v>
      </c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8"/>
      <c r="Z43" s="148"/>
      <c r="AA43" s="148"/>
      <c r="AB43" s="148"/>
      <c r="AC43" s="148"/>
      <c r="AD43" s="148"/>
      <c r="AE43" s="148"/>
      <c r="AF43" s="148"/>
      <c r="AG43" s="148" t="s">
        <v>202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76">
        <v>19</v>
      </c>
      <c r="B44" s="177" t="s">
        <v>211</v>
      </c>
      <c r="C44" s="186" t="s">
        <v>212</v>
      </c>
      <c r="D44" s="178" t="s">
        <v>213</v>
      </c>
      <c r="E44" s="179">
        <v>43.823999999999998</v>
      </c>
      <c r="F44" s="180"/>
      <c r="G44" s="181">
        <f>ROUND(E44*F44,2)</f>
        <v>0</v>
      </c>
      <c r="H44" s="180"/>
      <c r="I44" s="181">
        <f>ROUND(E44*H44,2)</f>
        <v>0</v>
      </c>
      <c r="J44" s="180"/>
      <c r="K44" s="181">
        <f>ROUND(E44*J44,2)</f>
        <v>0</v>
      </c>
      <c r="L44" s="181">
        <v>21</v>
      </c>
      <c r="M44" s="181">
        <f>G44*(1+L44/100)</f>
        <v>0</v>
      </c>
      <c r="N44" s="179">
        <v>0</v>
      </c>
      <c r="O44" s="179">
        <f>ROUND(E44*N44,2)</f>
        <v>0</v>
      </c>
      <c r="P44" s="179">
        <v>0</v>
      </c>
      <c r="Q44" s="179">
        <f>ROUND(E44*P44,2)</f>
        <v>0</v>
      </c>
      <c r="R44" s="181"/>
      <c r="S44" s="181" t="s">
        <v>200</v>
      </c>
      <c r="T44" s="182" t="s">
        <v>200</v>
      </c>
      <c r="U44" s="159">
        <v>0.01</v>
      </c>
      <c r="V44" s="159">
        <f>ROUND(E44*U44,2)</f>
        <v>0.44</v>
      </c>
      <c r="W44" s="159"/>
      <c r="X44" s="159" t="s">
        <v>214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215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ht="22.5" outlineLevel="1" x14ac:dyDescent="0.2">
      <c r="A45" s="176">
        <v>20</v>
      </c>
      <c r="B45" s="177" t="s">
        <v>216</v>
      </c>
      <c r="C45" s="186" t="s">
        <v>217</v>
      </c>
      <c r="D45" s="178" t="s">
        <v>213</v>
      </c>
      <c r="E45" s="179">
        <v>43.823999999999998</v>
      </c>
      <c r="F45" s="180"/>
      <c r="G45" s="181">
        <f>ROUND(E45*F45,2)</f>
        <v>0</v>
      </c>
      <c r="H45" s="180"/>
      <c r="I45" s="181">
        <f>ROUND(E45*H45,2)</f>
        <v>0</v>
      </c>
      <c r="J45" s="180"/>
      <c r="K45" s="181">
        <f>ROUND(E45*J45,2)</f>
        <v>0</v>
      </c>
      <c r="L45" s="181">
        <v>21</v>
      </c>
      <c r="M45" s="181">
        <f>G45*(1+L45/100)</f>
        <v>0</v>
      </c>
      <c r="N45" s="179">
        <v>0</v>
      </c>
      <c r="O45" s="179">
        <f>ROUND(E45*N45,2)</f>
        <v>0</v>
      </c>
      <c r="P45" s="179">
        <v>0</v>
      </c>
      <c r="Q45" s="179">
        <f>ROUND(E45*P45,2)</f>
        <v>0</v>
      </c>
      <c r="R45" s="181"/>
      <c r="S45" s="181" t="s">
        <v>200</v>
      </c>
      <c r="T45" s="182" t="s">
        <v>200</v>
      </c>
      <c r="U45" s="159">
        <v>0</v>
      </c>
      <c r="V45" s="159">
        <f>ROUND(E45*U45,2)</f>
        <v>0</v>
      </c>
      <c r="W45" s="159"/>
      <c r="X45" s="159" t="s">
        <v>214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215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5.5" x14ac:dyDescent="0.2">
      <c r="A46" s="162" t="s">
        <v>134</v>
      </c>
      <c r="B46" s="163" t="s">
        <v>78</v>
      </c>
      <c r="C46" s="184" t="s">
        <v>79</v>
      </c>
      <c r="D46" s="164"/>
      <c r="E46" s="165"/>
      <c r="F46" s="166"/>
      <c r="G46" s="166">
        <f>SUMIF(AG47:AG55,"&lt;&gt;NOR",G47:G55)</f>
        <v>0</v>
      </c>
      <c r="H46" s="166"/>
      <c r="I46" s="166">
        <f>SUM(I47:I55)</f>
        <v>0</v>
      </c>
      <c r="J46" s="166"/>
      <c r="K46" s="166">
        <f>SUM(K47:K55)</f>
        <v>0</v>
      </c>
      <c r="L46" s="166"/>
      <c r="M46" s="166">
        <f>SUM(M47:M55)</f>
        <v>0</v>
      </c>
      <c r="N46" s="165"/>
      <c r="O46" s="165">
        <f>SUM(O47:O55)</f>
        <v>0</v>
      </c>
      <c r="P46" s="165"/>
      <c r="Q46" s="165">
        <f>SUM(Q47:Q55)</f>
        <v>71.5</v>
      </c>
      <c r="R46" s="166"/>
      <c r="S46" s="166"/>
      <c r="T46" s="167"/>
      <c r="U46" s="161"/>
      <c r="V46" s="161">
        <f>SUM(V47:V55)</f>
        <v>15.13</v>
      </c>
      <c r="W46" s="161"/>
      <c r="X46" s="161"/>
      <c r="AG46" t="s">
        <v>135</v>
      </c>
    </row>
    <row r="47" spans="1:60" outlineLevel="1" x14ac:dyDescent="0.2">
      <c r="A47" s="168">
        <v>21</v>
      </c>
      <c r="B47" s="169" t="s">
        <v>310</v>
      </c>
      <c r="C47" s="185" t="s">
        <v>311</v>
      </c>
      <c r="D47" s="170" t="s">
        <v>205</v>
      </c>
      <c r="E47" s="171">
        <v>4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71">
        <v>0</v>
      </c>
      <c r="O47" s="171">
        <f>ROUND(E47*N47,2)</f>
        <v>0</v>
      </c>
      <c r="P47" s="171">
        <v>0.22</v>
      </c>
      <c r="Q47" s="171">
        <f>ROUND(E47*P47,2)</f>
        <v>0.88</v>
      </c>
      <c r="R47" s="173"/>
      <c r="S47" s="173" t="s">
        <v>200</v>
      </c>
      <c r="T47" s="174" t="s">
        <v>200</v>
      </c>
      <c r="U47" s="159">
        <v>0.42</v>
      </c>
      <c r="V47" s="159">
        <f>ROUND(E47*U47,2)</f>
        <v>1.68</v>
      </c>
      <c r="W47" s="159"/>
      <c r="X47" s="159" t="s">
        <v>141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142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92" t="s">
        <v>312</v>
      </c>
      <c r="D48" s="190"/>
      <c r="E48" s="191"/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8"/>
      <c r="Z48" s="148"/>
      <c r="AA48" s="148"/>
      <c r="AB48" s="148"/>
      <c r="AC48" s="148"/>
      <c r="AD48" s="148"/>
      <c r="AE48" s="148"/>
      <c r="AF48" s="148"/>
      <c r="AG48" s="148" t="s">
        <v>202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92" t="s">
        <v>505</v>
      </c>
      <c r="D49" s="190"/>
      <c r="E49" s="191">
        <v>4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8"/>
      <c r="Z49" s="148"/>
      <c r="AA49" s="148"/>
      <c r="AB49" s="148"/>
      <c r="AC49" s="148"/>
      <c r="AD49" s="148"/>
      <c r="AE49" s="148"/>
      <c r="AF49" s="148"/>
      <c r="AG49" s="148" t="s">
        <v>202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68">
        <v>22</v>
      </c>
      <c r="B50" s="169" t="s">
        <v>506</v>
      </c>
      <c r="C50" s="185" t="s">
        <v>507</v>
      </c>
      <c r="D50" s="170" t="s">
        <v>205</v>
      </c>
      <c r="E50" s="171">
        <v>107</v>
      </c>
      <c r="F50" s="172"/>
      <c r="G50" s="173">
        <f>ROUND(E50*F50,2)</f>
        <v>0</v>
      </c>
      <c r="H50" s="172"/>
      <c r="I50" s="173">
        <f>ROUND(E50*H50,2)</f>
        <v>0</v>
      </c>
      <c r="J50" s="172"/>
      <c r="K50" s="173">
        <f>ROUND(E50*J50,2)</f>
        <v>0</v>
      </c>
      <c r="L50" s="173">
        <v>21</v>
      </c>
      <c r="M50" s="173">
        <f>G50*(1+L50/100)</f>
        <v>0</v>
      </c>
      <c r="N50" s="171">
        <v>0</v>
      </c>
      <c r="O50" s="171">
        <f>ROUND(E50*N50,2)</f>
        <v>0</v>
      </c>
      <c r="P50" s="171">
        <v>0.66</v>
      </c>
      <c r="Q50" s="171">
        <f>ROUND(E50*P50,2)</f>
        <v>70.62</v>
      </c>
      <c r="R50" s="173"/>
      <c r="S50" s="173" t="s">
        <v>200</v>
      </c>
      <c r="T50" s="174" t="s">
        <v>200</v>
      </c>
      <c r="U50" s="159">
        <v>0.11899999999999999</v>
      </c>
      <c r="V50" s="159">
        <f>ROUND(E50*U50,2)</f>
        <v>12.73</v>
      </c>
      <c r="W50" s="159"/>
      <c r="X50" s="159" t="s">
        <v>141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142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92" t="s">
        <v>312</v>
      </c>
      <c r="D51" s="190"/>
      <c r="E51" s="191"/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48"/>
      <c r="Z51" s="148"/>
      <c r="AA51" s="148"/>
      <c r="AB51" s="148"/>
      <c r="AC51" s="148"/>
      <c r="AD51" s="148"/>
      <c r="AE51" s="148"/>
      <c r="AF51" s="148"/>
      <c r="AG51" s="148" t="s">
        <v>202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92" t="s">
        <v>227</v>
      </c>
      <c r="D52" s="190"/>
      <c r="E52" s="191">
        <v>107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8"/>
      <c r="Z52" s="148"/>
      <c r="AA52" s="148"/>
      <c r="AB52" s="148"/>
      <c r="AC52" s="148"/>
      <c r="AD52" s="148"/>
      <c r="AE52" s="148"/>
      <c r="AF52" s="148"/>
      <c r="AG52" s="148" t="s">
        <v>202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76">
        <v>23</v>
      </c>
      <c r="B53" s="177" t="s">
        <v>211</v>
      </c>
      <c r="C53" s="186" t="s">
        <v>212</v>
      </c>
      <c r="D53" s="178" t="s">
        <v>213</v>
      </c>
      <c r="E53" s="179">
        <v>71.5</v>
      </c>
      <c r="F53" s="180"/>
      <c r="G53" s="181">
        <f>ROUND(E53*F53,2)</f>
        <v>0</v>
      </c>
      <c r="H53" s="180"/>
      <c r="I53" s="181">
        <f>ROUND(E53*H53,2)</f>
        <v>0</v>
      </c>
      <c r="J53" s="180"/>
      <c r="K53" s="181">
        <f>ROUND(E53*J53,2)</f>
        <v>0</v>
      </c>
      <c r="L53" s="181">
        <v>21</v>
      </c>
      <c r="M53" s="181">
        <f>G53*(1+L53/100)</f>
        <v>0</v>
      </c>
      <c r="N53" s="179">
        <v>0</v>
      </c>
      <c r="O53" s="179">
        <f>ROUND(E53*N53,2)</f>
        <v>0</v>
      </c>
      <c r="P53" s="179">
        <v>0</v>
      </c>
      <c r="Q53" s="179">
        <f>ROUND(E53*P53,2)</f>
        <v>0</v>
      </c>
      <c r="R53" s="181"/>
      <c r="S53" s="181" t="s">
        <v>200</v>
      </c>
      <c r="T53" s="182" t="s">
        <v>200</v>
      </c>
      <c r="U53" s="159">
        <v>0.01</v>
      </c>
      <c r="V53" s="159">
        <f>ROUND(E53*U53,2)</f>
        <v>0.72</v>
      </c>
      <c r="W53" s="159"/>
      <c r="X53" s="159" t="s">
        <v>214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215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22.5" outlineLevel="1" x14ac:dyDescent="0.2">
      <c r="A54" s="176">
        <v>24</v>
      </c>
      <c r="B54" s="177" t="s">
        <v>216</v>
      </c>
      <c r="C54" s="186" t="s">
        <v>217</v>
      </c>
      <c r="D54" s="178" t="s">
        <v>213</v>
      </c>
      <c r="E54" s="179">
        <v>1716</v>
      </c>
      <c r="F54" s="180"/>
      <c r="G54" s="181">
        <f>ROUND(E54*F54,2)</f>
        <v>0</v>
      </c>
      <c r="H54" s="180"/>
      <c r="I54" s="181">
        <f>ROUND(E54*H54,2)</f>
        <v>0</v>
      </c>
      <c r="J54" s="180"/>
      <c r="K54" s="181">
        <f>ROUND(E54*J54,2)</f>
        <v>0</v>
      </c>
      <c r="L54" s="181">
        <v>21</v>
      </c>
      <c r="M54" s="181">
        <f>G54*(1+L54/100)</f>
        <v>0</v>
      </c>
      <c r="N54" s="179">
        <v>0</v>
      </c>
      <c r="O54" s="179">
        <f>ROUND(E54*N54,2)</f>
        <v>0</v>
      </c>
      <c r="P54" s="179">
        <v>0</v>
      </c>
      <c r="Q54" s="179">
        <f>ROUND(E54*P54,2)</f>
        <v>0</v>
      </c>
      <c r="R54" s="181"/>
      <c r="S54" s="181" t="s">
        <v>200</v>
      </c>
      <c r="T54" s="182" t="s">
        <v>200</v>
      </c>
      <c r="U54" s="159">
        <v>0</v>
      </c>
      <c r="V54" s="159">
        <f>ROUND(E54*U54,2)</f>
        <v>0</v>
      </c>
      <c r="W54" s="159"/>
      <c r="X54" s="159" t="s">
        <v>214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215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76">
        <v>25</v>
      </c>
      <c r="B55" s="177" t="s">
        <v>220</v>
      </c>
      <c r="C55" s="186" t="s">
        <v>221</v>
      </c>
      <c r="D55" s="178" t="s">
        <v>213</v>
      </c>
      <c r="E55" s="179">
        <v>71.5</v>
      </c>
      <c r="F55" s="180"/>
      <c r="G55" s="181">
        <f>ROUND(E55*F55,2)</f>
        <v>0</v>
      </c>
      <c r="H55" s="180"/>
      <c r="I55" s="181">
        <f>ROUND(E55*H55,2)</f>
        <v>0</v>
      </c>
      <c r="J55" s="180"/>
      <c r="K55" s="181">
        <f>ROUND(E55*J55,2)</f>
        <v>0</v>
      </c>
      <c r="L55" s="181">
        <v>21</v>
      </c>
      <c r="M55" s="181">
        <f>G55*(1+L55/100)</f>
        <v>0</v>
      </c>
      <c r="N55" s="179">
        <v>0</v>
      </c>
      <c r="O55" s="179">
        <f>ROUND(E55*N55,2)</f>
        <v>0</v>
      </c>
      <c r="P55" s="179">
        <v>0</v>
      </c>
      <c r="Q55" s="179">
        <f>ROUND(E55*P55,2)</f>
        <v>0</v>
      </c>
      <c r="R55" s="181"/>
      <c r="S55" s="181" t="s">
        <v>222</v>
      </c>
      <c r="T55" s="182" t="s">
        <v>140</v>
      </c>
      <c r="U55" s="159">
        <v>0</v>
      </c>
      <c r="V55" s="159">
        <f>ROUND(E55*U55,2)</f>
        <v>0</v>
      </c>
      <c r="W55" s="159"/>
      <c r="X55" s="159" t="s">
        <v>214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215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x14ac:dyDescent="0.2">
      <c r="A56" s="162" t="s">
        <v>134</v>
      </c>
      <c r="B56" s="163" t="s">
        <v>80</v>
      </c>
      <c r="C56" s="184" t="s">
        <v>81</v>
      </c>
      <c r="D56" s="164"/>
      <c r="E56" s="165"/>
      <c r="F56" s="166"/>
      <c r="G56" s="166">
        <f>SUMIF(AG57:AG63,"&lt;&gt;NOR",G57:G63)</f>
        <v>0</v>
      </c>
      <c r="H56" s="166"/>
      <c r="I56" s="166">
        <f>SUM(I57:I63)</f>
        <v>0</v>
      </c>
      <c r="J56" s="166"/>
      <c r="K56" s="166">
        <f>SUM(K57:K63)</f>
        <v>0</v>
      </c>
      <c r="L56" s="166"/>
      <c r="M56" s="166">
        <f>SUM(M57:M63)</f>
        <v>0</v>
      </c>
      <c r="N56" s="165"/>
      <c r="O56" s="165">
        <f>SUM(O57:O63)</f>
        <v>12.469999999999999</v>
      </c>
      <c r="P56" s="165"/>
      <c r="Q56" s="165">
        <f>SUM(Q57:Q63)</f>
        <v>0</v>
      </c>
      <c r="R56" s="166"/>
      <c r="S56" s="166"/>
      <c r="T56" s="167"/>
      <c r="U56" s="161"/>
      <c r="V56" s="161">
        <f>SUM(V57:V63)</f>
        <v>12.17</v>
      </c>
      <c r="W56" s="161"/>
      <c r="X56" s="161"/>
      <c r="AG56" t="s">
        <v>135</v>
      </c>
    </row>
    <row r="57" spans="1:60" outlineLevel="1" x14ac:dyDescent="0.2">
      <c r="A57" s="168">
        <v>26</v>
      </c>
      <c r="B57" s="169" t="s">
        <v>508</v>
      </c>
      <c r="C57" s="185" t="s">
        <v>509</v>
      </c>
      <c r="D57" s="170" t="s">
        <v>199</v>
      </c>
      <c r="E57" s="171">
        <v>2.4</v>
      </c>
      <c r="F57" s="172"/>
      <c r="G57" s="173">
        <f>ROUND(E57*F57,2)</f>
        <v>0</v>
      </c>
      <c r="H57" s="172"/>
      <c r="I57" s="173">
        <f>ROUND(E57*H57,2)</f>
        <v>0</v>
      </c>
      <c r="J57" s="172"/>
      <c r="K57" s="173">
        <f>ROUND(E57*J57,2)</f>
        <v>0</v>
      </c>
      <c r="L57" s="173">
        <v>21</v>
      </c>
      <c r="M57" s="173">
        <f>G57*(1+L57/100)</f>
        <v>0</v>
      </c>
      <c r="N57" s="171">
        <v>1.9205000000000001</v>
      </c>
      <c r="O57" s="171">
        <f>ROUND(E57*N57,2)</f>
        <v>4.6100000000000003</v>
      </c>
      <c r="P57" s="171">
        <v>0</v>
      </c>
      <c r="Q57" s="171">
        <f>ROUND(E57*P57,2)</f>
        <v>0</v>
      </c>
      <c r="R57" s="173"/>
      <c r="S57" s="173" t="s">
        <v>200</v>
      </c>
      <c r="T57" s="174" t="s">
        <v>200</v>
      </c>
      <c r="U57" s="159">
        <v>1.23</v>
      </c>
      <c r="V57" s="159">
        <f>ROUND(E57*U57,2)</f>
        <v>2.95</v>
      </c>
      <c r="W57" s="159"/>
      <c r="X57" s="159" t="s">
        <v>141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142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192" t="s">
        <v>510</v>
      </c>
      <c r="D58" s="190"/>
      <c r="E58" s="191">
        <v>2.4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48"/>
      <c r="Z58" s="148"/>
      <c r="AA58" s="148"/>
      <c r="AB58" s="148"/>
      <c r="AC58" s="148"/>
      <c r="AD58" s="148"/>
      <c r="AE58" s="148"/>
      <c r="AF58" s="148"/>
      <c r="AG58" s="148" t="s">
        <v>202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68">
        <v>27</v>
      </c>
      <c r="B59" s="169" t="s">
        <v>511</v>
      </c>
      <c r="C59" s="185" t="s">
        <v>512</v>
      </c>
      <c r="D59" s="170" t="s">
        <v>199</v>
      </c>
      <c r="E59" s="171">
        <v>4.8</v>
      </c>
      <c r="F59" s="172"/>
      <c r="G59" s="173">
        <f>ROUND(E59*F59,2)</f>
        <v>0</v>
      </c>
      <c r="H59" s="172"/>
      <c r="I59" s="173">
        <f>ROUND(E59*H59,2)</f>
        <v>0</v>
      </c>
      <c r="J59" s="172"/>
      <c r="K59" s="173">
        <f>ROUND(E59*J59,2)</f>
        <v>0</v>
      </c>
      <c r="L59" s="173">
        <v>21</v>
      </c>
      <c r="M59" s="173">
        <f>G59*(1+L59/100)</f>
        <v>0</v>
      </c>
      <c r="N59" s="171">
        <v>1.63</v>
      </c>
      <c r="O59" s="171">
        <f>ROUND(E59*N59,2)</f>
        <v>7.82</v>
      </c>
      <c r="P59" s="171">
        <v>0</v>
      </c>
      <c r="Q59" s="171">
        <f>ROUND(E59*P59,2)</f>
        <v>0</v>
      </c>
      <c r="R59" s="173"/>
      <c r="S59" s="173" t="s">
        <v>200</v>
      </c>
      <c r="T59" s="174" t="s">
        <v>200</v>
      </c>
      <c r="U59" s="159">
        <v>0.92</v>
      </c>
      <c r="V59" s="159">
        <f>ROUND(E59*U59,2)</f>
        <v>4.42</v>
      </c>
      <c r="W59" s="159"/>
      <c r="X59" s="159" t="s">
        <v>141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142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92" t="s">
        <v>513</v>
      </c>
      <c r="D60" s="190"/>
      <c r="E60" s="191">
        <v>4.8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8"/>
      <c r="Z60" s="148"/>
      <c r="AA60" s="148"/>
      <c r="AB60" s="148"/>
      <c r="AC60" s="148"/>
      <c r="AD60" s="148"/>
      <c r="AE60" s="148"/>
      <c r="AF60" s="148"/>
      <c r="AG60" s="148" t="s">
        <v>202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ht="22.5" outlineLevel="1" x14ac:dyDescent="0.2">
      <c r="A61" s="176">
        <v>28</v>
      </c>
      <c r="B61" s="177" t="s">
        <v>514</v>
      </c>
      <c r="C61" s="186" t="s">
        <v>515</v>
      </c>
      <c r="D61" s="178" t="s">
        <v>210</v>
      </c>
      <c r="E61" s="179">
        <v>80</v>
      </c>
      <c r="F61" s="180"/>
      <c r="G61" s="181">
        <f>ROUND(E61*F61,2)</f>
        <v>0</v>
      </c>
      <c r="H61" s="180"/>
      <c r="I61" s="181">
        <f>ROUND(E61*H61,2)</f>
        <v>0</v>
      </c>
      <c r="J61" s="180"/>
      <c r="K61" s="181">
        <f>ROUND(E61*J61,2)</f>
        <v>0</v>
      </c>
      <c r="L61" s="181">
        <v>21</v>
      </c>
      <c r="M61" s="181">
        <f>G61*(1+L61/100)</f>
        <v>0</v>
      </c>
      <c r="N61" s="179">
        <v>0</v>
      </c>
      <c r="O61" s="179">
        <f>ROUND(E61*N61,2)</f>
        <v>0</v>
      </c>
      <c r="P61" s="179">
        <v>0</v>
      </c>
      <c r="Q61" s="179">
        <f>ROUND(E61*P61,2)</f>
        <v>0</v>
      </c>
      <c r="R61" s="181"/>
      <c r="S61" s="181" t="s">
        <v>200</v>
      </c>
      <c r="T61" s="182" t="s">
        <v>200</v>
      </c>
      <c r="U61" s="159">
        <v>0.06</v>
      </c>
      <c r="V61" s="159">
        <f>ROUND(E61*U61,2)</f>
        <v>4.8</v>
      </c>
      <c r="W61" s="159"/>
      <c r="X61" s="159" t="s">
        <v>141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142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68">
        <v>29</v>
      </c>
      <c r="B62" s="169" t="s">
        <v>516</v>
      </c>
      <c r="C62" s="185" t="s">
        <v>517</v>
      </c>
      <c r="D62" s="170" t="s">
        <v>210</v>
      </c>
      <c r="E62" s="171">
        <v>80.8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1">
        <v>4.8000000000000001E-4</v>
      </c>
      <c r="O62" s="171">
        <f>ROUND(E62*N62,2)</f>
        <v>0.04</v>
      </c>
      <c r="P62" s="171">
        <v>0</v>
      </c>
      <c r="Q62" s="171">
        <f>ROUND(E62*P62,2)</f>
        <v>0</v>
      </c>
      <c r="R62" s="173" t="s">
        <v>294</v>
      </c>
      <c r="S62" s="173" t="s">
        <v>200</v>
      </c>
      <c r="T62" s="174" t="s">
        <v>200</v>
      </c>
      <c r="U62" s="159">
        <v>0</v>
      </c>
      <c r="V62" s="159">
        <f>ROUND(E62*U62,2)</f>
        <v>0</v>
      </c>
      <c r="W62" s="159"/>
      <c r="X62" s="159" t="s">
        <v>295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296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92" t="s">
        <v>518</v>
      </c>
      <c r="D63" s="190"/>
      <c r="E63" s="191">
        <v>80.8</v>
      </c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48"/>
      <c r="Z63" s="148"/>
      <c r="AA63" s="148"/>
      <c r="AB63" s="148"/>
      <c r="AC63" s="148"/>
      <c r="AD63" s="148"/>
      <c r="AE63" s="148"/>
      <c r="AF63" s="148"/>
      <c r="AG63" s="148" t="s">
        <v>202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ht="25.5" x14ac:dyDescent="0.2">
      <c r="A64" s="162" t="s">
        <v>134</v>
      </c>
      <c r="B64" s="163" t="s">
        <v>86</v>
      </c>
      <c r="C64" s="184" t="s">
        <v>87</v>
      </c>
      <c r="D64" s="164"/>
      <c r="E64" s="165"/>
      <c r="F64" s="166"/>
      <c r="G64" s="166">
        <f>SUMIF(AG65:AG73,"&lt;&gt;NOR",G65:G73)</f>
        <v>0</v>
      </c>
      <c r="H64" s="166"/>
      <c r="I64" s="166">
        <f>SUM(I65:I73)</f>
        <v>0</v>
      </c>
      <c r="J64" s="166"/>
      <c r="K64" s="166">
        <f>SUM(K65:K73)</f>
        <v>0</v>
      </c>
      <c r="L64" s="166"/>
      <c r="M64" s="166">
        <f>SUM(M65:M73)</f>
        <v>0</v>
      </c>
      <c r="N64" s="165"/>
      <c r="O64" s="165">
        <f>SUM(O65:O73)</f>
        <v>278.35000000000002</v>
      </c>
      <c r="P64" s="165"/>
      <c r="Q64" s="165">
        <f>SUM(Q65:Q73)</f>
        <v>0</v>
      </c>
      <c r="R64" s="166"/>
      <c r="S64" s="166"/>
      <c r="T64" s="167"/>
      <c r="U64" s="161"/>
      <c r="V64" s="161">
        <f>SUM(V65:V73)</f>
        <v>20.689999999999998</v>
      </c>
      <c r="W64" s="161"/>
      <c r="X64" s="161"/>
      <c r="AG64" t="s">
        <v>135</v>
      </c>
    </row>
    <row r="65" spans="1:60" ht="22.5" outlineLevel="1" x14ac:dyDescent="0.2">
      <c r="A65" s="168">
        <v>30</v>
      </c>
      <c r="B65" s="169" t="s">
        <v>316</v>
      </c>
      <c r="C65" s="185" t="s">
        <v>317</v>
      </c>
      <c r="D65" s="170" t="s">
        <v>205</v>
      </c>
      <c r="E65" s="171">
        <v>170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71">
        <v>0.28799999999999998</v>
      </c>
      <c r="O65" s="171">
        <f>ROUND(E65*N65,2)</f>
        <v>48.96</v>
      </c>
      <c r="P65" s="171">
        <v>0</v>
      </c>
      <c r="Q65" s="171">
        <f>ROUND(E65*P65,2)</f>
        <v>0</v>
      </c>
      <c r="R65" s="173"/>
      <c r="S65" s="173" t="s">
        <v>200</v>
      </c>
      <c r="T65" s="174" t="s">
        <v>200</v>
      </c>
      <c r="U65" s="159">
        <v>0.02</v>
      </c>
      <c r="V65" s="159">
        <f>ROUND(E65*U65,2)</f>
        <v>3.4</v>
      </c>
      <c r="W65" s="159"/>
      <c r="X65" s="159" t="s">
        <v>141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92" t="s">
        <v>318</v>
      </c>
      <c r="D66" s="190"/>
      <c r="E66" s="191"/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48"/>
      <c r="Z66" s="148"/>
      <c r="AA66" s="148"/>
      <c r="AB66" s="148"/>
      <c r="AC66" s="148"/>
      <c r="AD66" s="148"/>
      <c r="AE66" s="148"/>
      <c r="AF66" s="148"/>
      <c r="AG66" s="148" t="s">
        <v>202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92" t="s">
        <v>500</v>
      </c>
      <c r="D67" s="190"/>
      <c r="E67" s="191">
        <v>170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8"/>
      <c r="Z67" s="148"/>
      <c r="AA67" s="148"/>
      <c r="AB67" s="148"/>
      <c r="AC67" s="148"/>
      <c r="AD67" s="148"/>
      <c r="AE67" s="148"/>
      <c r="AF67" s="148"/>
      <c r="AG67" s="148" t="s">
        <v>202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ht="22.5" outlineLevel="1" x14ac:dyDescent="0.2">
      <c r="A68" s="168">
        <v>31</v>
      </c>
      <c r="B68" s="169" t="s">
        <v>319</v>
      </c>
      <c r="C68" s="185" t="s">
        <v>320</v>
      </c>
      <c r="D68" s="170" t="s">
        <v>205</v>
      </c>
      <c r="E68" s="171">
        <v>322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21</v>
      </c>
      <c r="M68" s="173">
        <f>G68*(1+L68/100)</f>
        <v>0</v>
      </c>
      <c r="N68" s="171">
        <v>0.28799999999999998</v>
      </c>
      <c r="O68" s="171">
        <f>ROUND(E68*N68,2)</f>
        <v>92.74</v>
      </c>
      <c r="P68" s="171">
        <v>0</v>
      </c>
      <c r="Q68" s="171">
        <f>ROUND(E68*P68,2)</f>
        <v>0</v>
      </c>
      <c r="R68" s="173"/>
      <c r="S68" s="173" t="s">
        <v>200</v>
      </c>
      <c r="T68" s="174" t="s">
        <v>200</v>
      </c>
      <c r="U68" s="159">
        <v>0.02</v>
      </c>
      <c r="V68" s="159">
        <f>ROUND(E68*U68,2)</f>
        <v>6.44</v>
      </c>
      <c r="W68" s="159"/>
      <c r="X68" s="159" t="s">
        <v>141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142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92" t="s">
        <v>327</v>
      </c>
      <c r="D69" s="190"/>
      <c r="E69" s="191"/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8"/>
      <c r="Z69" s="148"/>
      <c r="AA69" s="148"/>
      <c r="AB69" s="148"/>
      <c r="AC69" s="148"/>
      <c r="AD69" s="148"/>
      <c r="AE69" s="148"/>
      <c r="AF69" s="148"/>
      <c r="AG69" s="148" t="s">
        <v>202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192" t="s">
        <v>519</v>
      </c>
      <c r="D70" s="190"/>
      <c r="E70" s="191">
        <v>322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48"/>
      <c r="Z70" s="148"/>
      <c r="AA70" s="148"/>
      <c r="AB70" s="148"/>
      <c r="AC70" s="148"/>
      <c r="AD70" s="148"/>
      <c r="AE70" s="148"/>
      <c r="AF70" s="148"/>
      <c r="AG70" s="148" t="s">
        <v>202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 x14ac:dyDescent="0.2">
      <c r="A71" s="168">
        <v>32</v>
      </c>
      <c r="B71" s="169" t="s">
        <v>322</v>
      </c>
      <c r="C71" s="185" t="s">
        <v>323</v>
      </c>
      <c r="D71" s="170" t="s">
        <v>205</v>
      </c>
      <c r="E71" s="171">
        <v>361.5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21</v>
      </c>
      <c r="M71" s="173">
        <f>G71*(1+L71/100)</f>
        <v>0</v>
      </c>
      <c r="N71" s="171">
        <v>0.378</v>
      </c>
      <c r="O71" s="171">
        <f>ROUND(E71*N71,2)</f>
        <v>136.65</v>
      </c>
      <c r="P71" s="171">
        <v>0</v>
      </c>
      <c r="Q71" s="171">
        <f>ROUND(E71*P71,2)</f>
        <v>0</v>
      </c>
      <c r="R71" s="173"/>
      <c r="S71" s="173" t="s">
        <v>200</v>
      </c>
      <c r="T71" s="174" t="s">
        <v>200</v>
      </c>
      <c r="U71" s="159">
        <v>0.03</v>
      </c>
      <c r="V71" s="159">
        <f>ROUND(E71*U71,2)</f>
        <v>10.85</v>
      </c>
      <c r="W71" s="159"/>
      <c r="X71" s="159" t="s">
        <v>141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142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92" t="s">
        <v>327</v>
      </c>
      <c r="D72" s="190"/>
      <c r="E72" s="191"/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8"/>
      <c r="Z72" s="148"/>
      <c r="AA72" s="148"/>
      <c r="AB72" s="148"/>
      <c r="AC72" s="148"/>
      <c r="AD72" s="148"/>
      <c r="AE72" s="148"/>
      <c r="AF72" s="148"/>
      <c r="AG72" s="148" t="s">
        <v>202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192" t="s">
        <v>520</v>
      </c>
      <c r="D73" s="190"/>
      <c r="E73" s="191">
        <v>361.5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48"/>
      <c r="Z73" s="148"/>
      <c r="AA73" s="148"/>
      <c r="AB73" s="148"/>
      <c r="AC73" s="148"/>
      <c r="AD73" s="148"/>
      <c r="AE73" s="148"/>
      <c r="AF73" s="148"/>
      <c r="AG73" s="148" t="s">
        <v>202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x14ac:dyDescent="0.2">
      <c r="A74" s="162" t="s">
        <v>134</v>
      </c>
      <c r="B74" s="163" t="s">
        <v>90</v>
      </c>
      <c r="C74" s="184" t="s">
        <v>91</v>
      </c>
      <c r="D74" s="164"/>
      <c r="E74" s="165"/>
      <c r="F74" s="166"/>
      <c r="G74" s="166">
        <f>SUMIF(AG75:AG90,"&lt;&gt;NOR",G75:G90)</f>
        <v>0</v>
      </c>
      <c r="H74" s="166"/>
      <c r="I74" s="166">
        <f>SUM(I75:I90)</f>
        <v>0</v>
      </c>
      <c r="J74" s="166"/>
      <c r="K74" s="166">
        <f>SUM(K75:K90)</f>
        <v>0</v>
      </c>
      <c r="L74" s="166"/>
      <c r="M74" s="166">
        <f>SUM(M75:M90)</f>
        <v>0</v>
      </c>
      <c r="N74" s="165"/>
      <c r="O74" s="165">
        <f>SUM(O75:O90)</f>
        <v>83.330000000000013</v>
      </c>
      <c r="P74" s="165"/>
      <c r="Q74" s="165">
        <f>SUM(Q75:Q90)</f>
        <v>0</v>
      </c>
      <c r="R74" s="166"/>
      <c r="S74" s="166"/>
      <c r="T74" s="167"/>
      <c r="U74" s="161"/>
      <c r="V74" s="161">
        <f>SUM(V75:V90)</f>
        <v>177.95000000000002</v>
      </c>
      <c r="W74" s="161"/>
      <c r="X74" s="161"/>
      <c r="AG74" t="s">
        <v>135</v>
      </c>
    </row>
    <row r="75" spans="1:60" outlineLevel="1" x14ac:dyDescent="0.2">
      <c r="A75" s="168">
        <v>33</v>
      </c>
      <c r="B75" s="169" t="s">
        <v>325</v>
      </c>
      <c r="C75" s="185" t="s">
        <v>326</v>
      </c>
      <c r="D75" s="170" t="s">
        <v>205</v>
      </c>
      <c r="E75" s="171">
        <v>322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21</v>
      </c>
      <c r="M75" s="173">
        <f>G75*(1+L75/100)</f>
        <v>0</v>
      </c>
      <c r="N75" s="171">
        <v>7.3899999999999993E-2</v>
      </c>
      <c r="O75" s="171">
        <f>ROUND(E75*N75,2)</f>
        <v>23.8</v>
      </c>
      <c r="P75" s="171">
        <v>0</v>
      </c>
      <c r="Q75" s="171">
        <f>ROUND(E75*P75,2)</f>
        <v>0</v>
      </c>
      <c r="R75" s="173"/>
      <c r="S75" s="173" t="s">
        <v>200</v>
      </c>
      <c r="T75" s="174" t="s">
        <v>200</v>
      </c>
      <c r="U75" s="159">
        <v>0.48</v>
      </c>
      <c r="V75" s="159">
        <f>ROUND(E75*U75,2)</f>
        <v>154.56</v>
      </c>
      <c r="W75" s="159"/>
      <c r="X75" s="159" t="s">
        <v>141</v>
      </c>
      <c r="Y75" s="148"/>
      <c r="Z75" s="148"/>
      <c r="AA75" s="148"/>
      <c r="AB75" s="148"/>
      <c r="AC75" s="148"/>
      <c r="AD75" s="148"/>
      <c r="AE75" s="148"/>
      <c r="AF75" s="148"/>
      <c r="AG75" s="148" t="s">
        <v>142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55"/>
      <c r="B76" s="156"/>
      <c r="C76" s="192" t="s">
        <v>327</v>
      </c>
      <c r="D76" s="190"/>
      <c r="E76" s="191"/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48"/>
      <c r="Z76" s="148"/>
      <c r="AA76" s="148"/>
      <c r="AB76" s="148"/>
      <c r="AC76" s="148"/>
      <c r="AD76" s="148"/>
      <c r="AE76" s="148"/>
      <c r="AF76" s="148"/>
      <c r="AG76" s="148" t="s">
        <v>202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92" t="s">
        <v>521</v>
      </c>
      <c r="D77" s="190"/>
      <c r="E77" s="191">
        <v>295</v>
      </c>
      <c r="F77" s="159"/>
      <c r="G77" s="159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8"/>
      <c r="Z77" s="148"/>
      <c r="AA77" s="148"/>
      <c r="AB77" s="148"/>
      <c r="AC77" s="148"/>
      <c r="AD77" s="148"/>
      <c r="AE77" s="148"/>
      <c r="AF77" s="148"/>
      <c r="AG77" s="148" t="s">
        <v>202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92" t="s">
        <v>329</v>
      </c>
      <c r="D78" s="190"/>
      <c r="E78" s="191"/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8"/>
      <c r="Z78" s="148"/>
      <c r="AA78" s="148"/>
      <c r="AB78" s="148"/>
      <c r="AC78" s="148"/>
      <c r="AD78" s="148"/>
      <c r="AE78" s="148"/>
      <c r="AF78" s="148"/>
      <c r="AG78" s="148" t="s">
        <v>202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192" t="s">
        <v>522</v>
      </c>
      <c r="D79" s="190"/>
      <c r="E79" s="191">
        <v>27</v>
      </c>
      <c r="F79" s="159"/>
      <c r="G79" s="159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48"/>
      <c r="Z79" s="148"/>
      <c r="AA79" s="148"/>
      <c r="AB79" s="148"/>
      <c r="AC79" s="148"/>
      <c r="AD79" s="148"/>
      <c r="AE79" s="148"/>
      <c r="AF79" s="148"/>
      <c r="AG79" s="148" t="s">
        <v>202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76">
        <v>34</v>
      </c>
      <c r="B80" s="177" t="s">
        <v>331</v>
      </c>
      <c r="C80" s="186" t="s">
        <v>332</v>
      </c>
      <c r="D80" s="178" t="s">
        <v>210</v>
      </c>
      <c r="E80" s="179">
        <v>5</v>
      </c>
      <c r="F80" s="180"/>
      <c r="G80" s="181">
        <f>ROUND(E80*F80,2)</f>
        <v>0</v>
      </c>
      <c r="H80" s="180"/>
      <c r="I80" s="181">
        <f>ROUND(E80*H80,2)</f>
        <v>0</v>
      </c>
      <c r="J80" s="180"/>
      <c r="K80" s="181">
        <f>ROUND(E80*J80,2)</f>
        <v>0</v>
      </c>
      <c r="L80" s="181">
        <v>21</v>
      </c>
      <c r="M80" s="181">
        <f>G80*(1+L80/100)</f>
        <v>0</v>
      </c>
      <c r="N80" s="179">
        <v>3.6000000000000002E-4</v>
      </c>
      <c r="O80" s="179">
        <f>ROUND(E80*N80,2)</f>
        <v>0</v>
      </c>
      <c r="P80" s="179">
        <v>0</v>
      </c>
      <c r="Q80" s="179">
        <f>ROUND(E80*P80,2)</f>
        <v>0</v>
      </c>
      <c r="R80" s="181"/>
      <c r="S80" s="181" t="s">
        <v>200</v>
      </c>
      <c r="T80" s="182" t="s">
        <v>200</v>
      </c>
      <c r="U80" s="159">
        <v>0.43</v>
      </c>
      <c r="V80" s="159">
        <f>ROUND(E80*U80,2)</f>
        <v>2.15</v>
      </c>
      <c r="W80" s="159"/>
      <c r="X80" s="159" t="s">
        <v>141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142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68">
        <v>35</v>
      </c>
      <c r="B81" s="169" t="s">
        <v>333</v>
      </c>
      <c r="C81" s="185" t="s">
        <v>334</v>
      </c>
      <c r="D81" s="170" t="s">
        <v>199</v>
      </c>
      <c r="E81" s="171">
        <v>7.08</v>
      </c>
      <c r="F81" s="172"/>
      <c r="G81" s="173">
        <f>ROUND(E81*F81,2)</f>
        <v>0</v>
      </c>
      <c r="H81" s="172"/>
      <c r="I81" s="173">
        <f>ROUND(E81*H81,2)</f>
        <v>0</v>
      </c>
      <c r="J81" s="172"/>
      <c r="K81" s="173">
        <f>ROUND(E81*J81,2)</f>
        <v>0</v>
      </c>
      <c r="L81" s="173">
        <v>21</v>
      </c>
      <c r="M81" s="173">
        <f>G81*(1+L81/100)</f>
        <v>0</v>
      </c>
      <c r="N81" s="171">
        <v>0</v>
      </c>
      <c r="O81" s="171">
        <f>ROUND(E81*N81,2)</f>
        <v>0</v>
      </c>
      <c r="P81" s="171">
        <v>0</v>
      </c>
      <c r="Q81" s="171">
        <f>ROUND(E81*P81,2)</f>
        <v>0</v>
      </c>
      <c r="R81" s="173"/>
      <c r="S81" s="173" t="s">
        <v>200</v>
      </c>
      <c r="T81" s="174" t="s">
        <v>200</v>
      </c>
      <c r="U81" s="159">
        <v>3</v>
      </c>
      <c r="V81" s="159">
        <f>ROUND(E81*U81,2)</f>
        <v>21.24</v>
      </c>
      <c r="W81" s="159"/>
      <c r="X81" s="159" t="s">
        <v>141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142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92" t="s">
        <v>523</v>
      </c>
      <c r="D82" s="190"/>
      <c r="E82" s="191">
        <v>7.08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48"/>
      <c r="Z82" s="148"/>
      <c r="AA82" s="148"/>
      <c r="AB82" s="148"/>
      <c r="AC82" s="148"/>
      <c r="AD82" s="148"/>
      <c r="AE82" s="148"/>
      <c r="AF82" s="148"/>
      <c r="AG82" s="148" t="s">
        <v>202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68">
        <v>36</v>
      </c>
      <c r="B83" s="169" t="s">
        <v>336</v>
      </c>
      <c r="C83" s="185" t="s">
        <v>337</v>
      </c>
      <c r="D83" s="170" t="s">
        <v>213</v>
      </c>
      <c r="E83" s="171">
        <v>14.16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21</v>
      </c>
      <c r="M83" s="173">
        <f>G83*(1+L83/100)</f>
        <v>0</v>
      </c>
      <c r="N83" s="171">
        <v>1</v>
      </c>
      <c r="O83" s="171">
        <f>ROUND(E83*N83,2)</f>
        <v>14.16</v>
      </c>
      <c r="P83" s="171">
        <v>0</v>
      </c>
      <c r="Q83" s="171">
        <f>ROUND(E83*P83,2)</f>
        <v>0</v>
      </c>
      <c r="R83" s="173" t="s">
        <v>294</v>
      </c>
      <c r="S83" s="173" t="s">
        <v>200</v>
      </c>
      <c r="T83" s="174" t="s">
        <v>200</v>
      </c>
      <c r="U83" s="159">
        <v>0</v>
      </c>
      <c r="V83" s="159">
        <f>ROUND(E83*U83,2)</f>
        <v>0</v>
      </c>
      <c r="W83" s="159"/>
      <c r="X83" s="159" t="s">
        <v>295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296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92" t="s">
        <v>524</v>
      </c>
      <c r="D84" s="190"/>
      <c r="E84" s="191">
        <v>14.16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8"/>
      <c r="Z84" s="148"/>
      <c r="AA84" s="148"/>
      <c r="AB84" s="148"/>
      <c r="AC84" s="148"/>
      <c r="AD84" s="148"/>
      <c r="AE84" s="148"/>
      <c r="AF84" s="148"/>
      <c r="AG84" s="148" t="s">
        <v>202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68">
        <v>37</v>
      </c>
      <c r="B85" s="169" t="s">
        <v>339</v>
      </c>
      <c r="C85" s="185" t="s">
        <v>340</v>
      </c>
      <c r="D85" s="170" t="s">
        <v>205</v>
      </c>
      <c r="E85" s="171">
        <v>27.27</v>
      </c>
      <c r="F85" s="172"/>
      <c r="G85" s="173">
        <f>ROUND(E85*F85,2)</f>
        <v>0</v>
      </c>
      <c r="H85" s="172"/>
      <c r="I85" s="173">
        <f>ROUND(E85*H85,2)</f>
        <v>0</v>
      </c>
      <c r="J85" s="172"/>
      <c r="K85" s="173">
        <f>ROUND(E85*J85,2)</f>
        <v>0</v>
      </c>
      <c r="L85" s="173">
        <v>21</v>
      </c>
      <c r="M85" s="173">
        <f>G85*(1+L85/100)</f>
        <v>0</v>
      </c>
      <c r="N85" s="171">
        <v>0.17499999999999999</v>
      </c>
      <c r="O85" s="171">
        <f>ROUND(E85*N85,2)</f>
        <v>4.7699999999999996</v>
      </c>
      <c r="P85" s="171">
        <v>0</v>
      </c>
      <c r="Q85" s="171">
        <f>ROUND(E85*P85,2)</f>
        <v>0</v>
      </c>
      <c r="R85" s="173" t="s">
        <v>294</v>
      </c>
      <c r="S85" s="173" t="s">
        <v>200</v>
      </c>
      <c r="T85" s="174" t="s">
        <v>200</v>
      </c>
      <c r="U85" s="159">
        <v>0</v>
      </c>
      <c r="V85" s="159">
        <f>ROUND(E85*U85,2)</f>
        <v>0</v>
      </c>
      <c r="W85" s="159"/>
      <c r="X85" s="159" t="s">
        <v>295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296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55"/>
      <c r="B86" s="156"/>
      <c r="C86" s="192" t="s">
        <v>525</v>
      </c>
      <c r="D86" s="190"/>
      <c r="E86" s="191">
        <v>27.27</v>
      </c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8"/>
      <c r="Z86" s="148"/>
      <c r="AA86" s="148"/>
      <c r="AB86" s="148"/>
      <c r="AC86" s="148"/>
      <c r="AD86" s="148"/>
      <c r="AE86" s="148"/>
      <c r="AF86" s="148"/>
      <c r="AG86" s="148" t="s">
        <v>202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ht="22.5" outlineLevel="1" x14ac:dyDescent="0.2">
      <c r="A87" s="168">
        <v>38</v>
      </c>
      <c r="B87" s="169" t="s">
        <v>342</v>
      </c>
      <c r="C87" s="185" t="s">
        <v>343</v>
      </c>
      <c r="D87" s="170" t="s">
        <v>205</v>
      </c>
      <c r="E87" s="171">
        <v>275.73</v>
      </c>
      <c r="F87" s="172"/>
      <c r="G87" s="173">
        <f>ROUND(E87*F87,2)</f>
        <v>0</v>
      </c>
      <c r="H87" s="172"/>
      <c r="I87" s="173">
        <f>ROUND(E87*H87,2)</f>
        <v>0</v>
      </c>
      <c r="J87" s="172"/>
      <c r="K87" s="173">
        <f>ROUND(E87*J87,2)</f>
        <v>0</v>
      </c>
      <c r="L87" s="173">
        <v>21</v>
      </c>
      <c r="M87" s="173">
        <f>G87*(1+L87/100)</f>
        <v>0</v>
      </c>
      <c r="N87" s="171">
        <v>0.13627</v>
      </c>
      <c r="O87" s="171">
        <f>ROUND(E87*N87,2)</f>
        <v>37.57</v>
      </c>
      <c r="P87" s="171">
        <v>0</v>
      </c>
      <c r="Q87" s="171">
        <f>ROUND(E87*P87,2)</f>
        <v>0</v>
      </c>
      <c r="R87" s="173"/>
      <c r="S87" s="173" t="s">
        <v>139</v>
      </c>
      <c r="T87" s="174" t="s">
        <v>373</v>
      </c>
      <c r="U87" s="159">
        <v>0</v>
      </c>
      <c r="V87" s="159">
        <f>ROUND(E87*U87,2)</f>
        <v>0</v>
      </c>
      <c r="W87" s="159"/>
      <c r="X87" s="159" t="s">
        <v>295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296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55"/>
      <c r="B88" s="156"/>
      <c r="C88" s="192" t="s">
        <v>526</v>
      </c>
      <c r="D88" s="190"/>
      <c r="E88" s="191">
        <v>275.73</v>
      </c>
      <c r="F88" s="159"/>
      <c r="G88" s="159"/>
      <c r="H88" s="159"/>
      <c r="I88" s="159"/>
      <c r="J88" s="159"/>
      <c r="K88" s="159"/>
      <c r="L88" s="159"/>
      <c r="M88" s="159"/>
      <c r="N88" s="158"/>
      <c r="O88" s="158"/>
      <c r="P88" s="158"/>
      <c r="Q88" s="158"/>
      <c r="R88" s="159"/>
      <c r="S88" s="159"/>
      <c r="T88" s="159"/>
      <c r="U88" s="159"/>
      <c r="V88" s="159"/>
      <c r="W88" s="159"/>
      <c r="X88" s="159"/>
      <c r="Y88" s="148"/>
      <c r="Z88" s="148"/>
      <c r="AA88" s="148"/>
      <c r="AB88" s="148"/>
      <c r="AC88" s="148"/>
      <c r="AD88" s="148"/>
      <c r="AE88" s="148"/>
      <c r="AF88" s="148"/>
      <c r="AG88" s="148" t="s">
        <v>202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ht="22.5" outlineLevel="1" x14ac:dyDescent="0.2">
      <c r="A89" s="168">
        <v>39</v>
      </c>
      <c r="B89" s="169" t="s">
        <v>346</v>
      </c>
      <c r="C89" s="185" t="s">
        <v>347</v>
      </c>
      <c r="D89" s="170" t="s">
        <v>205</v>
      </c>
      <c r="E89" s="171">
        <v>22.22</v>
      </c>
      <c r="F89" s="172"/>
      <c r="G89" s="173">
        <f>ROUND(E89*F89,2)</f>
        <v>0</v>
      </c>
      <c r="H89" s="172"/>
      <c r="I89" s="173">
        <f>ROUND(E89*H89,2)</f>
        <v>0</v>
      </c>
      <c r="J89" s="172"/>
      <c r="K89" s="173">
        <f>ROUND(E89*J89,2)</f>
        <v>0</v>
      </c>
      <c r="L89" s="173">
        <v>21</v>
      </c>
      <c r="M89" s="173">
        <f>G89*(1+L89/100)</f>
        <v>0</v>
      </c>
      <c r="N89" s="171">
        <v>0.13627</v>
      </c>
      <c r="O89" s="171">
        <f>ROUND(E89*N89,2)</f>
        <v>3.03</v>
      </c>
      <c r="P89" s="171">
        <v>0</v>
      </c>
      <c r="Q89" s="171">
        <f>ROUND(E89*P89,2)</f>
        <v>0</v>
      </c>
      <c r="R89" s="173"/>
      <c r="S89" s="173" t="s">
        <v>139</v>
      </c>
      <c r="T89" s="174" t="s">
        <v>373</v>
      </c>
      <c r="U89" s="159">
        <v>0</v>
      </c>
      <c r="V89" s="159">
        <f>ROUND(E89*U89,2)</f>
        <v>0</v>
      </c>
      <c r="W89" s="159"/>
      <c r="X89" s="159" t="s">
        <v>295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296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55"/>
      <c r="B90" s="156"/>
      <c r="C90" s="192" t="s">
        <v>527</v>
      </c>
      <c r="D90" s="190"/>
      <c r="E90" s="191">
        <v>22.22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48"/>
      <c r="Z90" s="148"/>
      <c r="AA90" s="148"/>
      <c r="AB90" s="148"/>
      <c r="AC90" s="148"/>
      <c r="AD90" s="148"/>
      <c r="AE90" s="148"/>
      <c r="AF90" s="148"/>
      <c r="AG90" s="148" t="s">
        <v>202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x14ac:dyDescent="0.2">
      <c r="A91" s="162" t="s">
        <v>134</v>
      </c>
      <c r="B91" s="163" t="s">
        <v>96</v>
      </c>
      <c r="C91" s="184" t="s">
        <v>97</v>
      </c>
      <c r="D91" s="164"/>
      <c r="E91" s="165"/>
      <c r="F91" s="166"/>
      <c r="G91" s="166">
        <f>SUMIF(AG92:AG102,"&lt;&gt;NOR",G92:G102)</f>
        <v>0</v>
      </c>
      <c r="H91" s="166"/>
      <c r="I91" s="166">
        <f>SUM(I92:I102)</f>
        <v>0</v>
      </c>
      <c r="J91" s="166"/>
      <c r="K91" s="166">
        <f>SUM(K92:K102)</f>
        <v>0</v>
      </c>
      <c r="L91" s="166"/>
      <c r="M91" s="166">
        <f>SUM(M92:M102)</f>
        <v>0</v>
      </c>
      <c r="N91" s="165"/>
      <c r="O91" s="165">
        <f>SUM(O92:O102)</f>
        <v>21.349999999999998</v>
      </c>
      <c r="P91" s="165"/>
      <c r="Q91" s="165">
        <f>SUM(Q92:Q102)</f>
        <v>0</v>
      </c>
      <c r="R91" s="166"/>
      <c r="S91" s="166"/>
      <c r="T91" s="167"/>
      <c r="U91" s="161"/>
      <c r="V91" s="161">
        <f>SUM(V92:V102)</f>
        <v>23.13</v>
      </c>
      <c r="W91" s="161"/>
      <c r="X91" s="161"/>
      <c r="AG91" t="s">
        <v>135</v>
      </c>
    </row>
    <row r="92" spans="1:60" ht="22.5" outlineLevel="1" x14ac:dyDescent="0.2">
      <c r="A92" s="168">
        <v>40</v>
      </c>
      <c r="B92" s="169" t="s">
        <v>349</v>
      </c>
      <c r="C92" s="185" t="s">
        <v>350</v>
      </c>
      <c r="D92" s="170" t="s">
        <v>237</v>
      </c>
      <c r="E92" s="171">
        <v>1</v>
      </c>
      <c r="F92" s="172"/>
      <c r="G92" s="173">
        <f>ROUND(E92*F92,2)</f>
        <v>0</v>
      </c>
      <c r="H92" s="172"/>
      <c r="I92" s="173">
        <f>ROUND(E92*H92,2)</f>
        <v>0</v>
      </c>
      <c r="J92" s="172"/>
      <c r="K92" s="173">
        <f>ROUND(E92*J92,2)</f>
        <v>0</v>
      </c>
      <c r="L92" s="173">
        <v>21</v>
      </c>
      <c r="M92" s="173">
        <f>G92*(1+L92/100)</f>
        <v>0</v>
      </c>
      <c r="N92" s="171">
        <v>0.1176</v>
      </c>
      <c r="O92" s="171">
        <f>ROUND(E92*N92,2)</f>
        <v>0.12</v>
      </c>
      <c r="P92" s="171">
        <v>0</v>
      </c>
      <c r="Q92" s="171">
        <f>ROUND(E92*P92,2)</f>
        <v>0</v>
      </c>
      <c r="R92" s="173"/>
      <c r="S92" s="173" t="s">
        <v>200</v>
      </c>
      <c r="T92" s="174" t="s">
        <v>200</v>
      </c>
      <c r="U92" s="159">
        <v>0.92</v>
      </c>
      <c r="V92" s="159">
        <f>ROUND(E92*U92,2)</f>
        <v>0.92</v>
      </c>
      <c r="W92" s="159"/>
      <c r="X92" s="159" t="s">
        <v>141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142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92" t="s">
        <v>528</v>
      </c>
      <c r="D93" s="190"/>
      <c r="E93" s="191"/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48"/>
      <c r="Z93" s="148"/>
      <c r="AA93" s="148"/>
      <c r="AB93" s="148"/>
      <c r="AC93" s="148"/>
      <c r="AD93" s="148"/>
      <c r="AE93" s="148"/>
      <c r="AF93" s="148"/>
      <c r="AG93" s="148" t="s">
        <v>202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55"/>
      <c r="B94" s="156"/>
      <c r="C94" s="192" t="s">
        <v>529</v>
      </c>
      <c r="D94" s="190"/>
      <c r="E94" s="191">
        <v>1</v>
      </c>
      <c r="F94" s="159"/>
      <c r="G94" s="159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48"/>
      <c r="Z94" s="148"/>
      <c r="AA94" s="148"/>
      <c r="AB94" s="148"/>
      <c r="AC94" s="148"/>
      <c r="AD94" s="148"/>
      <c r="AE94" s="148"/>
      <c r="AF94" s="148"/>
      <c r="AG94" s="148" t="s">
        <v>202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76">
        <v>41</v>
      </c>
      <c r="B95" s="177" t="s">
        <v>353</v>
      </c>
      <c r="C95" s="186" t="s">
        <v>354</v>
      </c>
      <c r="D95" s="178" t="s">
        <v>205</v>
      </c>
      <c r="E95" s="179">
        <v>2</v>
      </c>
      <c r="F95" s="180"/>
      <c r="G95" s="181">
        <f>ROUND(E95*F95,2)</f>
        <v>0</v>
      </c>
      <c r="H95" s="180"/>
      <c r="I95" s="181">
        <f>ROUND(E95*H95,2)</f>
        <v>0</v>
      </c>
      <c r="J95" s="180"/>
      <c r="K95" s="181">
        <f>ROUND(E95*J95,2)</f>
        <v>0</v>
      </c>
      <c r="L95" s="181">
        <v>21</v>
      </c>
      <c r="M95" s="181">
        <f>G95*(1+L95/100)</f>
        <v>0</v>
      </c>
      <c r="N95" s="179">
        <v>7.6000000000000004E-4</v>
      </c>
      <c r="O95" s="179">
        <f>ROUND(E95*N95,2)</f>
        <v>0</v>
      </c>
      <c r="P95" s="179">
        <v>0</v>
      </c>
      <c r="Q95" s="179">
        <f>ROUND(E95*P95,2)</f>
        <v>0</v>
      </c>
      <c r="R95" s="181"/>
      <c r="S95" s="181" t="s">
        <v>200</v>
      </c>
      <c r="T95" s="182" t="s">
        <v>200</v>
      </c>
      <c r="U95" s="159">
        <v>0.311</v>
      </c>
      <c r="V95" s="159">
        <f>ROUND(E95*U95,2)</f>
        <v>0.62</v>
      </c>
      <c r="W95" s="159"/>
      <c r="X95" s="159" t="s">
        <v>141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142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68">
        <v>42</v>
      </c>
      <c r="B96" s="169" t="s">
        <v>355</v>
      </c>
      <c r="C96" s="185" t="s">
        <v>356</v>
      </c>
      <c r="D96" s="170" t="s">
        <v>205</v>
      </c>
      <c r="E96" s="171">
        <v>2</v>
      </c>
      <c r="F96" s="172"/>
      <c r="G96" s="173">
        <f>ROUND(E96*F96,2)</f>
        <v>0</v>
      </c>
      <c r="H96" s="172"/>
      <c r="I96" s="173">
        <f>ROUND(E96*H96,2)</f>
        <v>0</v>
      </c>
      <c r="J96" s="172"/>
      <c r="K96" s="173">
        <f>ROUND(E96*J96,2)</f>
        <v>0</v>
      </c>
      <c r="L96" s="173">
        <v>21</v>
      </c>
      <c r="M96" s="173">
        <f>G96*(1+L96/100)</f>
        <v>0</v>
      </c>
      <c r="N96" s="171">
        <v>0</v>
      </c>
      <c r="O96" s="171">
        <f>ROUND(E96*N96,2)</f>
        <v>0</v>
      </c>
      <c r="P96" s="171">
        <v>0</v>
      </c>
      <c r="Q96" s="171">
        <f>ROUND(E96*P96,2)</f>
        <v>0</v>
      </c>
      <c r="R96" s="173"/>
      <c r="S96" s="173" t="s">
        <v>200</v>
      </c>
      <c r="T96" s="174" t="s">
        <v>200</v>
      </c>
      <c r="U96" s="159">
        <v>0.13</v>
      </c>
      <c r="V96" s="159">
        <f>ROUND(E96*U96,2)</f>
        <v>0.26</v>
      </c>
      <c r="W96" s="159"/>
      <c r="X96" s="159" t="s">
        <v>141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142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5"/>
      <c r="B97" s="156"/>
      <c r="C97" s="192" t="s">
        <v>357</v>
      </c>
      <c r="D97" s="190"/>
      <c r="E97" s="191"/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48"/>
      <c r="Z97" s="148"/>
      <c r="AA97" s="148"/>
      <c r="AB97" s="148"/>
      <c r="AC97" s="148"/>
      <c r="AD97" s="148"/>
      <c r="AE97" s="148"/>
      <c r="AF97" s="148"/>
      <c r="AG97" s="148" t="s">
        <v>202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55"/>
      <c r="B98" s="156"/>
      <c r="C98" s="192" t="s">
        <v>352</v>
      </c>
      <c r="D98" s="190"/>
      <c r="E98" s="191">
        <v>2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48"/>
      <c r="Z98" s="148"/>
      <c r="AA98" s="148"/>
      <c r="AB98" s="148"/>
      <c r="AC98" s="148"/>
      <c r="AD98" s="148"/>
      <c r="AE98" s="148"/>
      <c r="AF98" s="148"/>
      <c r="AG98" s="148" t="s">
        <v>202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68">
        <v>43</v>
      </c>
      <c r="B99" s="169" t="s">
        <v>359</v>
      </c>
      <c r="C99" s="185" t="s">
        <v>360</v>
      </c>
      <c r="D99" s="170" t="s">
        <v>210</v>
      </c>
      <c r="E99" s="171">
        <v>79</v>
      </c>
      <c r="F99" s="172"/>
      <c r="G99" s="173">
        <f>ROUND(E99*F99,2)</f>
        <v>0</v>
      </c>
      <c r="H99" s="172"/>
      <c r="I99" s="173">
        <f>ROUND(E99*H99,2)</f>
        <v>0</v>
      </c>
      <c r="J99" s="172"/>
      <c r="K99" s="173">
        <f>ROUND(E99*J99,2)</f>
        <v>0</v>
      </c>
      <c r="L99" s="173">
        <v>21</v>
      </c>
      <c r="M99" s="173">
        <f>G99*(1+L99/100)</f>
        <v>0</v>
      </c>
      <c r="N99" s="171">
        <v>0.188</v>
      </c>
      <c r="O99" s="171">
        <f>ROUND(E99*N99,2)</f>
        <v>14.85</v>
      </c>
      <c r="P99" s="171">
        <v>0</v>
      </c>
      <c r="Q99" s="171">
        <f>ROUND(E99*P99,2)</f>
        <v>0</v>
      </c>
      <c r="R99" s="173"/>
      <c r="S99" s="173" t="s">
        <v>200</v>
      </c>
      <c r="T99" s="174" t="s">
        <v>200</v>
      </c>
      <c r="U99" s="159">
        <v>0.27</v>
      </c>
      <c r="V99" s="159">
        <f>ROUND(E99*U99,2)</f>
        <v>21.33</v>
      </c>
      <c r="W99" s="159"/>
      <c r="X99" s="159" t="s">
        <v>141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142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55"/>
      <c r="B100" s="156"/>
      <c r="C100" s="192" t="s">
        <v>530</v>
      </c>
      <c r="D100" s="190"/>
      <c r="E100" s="191">
        <v>79</v>
      </c>
      <c r="F100" s="159"/>
      <c r="G100" s="159"/>
      <c r="H100" s="159"/>
      <c r="I100" s="159"/>
      <c r="J100" s="159"/>
      <c r="K100" s="159"/>
      <c r="L100" s="159"/>
      <c r="M100" s="159"/>
      <c r="N100" s="158"/>
      <c r="O100" s="158"/>
      <c r="P100" s="158"/>
      <c r="Q100" s="158"/>
      <c r="R100" s="159"/>
      <c r="S100" s="159"/>
      <c r="T100" s="159"/>
      <c r="U100" s="159"/>
      <c r="V100" s="159"/>
      <c r="W100" s="159"/>
      <c r="X100" s="159"/>
      <c r="Y100" s="148"/>
      <c r="Z100" s="148"/>
      <c r="AA100" s="148"/>
      <c r="AB100" s="148"/>
      <c r="AC100" s="148"/>
      <c r="AD100" s="148"/>
      <c r="AE100" s="148"/>
      <c r="AF100" s="148"/>
      <c r="AG100" s="148" t="s">
        <v>202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68">
        <v>44</v>
      </c>
      <c r="B101" s="169" t="s">
        <v>362</v>
      </c>
      <c r="C101" s="185" t="s">
        <v>363</v>
      </c>
      <c r="D101" s="170" t="s">
        <v>237</v>
      </c>
      <c r="E101" s="171">
        <v>79.790000000000006</v>
      </c>
      <c r="F101" s="172"/>
      <c r="G101" s="173">
        <f>ROUND(E101*F101,2)</f>
        <v>0</v>
      </c>
      <c r="H101" s="172"/>
      <c r="I101" s="173">
        <f>ROUND(E101*H101,2)</f>
        <v>0</v>
      </c>
      <c r="J101" s="172"/>
      <c r="K101" s="173">
        <f>ROUND(E101*J101,2)</f>
        <v>0</v>
      </c>
      <c r="L101" s="173">
        <v>21</v>
      </c>
      <c r="M101" s="173">
        <f>G101*(1+L101/100)</f>
        <v>0</v>
      </c>
      <c r="N101" s="171">
        <v>0.08</v>
      </c>
      <c r="O101" s="171">
        <f>ROUND(E101*N101,2)</f>
        <v>6.38</v>
      </c>
      <c r="P101" s="171">
        <v>0</v>
      </c>
      <c r="Q101" s="171">
        <f>ROUND(E101*P101,2)</f>
        <v>0</v>
      </c>
      <c r="R101" s="173" t="s">
        <v>294</v>
      </c>
      <c r="S101" s="173" t="s">
        <v>200</v>
      </c>
      <c r="T101" s="174" t="s">
        <v>200</v>
      </c>
      <c r="U101" s="159">
        <v>0</v>
      </c>
      <c r="V101" s="159">
        <f>ROUND(E101*U101,2)</f>
        <v>0</v>
      </c>
      <c r="W101" s="159"/>
      <c r="X101" s="159" t="s">
        <v>295</v>
      </c>
      <c r="Y101" s="148"/>
      <c r="Z101" s="148"/>
      <c r="AA101" s="148"/>
      <c r="AB101" s="148"/>
      <c r="AC101" s="148"/>
      <c r="AD101" s="148"/>
      <c r="AE101" s="148"/>
      <c r="AF101" s="148"/>
      <c r="AG101" s="148" t="s">
        <v>296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92" t="s">
        <v>531</v>
      </c>
      <c r="D102" s="190"/>
      <c r="E102" s="191">
        <v>79.790000000000006</v>
      </c>
      <c r="F102" s="159"/>
      <c r="G102" s="159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48"/>
      <c r="Z102" s="148"/>
      <c r="AA102" s="148"/>
      <c r="AB102" s="148"/>
      <c r="AC102" s="148"/>
      <c r="AD102" s="148"/>
      <c r="AE102" s="148"/>
      <c r="AF102" s="148"/>
      <c r="AG102" s="148" t="s">
        <v>202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x14ac:dyDescent="0.2">
      <c r="A103" s="162" t="s">
        <v>134</v>
      </c>
      <c r="B103" s="163" t="s">
        <v>100</v>
      </c>
      <c r="C103" s="184" t="s">
        <v>101</v>
      </c>
      <c r="D103" s="164"/>
      <c r="E103" s="165"/>
      <c r="F103" s="166"/>
      <c r="G103" s="166">
        <f>SUMIF(AG104:AG104,"&lt;&gt;NOR",G104:G104)</f>
        <v>0</v>
      </c>
      <c r="H103" s="166"/>
      <c r="I103" s="166">
        <f>SUM(I104:I104)</f>
        <v>0</v>
      </c>
      <c r="J103" s="166"/>
      <c r="K103" s="166">
        <f>SUM(K104:K104)</f>
        <v>0</v>
      </c>
      <c r="L103" s="166"/>
      <c r="M103" s="166">
        <f>SUM(M104:M104)</f>
        <v>0</v>
      </c>
      <c r="N103" s="165"/>
      <c r="O103" s="165">
        <f>SUM(O104:O104)</f>
        <v>0</v>
      </c>
      <c r="P103" s="165"/>
      <c r="Q103" s="165">
        <f>SUM(Q104:Q104)</f>
        <v>0</v>
      </c>
      <c r="R103" s="166"/>
      <c r="S103" s="166"/>
      <c r="T103" s="167"/>
      <c r="U103" s="161"/>
      <c r="V103" s="161">
        <f>SUM(V104:V104)</f>
        <v>158.81</v>
      </c>
      <c r="W103" s="161"/>
      <c r="X103" s="161"/>
      <c r="AG103" t="s">
        <v>135</v>
      </c>
    </row>
    <row r="104" spans="1:60" outlineLevel="1" x14ac:dyDescent="0.2">
      <c r="A104" s="176">
        <v>45</v>
      </c>
      <c r="B104" s="177" t="s">
        <v>365</v>
      </c>
      <c r="C104" s="186" t="s">
        <v>366</v>
      </c>
      <c r="D104" s="178" t="s">
        <v>213</v>
      </c>
      <c r="E104" s="179">
        <v>407.19290000000001</v>
      </c>
      <c r="F104" s="180"/>
      <c r="G104" s="181">
        <f>ROUND(E104*F104,2)</f>
        <v>0</v>
      </c>
      <c r="H104" s="180"/>
      <c r="I104" s="181">
        <f>ROUND(E104*H104,2)</f>
        <v>0</v>
      </c>
      <c r="J104" s="180"/>
      <c r="K104" s="181">
        <f>ROUND(E104*J104,2)</f>
        <v>0</v>
      </c>
      <c r="L104" s="181">
        <v>21</v>
      </c>
      <c r="M104" s="181">
        <f>G104*(1+L104/100)</f>
        <v>0</v>
      </c>
      <c r="N104" s="179">
        <v>0</v>
      </c>
      <c r="O104" s="179">
        <f>ROUND(E104*N104,2)</f>
        <v>0</v>
      </c>
      <c r="P104" s="179">
        <v>0</v>
      </c>
      <c r="Q104" s="179">
        <f>ROUND(E104*P104,2)</f>
        <v>0</v>
      </c>
      <c r="R104" s="181"/>
      <c r="S104" s="181" t="s">
        <v>200</v>
      </c>
      <c r="T104" s="182" t="s">
        <v>200</v>
      </c>
      <c r="U104" s="159">
        <v>0.39</v>
      </c>
      <c r="V104" s="159">
        <f>ROUND(E104*U104,2)</f>
        <v>158.81</v>
      </c>
      <c r="W104" s="159"/>
      <c r="X104" s="159" t="s">
        <v>245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246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x14ac:dyDescent="0.2">
      <c r="A105" s="162" t="s">
        <v>134</v>
      </c>
      <c r="B105" s="163" t="s">
        <v>102</v>
      </c>
      <c r="C105" s="184" t="s">
        <v>103</v>
      </c>
      <c r="D105" s="164"/>
      <c r="E105" s="165"/>
      <c r="F105" s="166"/>
      <c r="G105" s="166">
        <f>SUMIF(AG106:AG118,"&lt;&gt;NOR",G106:G118)</f>
        <v>0</v>
      </c>
      <c r="H105" s="166"/>
      <c r="I105" s="166">
        <f>SUM(I106:I118)</f>
        <v>0</v>
      </c>
      <c r="J105" s="166"/>
      <c r="K105" s="166">
        <f>SUM(K106:K118)</f>
        <v>0</v>
      </c>
      <c r="L105" s="166"/>
      <c r="M105" s="166">
        <f>SUM(M106:M118)</f>
        <v>0</v>
      </c>
      <c r="N105" s="165"/>
      <c r="O105" s="165">
        <f>SUM(O106:O118)</f>
        <v>199.51</v>
      </c>
      <c r="P105" s="165"/>
      <c r="Q105" s="165">
        <f>SUM(Q106:Q118)</f>
        <v>0</v>
      </c>
      <c r="R105" s="166"/>
      <c r="S105" s="166"/>
      <c r="T105" s="167"/>
      <c r="U105" s="161"/>
      <c r="V105" s="161">
        <f>SUM(V106:V118)</f>
        <v>70.41</v>
      </c>
      <c r="W105" s="161"/>
      <c r="X105" s="161"/>
      <c r="AG105" t="s">
        <v>135</v>
      </c>
    </row>
    <row r="106" spans="1:60" outlineLevel="1" x14ac:dyDescent="0.2">
      <c r="A106" s="168">
        <v>46</v>
      </c>
      <c r="B106" s="169" t="s">
        <v>247</v>
      </c>
      <c r="C106" s="185" t="s">
        <v>248</v>
      </c>
      <c r="D106" s="170" t="s">
        <v>199</v>
      </c>
      <c r="E106" s="171">
        <v>108.45</v>
      </c>
      <c r="F106" s="172"/>
      <c r="G106" s="173">
        <f>ROUND(E106*F106,2)</f>
        <v>0</v>
      </c>
      <c r="H106" s="172"/>
      <c r="I106" s="173">
        <f>ROUND(E106*H106,2)</f>
        <v>0</v>
      </c>
      <c r="J106" s="172"/>
      <c r="K106" s="173">
        <f>ROUND(E106*J106,2)</f>
        <v>0</v>
      </c>
      <c r="L106" s="173">
        <v>21</v>
      </c>
      <c r="M106" s="173">
        <f>G106*(1+L106/100)</f>
        <v>0</v>
      </c>
      <c r="N106" s="171">
        <v>0</v>
      </c>
      <c r="O106" s="171">
        <f>ROUND(E106*N106,2)</f>
        <v>0</v>
      </c>
      <c r="P106" s="171">
        <v>0</v>
      </c>
      <c r="Q106" s="171">
        <f>ROUND(E106*P106,2)</f>
        <v>0</v>
      </c>
      <c r="R106" s="173"/>
      <c r="S106" s="173" t="s">
        <v>200</v>
      </c>
      <c r="T106" s="174" t="s">
        <v>200</v>
      </c>
      <c r="U106" s="159">
        <v>0.22</v>
      </c>
      <c r="V106" s="159">
        <f>ROUND(E106*U106,2)</f>
        <v>23.86</v>
      </c>
      <c r="W106" s="159"/>
      <c r="X106" s="159" t="s">
        <v>141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142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92" t="s">
        <v>532</v>
      </c>
      <c r="D107" s="190"/>
      <c r="E107" s="191">
        <v>108.45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48"/>
      <c r="Z107" s="148"/>
      <c r="AA107" s="148"/>
      <c r="AB107" s="148"/>
      <c r="AC107" s="148"/>
      <c r="AD107" s="148"/>
      <c r="AE107" s="148"/>
      <c r="AF107" s="148"/>
      <c r="AG107" s="148" t="s">
        <v>202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76">
        <v>47</v>
      </c>
      <c r="B108" s="177" t="s">
        <v>252</v>
      </c>
      <c r="C108" s="186" t="s">
        <v>253</v>
      </c>
      <c r="D108" s="178" t="s">
        <v>199</v>
      </c>
      <c r="E108" s="179">
        <v>108.45</v>
      </c>
      <c r="F108" s="180"/>
      <c r="G108" s="181">
        <f>ROUND(E108*F108,2)</f>
        <v>0</v>
      </c>
      <c r="H108" s="180"/>
      <c r="I108" s="181">
        <f>ROUND(E108*H108,2)</f>
        <v>0</v>
      </c>
      <c r="J108" s="180"/>
      <c r="K108" s="181">
        <f>ROUND(E108*J108,2)</f>
        <v>0</v>
      </c>
      <c r="L108" s="181">
        <v>21</v>
      </c>
      <c r="M108" s="181">
        <f>G108*(1+L108/100)</f>
        <v>0</v>
      </c>
      <c r="N108" s="179">
        <v>0</v>
      </c>
      <c r="O108" s="179">
        <f>ROUND(E108*N108,2)</f>
        <v>0</v>
      </c>
      <c r="P108" s="179">
        <v>0</v>
      </c>
      <c r="Q108" s="179">
        <f>ROUND(E108*P108,2)</f>
        <v>0</v>
      </c>
      <c r="R108" s="181"/>
      <c r="S108" s="181" t="s">
        <v>200</v>
      </c>
      <c r="T108" s="182" t="s">
        <v>200</v>
      </c>
      <c r="U108" s="159">
        <v>8.7999999999999995E-2</v>
      </c>
      <c r="V108" s="159">
        <f>ROUND(E108*U108,2)</f>
        <v>9.5399999999999991</v>
      </c>
      <c r="W108" s="159"/>
      <c r="X108" s="159" t="s">
        <v>141</v>
      </c>
      <c r="Y108" s="148"/>
      <c r="Z108" s="148"/>
      <c r="AA108" s="148"/>
      <c r="AB108" s="148"/>
      <c r="AC108" s="148"/>
      <c r="AD108" s="148"/>
      <c r="AE108" s="148"/>
      <c r="AF108" s="148"/>
      <c r="AG108" s="148" t="s">
        <v>142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ht="22.5" outlineLevel="1" x14ac:dyDescent="0.2">
      <c r="A109" s="176">
        <v>48</v>
      </c>
      <c r="B109" s="177" t="s">
        <v>254</v>
      </c>
      <c r="C109" s="186" t="s">
        <v>255</v>
      </c>
      <c r="D109" s="178" t="s">
        <v>199</v>
      </c>
      <c r="E109" s="179">
        <v>108.45</v>
      </c>
      <c r="F109" s="180"/>
      <c r="G109" s="181">
        <f>ROUND(E109*F109,2)</f>
        <v>0</v>
      </c>
      <c r="H109" s="180"/>
      <c r="I109" s="181">
        <f>ROUND(E109*H109,2)</f>
        <v>0</v>
      </c>
      <c r="J109" s="180"/>
      <c r="K109" s="181">
        <f>ROUND(E109*J109,2)</f>
        <v>0</v>
      </c>
      <c r="L109" s="181">
        <v>21</v>
      </c>
      <c r="M109" s="181">
        <f>G109*(1+L109/100)</f>
        <v>0</v>
      </c>
      <c r="N109" s="179">
        <v>0</v>
      </c>
      <c r="O109" s="179">
        <f>ROUND(E109*N109,2)</f>
        <v>0</v>
      </c>
      <c r="P109" s="179">
        <v>0</v>
      </c>
      <c r="Q109" s="179">
        <f>ROUND(E109*P109,2)</f>
        <v>0</v>
      </c>
      <c r="R109" s="181"/>
      <c r="S109" s="181" t="s">
        <v>200</v>
      </c>
      <c r="T109" s="182" t="s">
        <v>200</v>
      </c>
      <c r="U109" s="159">
        <v>0.01</v>
      </c>
      <c r="V109" s="159">
        <f>ROUND(E109*U109,2)</f>
        <v>1.08</v>
      </c>
      <c r="W109" s="159"/>
      <c r="X109" s="159" t="s">
        <v>141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142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68">
        <v>49</v>
      </c>
      <c r="B110" s="169" t="s">
        <v>261</v>
      </c>
      <c r="C110" s="185" t="s">
        <v>262</v>
      </c>
      <c r="D110" s="170" t="s">
        <v>199</v>
      </c>
      <c r="E110" s="171">
        <v>1626.75</v>
      </c>
      <c r="F110" s="172"/>
      <c r="G110" s="173">
        <f>ROUND(E110*F110,2)</f>
        <v>0</v>
      </c>
      <c r="H110" s="172"/>
      <c r="I110" s="173">
        <f>ROUND(E110*H110,2)</f>
        <v>0</v>
      </c>
      <c r="J110" s="172"/>
      <c r="K110" s="173">
        <f>ROUND(E110*J110,2)</f>
        <v>0</v>
      </c>
      <c r="L110" s="173">
        <v>21</v>
      </c>
      <c r="M110" s="173">
        <f>G110*(1+L110/100)</f>
        <v>0</v>
      </c>
      <c r="N110" s="171">
        <v>0</v>
      </c>
      <c r="O110" s="171">
        <f>ROUND(E110*N110,2)</f>
        <v>0</v>
      </c>
      <c r="P110" s="171">
        <v>0</v>
      </c>
      <c r="Q110" s="171">
        <f>ROUND(E110*P110,2)</f>
        <v>0</v>
      </c>
      <c r="R110" s="173"/>
      <c r="S110" s="173" t="s">
        <v>200</v>
      </c>
      <c r="T110" s="174" t="s">
        <v>200</v>
      </c>
      <c r="U110" s="159">
        <v>0</v>
      </c>
      <c r="V110" s="159">
        <f>ROUND(E110*U110,2)</f>
        <v>0</v>
      </c>
      <c r="W110" s="159"/>
      <c r="X110" s="159" t="s">
        <v>141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142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192" t="s">
        <v>263</v>
      </c>
      <c r="D111" s="190"/>
      <c r="E111" s="191"/>
      <c r="F111" s="159"/>
      <c r="G111" s="159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48"/>
      <c r="Z111" s="148"/>
      <c r="AA111" s="148"/>
      <c r="AB111" s="148"/>
      <c r="AC111" s="148"/>
      <c r="AD111" s="148"/>
      <c r="AE111" s="148"/>
      <c r="AF111" s="148"/>
      <c r="AG111" s="148" t="s">
        <v>202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55"/>
      <c r="B112" s="156"/>
      <c r="C112" s="192" t="s">
        <v>533</v>
      </c>
      <c r="D112" s="190"/>
      <c r="E112" s="191">
        <v>1626.75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48"/>
      <c r="Z112" s="148"/>
      <c r="AA112" s="148"/>
      <c r="AB112" s="148"/>
      <c r="AC112" s="148"/>
      <c r="AD112" s="148"/>
      <c r="AE112" s="148"/>
      <c r="AF112" s="148"/>
      <c r="AG112" s="148" t="s">
        <v>202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76">
        <v>50</v>
      </c>
      <c r="B113" s="177" t="s">
        <v>290</v>
      </c>
      <c r="C113" s="186" t="s">
        <v>291</v>
      </c>
      <c r="D113" s="178" t="s">
        <v>199</v>
      </c>
      <c r="E113" s="179">
        <v>108.45</v>
      </c>
      <c r="F113" s="180"/>
      <c r="G113" s="181">
        <f>ROUND(E113*F113,2)</f>
        <v>0</v>
      </c>
      <c r="H113" s="180"/>
      <c r="I113" s="181">
        <f>ROUND(E113*H113,2)</f>
        <v>0</v>
      </c>
      <c r="J113" s="180"/>
      <c r="K113" s="181">
        <f>ROUND(E113*J113,2)</f>
        <v>0</v>
      </c>
      <c r="L113" s="181">
        <v>21</v>
      </c>
      <c r="M113" s="181">
        <f>G113*(1+L113/100)</f>
        <v>0</v>
      </c>
      <c r="N113" s="179">
        <v>0</v>
      </c>
      <c r="O113" s="179">
        <f>ROUND(E113*N113,2)</f>
        <v>0</v>
      </c>
      <c r="P113" s="179">
        <v>0</v>
      </c>
      <c r="Q113" s="179">
        <f>ROUND(E113*P113,2)</f>
        <v>0</v>
      </c>
      <c r="R113" s="181"/>
      <c r="S113" s="181" t="s">
        <v>200</v>
      </c>
      <c r="T113" s="182" t="s">
        <v>140</v>
      </c>
      <c r="U113" s="159">
        <v>0</v>
      </c>
      <c r="V113" s="159">
        <f>ROUND(E113*U113,2)</f>
        <v>0</v>
      </c>
      <c r="W113" s="159"/>
      <c r="X113" s="159" t="s">
        <v>141</v>
      </c>
      <c r="Y113" s="148"/>
      <c r="Z113" s="148"/>
      <c r="AA113" s="148"/>
      <c r="AB113" s="148"/>
      <c r="AC113" s="148"/>
      <c r="AD113" s="148"/>
      <c r="AE113" s="148"/>
      <c r="AF113" s="148"/>
      <c r="AG113" s="148" t="s">
        <v>142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76">
        <v>51</v>
      </c>
      <c r="B114" s="177" t="s">
        <v>369</v>
      </c>
      <c r="C114" s="186" t="s">
        <v>370</v>
      </c>
      <c r="D114" s="178" t="s">
        <v>205</v>
      </c>
      <c r="E114" s="179">
        <v>361.5</v>
      </c>
      <c r="F114" s="180"/>
      <c r="G114" s="181">
        <f>ROUND(E114*F114,2)</f>
        <v>0</v>
      </c>
      <c r="H114" s="180"/>
      <c r="I114" s="181">
        <f>ROUND(E114*H114,2)</f>
        <v>0</v>
      </c>
      <c r="J114" s="180"/>
      <c r="K114" s="181">
        <f>ROUND(E114*J114,2)</f>
        <v>0</v>
      </c>
      <c r="L114" s="181">
        <v>21</v>
      </c>
      <c r="M114" s="181">
        <f>G114*(1+L114/100)</f>
        <v>0</v>
      </c>
      <c r="N114" s="179">
        <v>3.0000000000000001E-5</v>
      </c>
      <c r="O114" s="179">
        <f>ROUND(E114*N114,2)</f>
        <v>0.01</v>
      </c>
      <c r="P114" s="179">
        <v>0</v>
      </c>
      <c r="Q114" s="179">
        <f>ROUND(E114*P114,2)</f>
        <v>0</v>
      </c>
      <c r="R114" s="181"/>
      <c r="S114" s="181" t="s">
        <v>200</v>
      </c>
      <c r="T114" s="182" t="s">
        <v>200</v>
      </c>
      <c r="U114" s="159">
        <v>3.1E-2</v>
      </c>
      <c r="V114" s="159">
        <f>ROUND(E114*U114,2)</f>
        <v>11.21</v>
      </c>
      <c r="W114" s="159"/>
      <c r="X114" s="159" t="s">
        <v>141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142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76">
        <v>52</v>
      </c>
      <c r="B115" s="177" t="s">
        <v>371</v>
      </c>
      <c r="C115" s="186" t="s">
        <v>372</v>
      </c>
      <c r="D115" s="178" t="s">
        <v>205</v>
      </c>
      <c r="E115" s="179">
        <v>361.5</v>
      </c>
      <c r="F115" s="180"/>
      <c r="G115" s="181">
        <f>ROUND(E115*F115,2)</f>
        <v>0</v>
      </c>
      <c r="H115" s="180"/>
      <c r="I115" s="181">
        <f>ROUND(E115*H115,2)</f>
        <v>0</v>
      </c>
      <c r="J115" s="180"/>
      <c r="K115" s="181">
        <f>ROUND(E115*J115,2)</f>
        <v>0</v>
      </c>
      <c r="L115" s="181">
        <v>21</v>
      </c>
      <c r="M115" s="181">
        <f>G115*(1+L115/100)</f>
        <v>0</v>
      </c>
      <c r="N115" s="179">
        <v>0.55125000000000002</v>
      </c>
      <c r="O115" s="179">
        <f>ROUND(E115*N115,2)</f>
        <v>199.28</v>
      </c>
      <c r="P115" s="179">
        <v>0</v>
      </c>
      <c r="Q115" s="179">
        <f>ROUND(E115*P115,2)</f>
        <v>0</v>
      </c>
      <c r="R115" s="181"/>
      <c r="S115" s="181" t="s">
        <v>139</v>
      </c>
      <c r="T115" s="182" t="s">
        <v>373</v>
      </c>
      <c r="U115" s="159">
        <v>2.7E-2</v>
      </c>
      <c r="V115" s="159">
        <f>ROUND(E115*U115,2)</f>
        <v>9.76</v>
      </c>
      <c r="W115" s="159"/>
      <c r="X115" s="159" t="s">
        <v>141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142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68">
        <v>53</v>
      </c>
      <c r="B116" s="169" t="s">
        <v>374</v>
      </c>
      <c r="C116" s="185" t="s">
        <v>375</v>
      </c>
      <c r="D116" s="170" t="s">
        <v>205</v>
      </c>
      <c r="E116" s="171">
        <v>433.8</v>
      </c>
      <c r="F116" s="172"/>
      <c r="G116" s="173">
        <f>ROUND(E116*F116,2)</f>
        <v>0</v>
      </c>
      <c r="H116" s="172"/>
      <c r="I116" s="173">
        <f>ROUND(E116*H116,2)</f>
        <v>0</v>
      </c>
      <c r="J116" s="172"/>
      <c r="K116" s="173">
        <f>ROUND(E116*J116,2)</f>
        <v>0</v>
      </c>
      <c r="L116" s="173">
        <v>21</v>
      </c>
      <c r="M116" s="173">
        <f>G116*(1+L116/100)</f>
        <v>0</v>
      </c>
      <c r="N116" s="171">
        <v>5.0000000000000001E-4</v>
      </c>
      <c r="O116" s="171">
        <f>ROUND(E116*N116,2)</f>
        <v>0.22</v>
      </c>
      <c r="P116" s="171">
        <v>0</v>
      </c>
      <c r="Q116" s="171">
        <f>ROUND(E116*P116,2)</f>
        <v>0</v>
      </c>
      <c r="R116" s="173" t="s">
        <v>294</v>
      </c>
      <c r="S116" s="173" t="s">
        <v>200</v>
      </c>
      <c r="T116" s="174" t="s">
        <v>200</v>
      </c>
      <c r="U116" s="159">
        <v>0</v>
      </c>
      <c r="V116" s="159">
        <f>ROUND(E116*U116,2)</f>
        <v>0</v>
      </c>
      <c r="W116" s="159"/>
      <c r="X116" s="159" t="s">
        <v>295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296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192" t="s">
        <v>534</v>
      </c>
      <c r="D117" s="190"/>
      <c r="E117" s="191">
        <v>433.8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48"/>
      <c r="Z117" s="148"/>
      <c r="AA117" s="148"/>
      <c r="AB117" s="148"/>
      <c r="AC117" s="148"/>
      <c r="AD117" s="148"/>
      <c r="AE117" s="148"/>
      <c r="AF117" s="148"/>
      <c r="AG117" s="148" t="s">
        <v>202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68">
        <v>54</v>
      </c>
      <c r="B118" s="169" t="s">
        <v>377</v>
      </c>
      <c r="C118" s="185" t="s">
        <v>378</v>
      </c>
      <c r="D118" s="170" t="s">
        <v>213</v>
      </c>
      <c r="E118" s="171">
        <v>199.50461999999999</v>
      </c>
      <c r="F118" s="172"/>
      <c r="G118" s="173">
        <f>ROUND(E118*F118,2)</f>
        <v>0</v>
      </c>
      <c r="H118" s="172"/>
      <c r="I118" s="173">
        <f>ROUND(E118*H118,2)</f>
        <v>0</v>
      </c>
      <c r="J118" s="172"/>
      <c r="K118" s="173">
        <f>ROUND(E118*J118,2)</f>
        <v>0</v>
      </c>
      <c r="L118" s="173">
        <v>21</v>
      </c>
      <c r="M118" s="173">
        <f>G118*(1+L118/100)</f>
        <v>0</v>
      </c>
      <c r="N118" s="171">
        <v>0</v>
      </c>
      <c r="O118" s="171">
        <f>ROUND(E118*N118,2)</f>
        <v>0</v>
      </c>
      <c r="P118" s="171">
        <v>0</v>
      </c>
      <c r="Q118" s="171">
        <f>ROUND(E118*P118,2)</f>
        <v>0</v>
      </c>
      <c r="R118" s="173"/>
      <c r="S118" s="173" t="s">
        <v>200</v>
      </c>
      <c r="T118" s="174" t="s">
        <v>200</v>
      </c>
      <c r="U118" s="159">
        <v>7.4999999999999997E-2</v>
      </c>
      <c r="V118" s="159">
        <f>ROUND(E118*U118,2)</f>
        <v>14.96</v>
      </c>
      <c r="W118" s="159"/>
      <c r="X118" s="159" t="s">
        <v>245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246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x14ac:dyDescent="0.2">
      <c r="A119" s="3"/>
      <c r="B119" s="4"/>
      <c r="C119" s="187"/>
      <c r="D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AE119">
        <v>15</v>
      </c>
      <c r="AF119">
        <v>21</v>
      </c>
      <c r="AG119" t="s">
        <v>121</v>
      </c>
    </row>
    <row r="120" spans="1:60" x14ac:dyDescent="0.2">
      <c r="A120" s="151"/>
      <c r="B120" s="152" t="s">
        <v>31</v>
      </c>
      <c r="C120" s="188"/>
      <c r="D120" s="153"/>
      <c r="E120" s="154"/>
      <c r="F120" s="154"/>
      <c r="G120" s="183">
        <f>G8+G38+G46+G56+G64+G74+G91+G103+G105</f>
        <v>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AE120">
        <f>SUMIF(L7:L118,AE119,G7:G118)</f>
        <v>0</v>
      </c>
      <c r="AF120">
        <f>SUMIF(L7:L118,AF119,G7:G118)</f>
        <v>0</v>
      </c>
      <c r="AG120" t="s">
        <v>193</v>
      </c>
    </row>
    <row r="121" spans="1:60" x14ac:dyDescent="0.2">
      <c r="A121" s="3"/>
      <c r="B121" s="4"/>
      <c r="C121" s="187"/>
      <c r="D121" s="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60" x14ac:dyDescent="0.2">
      <c r="A122" s="3"/>
      <c r="B122" s="4"/>
      <c r="C122" s="187"/>
      <c r="D122" s="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60" x14ac:dyDescent="0.2">
      <c r="A123" s="262" t="s">
        <v>194</v>
      </c>
      <c r="B123" s="262"/>
      <c r="C123" s="263"/>
      <c r="D123" s="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60" x14ac:dyDescent="0.2">
      <c r="A124" s="264"/>
      <c r="B124" s="265"/>
      <c r="C124" s="266"/>
      <c r="D124" s="265"/>
      <c r="E124" s="265"/>
      <c r="F124" s="265"/>
      <c r="G124" s="26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AG124" t="s">
        <v>195</v>
      </c>
    </row>
    <row r="125" spans="1:60" x14ac:dyDescent="0.2">
      <c r="A125" s="268"/>
      <c r="B125" s="269"/>
      <c r="C125" s="270"/>
      <c r="D125" s="269"/>
      <c r="E125" s="269"/>
      <c r="F125" s="269"/>
      <c r="G125" s="27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60" x14ac:dyDescent="0.2">
      <c r="A126" s="268"/>
      <c r="B126" s="269"/>
      <c r="C126" s="270"/>
      <c r="D126" s="269"/>
      <c r="E126" s="269"/>
      <c r="F126" s="269"/>
      <c r="G126" s="27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60" x14ac:dyDescent="0.2">
      <c r="A127" s="268"/>
      <c r="B127" s="269"/>
      <c r="C127" s="270"/>
      <c r="D127" s="269"/>
      <c r="E127" s="269"/>
      <c r="F127" s="269"/>
      <c r="G127" s="27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60" x14ac:dyDescent="0.2">
      <c r="A128" s="272"/>
      <c r="B128" s="273"/>
      <c r="C128" s="274"/>
      <c r="D128" s="273"/>
      <c r="E128" s="273"/>
      <c r="F128" s="273"/>
      <c r="G128" s="27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33" x14ac:dyDescent="0.2">
      <c r="A129" s="3"/>
      <c r="B129" s="4"/>
      <c r="C129" s="187"/>
      <c r="D129" s="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33" x14ac:dyDescent="0.2">
      <c r="C130" s="189"/>
      <c r="D130" s="8"/>
      <c r="AG130" t="s">
        <v>196</v>
      </c>
    </row>
    <row r="131" spans="1:33" x14ac:dyDescent="0.2">
      <c r="D131" s="8"/>
    </row>
    <row r="132" spans="1:33" x14ac:dyDescent="0.2">
      <c r="D132" s="8"/>
    </row>
    <row r="133" spans="1:33" x14ac:dyDescent="0.2">
      <c r="D133" s="8"/>
    </row>
    <row r="134" spans="1:33" x14ac:dyDescent="0.2">
      <c r="D134" s="8"/>
    </row>
    <row r="135" spans="1:33" x14ac:dyDescent="0.2">
      <c r="D135" s="8"/>
    </row>
    <row r="136" spans="1:33" x14ac:dyDescent="0.2">
      <c r="D136" s="8"/>
    </row>
    <row r="137" spans="1:33" x14ac:dyDescent="0.2">
      <c r="D137" s="8"/>
    </row>
    <row r="138" spans="1:33" x14ac:dyDescent="0.2">
      <c r="D138" s="8"/>
    </row>
    <row r="139" spans="1:33" x14ac:dyDescent="0.2">
      <c r="D139" s="8"/>
    </row>
    <row r="140" spans="1:33" x14ac:dyDescent="0.2">
      <c r="D140" s="8"/>
    </row>
    <row r="141" spans="1:33" x14ac:dyDescent="0.2">
      <c r="D141" s="8"/>
    </row>
    <row r="142" spans="1:33" x14ac:dyDescent="0.2">
      <c r="D142" s="8"/>
    </row>
    <row r="143" spans="1:33" x14ac:dyDescent="0.2">
      <c r="D143" s="8"/>
    </row>
    <row r="144" spans="1:33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  <row r="176" spans="4:4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4:4" x14ac:dyDescent="0.2">
      <c r="D337" s="8"/>
    </row>
    <row r="338" spans="4:4" x14ac:dyDescent="0.2">
      <c r="D338" s="8"/>
    </row>
    <row r="339" spans="4:4" x14ac:dyDescent="0.2">
      <c r="D339" s="8"/>
    </row>
    <row r="340" spans="4:4" x14ac:dyDescent="0.2">
      <c r="D340" s="8"/>
    </row>
    <row r="341" spans="4:4" x14ac:dyDescent="0.2">
      <c r="D341" s="8"/>
    </row>
    <row r="342" spans="4:4" x14ac:dyDescent="0.2">
      <c r="D342" s="8"/>
    </row>
    <row r="343" spans="4:4" x14ac:dyDescent="0.2">
      <c r="D343" s="8"/>
    </row>
    <row r="344" spans="4:4" x14ac:dyDescent="0.2">
      <c r="D344" s="8"/>
    </row>
    <row r="345" spans="4:4" x14ac:dyDescent="0.2">
      <c r="D345" s="8"/>
    </row>
    <row r="346" spans="4:4" x14ac:dyDescent="0.2">
      <c r="D346" s="8"/>
    </row>
    <row r="347" spans="4:4" x14ac:dyDescent="0.2">
      <c r="D347" s="8"/>
    </row>
    <row r="348" spans="4:4" x14ac:dyDescent="0.2">
      <c r="D348" s="8"/>
    </row>
    <row r="349" spans="4:4" x14ac:dyDescent="0.2">
      <c r="D349" s="8"/>
    </row>
    <row r="350" spans="4:4" x14ac:dyDescent="0.2">
      <c r="D350" s="8"/>
    </row>
    <row r="351" spans="4:4" x14ac:dyDescent="0.2">
      <c r="D351" s="8"/>
    </row>
    <row r="352" spans="4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8"/>
    </row>
    <row r="357" spans="4:4" x14ac:dyDescent="0.2">
      <c r="D357" s="8"/>
    </row>
    <row r="358" spans="4:4" x14ac:dyDescent="0.2">
      <c r="D358" s="8"/>
    </row>
    <row r="359" spans="4:4" x14ac:dyDescent="0.2">
      <c r="D359" s="8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8"/>
    </row>
    <row r="366" spans="4:4" x14ac:dyDescent="0.2">
      <c r="D366" s="8"/>
    </row>
    <row r="367" spans="4:4" x14ac:dyDescent="0.2">
      <c r="D367" s="8"/>
    </row>
    <row r="368" spans="4:4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</sheetData>
  <mergeCells count="6">
    <mergeCell ref="A124:G128"/>
    <mergeCell ref="A1:G1"/>
    <mergeCell ref="C2:G2"/>
    <mergeCell ref="C3:G3"/>
    <mergeCell ref="C4:G4"/>
    <mergeCell ref="A123:C12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108</v>
      </c>
    </row>
    <row r="2" spans="1:60" ht="25.15" customHeight="1" x14ac:dyDescent="0.2">
      <c r="A2" s="140" t="s">
        <v>8</v>
      </c>
      <c r="B2" s="47" t="s">
        <v>43</v>
      </c>
      <c r="C2" s="256" t="s">
        <v>44</v>
      </c>
      <c r="D2" s="257"/>
      <c r="E2" s="257"/>
      <c r="F2" s="257"/>
      <c r="G2" s="258"/>
      <c r="AG2" t="s">
        <v>109</v>
      </c>
    </row>
    <row r="3" spans="1:60" ht="25.15" customHeight="1" x14ac:dyDescent="0.2">
      <c r="A3" s="140" t="s">
        <v>9</v>
      </c>
      <c r="B3" s="47" t="s">
        <v>66</v>
      </c>
      <c r="C3" s="256" t="s">
        <v>62</v>
      </c>
      <c r="D3" s="257"/>
      <c r="E3" s="257"/>
      <c r="F3" s="257"/>
      <c r="G3" s="258"/>
      <c r="AC3" s="122" t="s">
        <v>109</v>
      </c>
      <c r="AG3" t="s">
        <v>111</v>
      </c>
    </row>
    <row r="4" spans="1:60" ht="25.15" customHeight="1" x14ac:dyDescent="0.2">
      <c r="A4" s="141" t="s">
        <v>10</v>
      </c>
      <c r="B4" s="142" t="s">
        <v>53</v>
      </c>
      <c r="C4" s="259" t="s">
        <v>57</v>
      </c>
      <c r="D4" s="260"/>
      <c r="E4" s="260"/>
      <c r="F4" s="260"/>
      <c r="G4" s="261"/>
      <c r="AG4" t="s">
        <v>112</v>
      </c>
    </row>
    <row r="5" spans="1:60" x14ac:dyDescent="0.2">
      <c r="D5" s="8"/>
    </row>
    <row r="6" spans="1:60" ht="38.25" x14ac:dyDescent="0.2">
      <c r="A6" s="144" t="s">
        <v>113</v>
      </c>
      <c r="B6" s="146" t="s">
        <v>114</v>
      </c>
      <c r="C6" s="146" t="s">
        <v>115</v>
      </c>
      <c r="D6" s="145" t="s">
        <v>116</v>
      </c>
      <c r="E6" s="144" t="s">
        <v>117</v>
      </c>
      <c r="F6" s="143" t="s">
        <v>118</v>
      </c>
      <c r="G6" s="144" t="s">
        <v>31</v>
      </c>
      <c r="H6" s="147" t="s">
        <v>32</v>
      </c>
      <c r="I6" s="147" t="s">
        <v>119</v>
      </c>
      <c r="J6" s="147" t="s">
        <v>33</v>
      </c>
      <c r="K6" s="147" t="s">
        <v>120</v>
      </c>
      <c r="L6" s="147" t="s">
        <v>121</v>
      </c>
      <c r="M6" s="147" t="s">
        <v>122</v>
      </c>
      <c r="N6" s="147" t="s">
        <v>123</v>
      </c>
      <c r="O6" s="147" t="s">
        <v>124</v>
      </c>
      <c r="P6" s="147" t="s">
        <v>125</v>
      </c>
      <c r="Q6" s="147" t="s">
        <v>126</v>
      </c>
      <c r="R6" s="147" t="s">
        <v>127</v>
      </c>
      <c r="S6" s="147" t="s">
        <v>128</v>
      </c>
      <c r="T6" s="147" t="s">
        <v>129</v>
      </c>
      <c r="U6" s="147" t="s">
        <v>130</v>
      </c>
      <c r="V6" s="147" t="s">
        <v>131</v>
      </c>
      <c r="W6" s="147" t="s">
        <v>132</v>
      </c>
      <c r="X6" s="147" t="s">
        <v>133</v>
      </c>
    </row>
    <row r="7" spans="1:60" hidden="1" x14ac:dyDescent="0.2">
      <c r="A7" s="3"/>
      <c r="B7" s="4"/>
      <c r="C7" s="4"/>
      <c r="D7" s="5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134</v>
      </c>
      <c r="B8" s="163" t="s">
        <v>72</v>
      </c>
      <c r="C8" s="184" t="s">
        <v>73</v>
      </c>
      <c r="D8" s="164"/>
      <c r="E8" s="165"/>
      <c r="F8" s="166"/>
      <c r="G8" s="166">
        <f>SUMIF(AG9:AG26,"&lt;&gt;NOR",G9:G26)</f>
        <v>0</v>
      </c>
      <c r="H8" s="166"/>
      <c r="I8" s="166">
        <f>SUM(I9:I26)</f>
        <v>0</v>
      </c>
      <c r="J8" s="166"/>
      <c r="K8" s="166">
        <f>SUM(K9:K26)</f>
        <v>0</v>
      </c>
      <c r="L8" s="166"/>
      <c r="M8" s="166">
        <f>SUM(M9:M26)</f>
        <v>0</v>
      </c>
      <c r="N8" s="165"/>
      <c r="O8" s="165">
        <f>SUM(O9:O26)</f>
        <v>3.7</v>
      </c>
      <c r="P8" s="165"/>
      <c r="Q8" s="165">
        <f>SUM(Q9:Q26)</f>
        <v>0</v>
      </c>
      <c r="R8" s="166"/>
      <c r="S8" s="166"/>
      <c r="T8" s="167"/>
      <c r="U8" s="161"/>
      <c r="V8" s="161">
        <f>SUM(V9:V26)</f>
        <v>7.03</v>
      </c>
      <c r="W8" s="161"/>
      <c r="X8" s="161"/>
      <c r="AG8" t="s">
        <v>135</v>
      </c>
    </row>
    <row r="9" spans="1:60" outlineLevel="1" x14ac:dyDescent="0.2">
      <c r="A9" s="168">
        <v>1</v>
      </c>
      <c r="B9" s="169" t="s">
        <v>247</v>
      </c>
      <c r="C9" s="185" t="s">
        <v>248</v>
      </c>
      <c r="D9" s="170" t="s">
        <v>199</v>
      </c>
      <c r="E9" s="171">
        <v>1.75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3"/>
      <c r="S9" s="173" t="s">
        <v>200</v>
      </c>
      <c r="T9" s="174" t="s">
        <v>200</v>
      </c>
      <c r="U9" s="159">
        <v>0.22</v>
      </c>
      <c r="V9" s="159">
        <f>ROUND(E9*U9,2)</f>
        <v>0.39</v>
      </c>
      <c r="W9" s="159"/>
      <c r="X9" s="159" t="s">
        <v>141</v>
      </c>
      <c r="Y9" s="148"/>
      <c r="Z9" s="148"/>
      <c r="AA9" s="148"/>
      <c r="AB9" s="148"/>
      <c r="AC9" s="148"/>
      <c r="AD9" s="148"/>
      <c r="AE9" s="148"/>
      <c r="AF9" s="148"/>
      <c r="AG9" s="148" t="s">
        <v>249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92" t="s">
        <v>535</v>
      </c>
      <c r="D10" s="190"/>
      <c r="E10" s="191">
        <v>1.75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202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6">
        <v>2</v>
      </c>
      <c r="B11" s="177" t="s">
        <v>252</v>
      </c>
      <c r="C11" s="186" t="s">
        <v>253</v>
      </c>
      <c r="D11" s="178" t="s">
        <v>199</v>
      </c>
      <c r="E11" s="179">
        <v>1.75</v>
      </c>
      <c r="F11" s="180"/>
      <c r="G11" s="181">
        <f>ROUND(E11*F11,2)</f>
        <v>0</v>
      </c>
      <c r="H11" s="180"/>
      <c r="I11" s="181">
        <f>ROUND(E11*H11,2)</f>
        <v>0</v>
      </c>
      <c r="J11" s="180"/>
      <c r="K11" s="181">
        <f>ROUND(E11*J11,2)</f>
        <v>0</v>
      </c>
      <c r="L11" s="181">
        <v>21</v>
      </c>
      <c r="M11" s="181">
        <f>G11*(1+L11/100)</f>
        <v>0</v>
      </c>
      <c r="N11" s="179">
        <v>0</v>
      </c>
      <c r="O11" s="179">
        <f>ROUND(E11*N11,2)</f>
        <v>0</v>
      </c>
      <c r="P11" s="179">
        <v>0</v>
      </c>
      <c r="Q11" s="179">
        <f>ROUND(E11*P11,2)</f>
        <v>0</v>
      </c>
      <c r="R11" s="181"/>
      <c r="S11" s="181" t="s">
        <v>200</v>
      </c>
      <c r="T11" s="182" t="s">
        <v>200</v>
      </c>
      <c r="U11" s="159">
        <v>8.7999999999999995E-2</v>
      </c>
      <c r="V11" s="159">
        <f>ROUND(E11*U11,2)</f>
        <v>0.15</v>
      </c>
      <c r="W11" s="159"/>
      <c r="X11" s="159" t="s">
        <v>141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249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8">
        <v>3</v>
      </c>
      <c r="B12" s="169" t="s">
        <v>380</v>
      </c>
      <c r="C12" s="185" t="s">
        <v>381</v>
      </c>
      <c r="D12" s="170" t="s">
        <v>199</v>
      </c>
      <c r="E12" s="171">
        <v>6.4749999999999996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1">
        <v>0</v>
      </c>
      <c r="O12" s="171">
        <f>ROUND(E12*N12,2)</f>
        <v>0</v>
      </c>
      <c r="P12" s="171">
        <v>0</v>
      </c>
      <c r="Q12" s="171">
        <f>ROUND(E12*P12,2)</f>
        <v>0</v>
      </c>
      <c r="R12" s="173"/>
      <c r="S12" s="173" t="s">
        <v>200</v>
      </c>
      <c r="T12" s="174" t="s">
        <v>200</v>
      </c>
      <c r="U12" s="159">
        <v>0.2</v>
      </c>
      <c r="V12" s="159">
        <f>ROUND(E12*U12,2)</f>
        <v>1.3</v>
      </c>
      <c r="W12" s="159"/>
      <c r="X12" s="159" t="s">
        <v>141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92" t="s">
        <v>536</v>
      </c>
      <c r="D13" s="190"/>
      <c r="E13" s="191">
        <v>6.4749999999999996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8"/>
      <c r="Z13" s="148"/>
      <c r="AA13" s="148"/>
      <c r="AB13" s="148"/>
      <c r="AC13" s="148"/>
      <c r="AD13" s="148"/>
      <c r="AE13" s="148"/>
      <c r="AF13" s="148"/>
      <c r="AG13" s="148" t="s">
        <v>202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6">
        <v>4</v>
      </c>
      <c r="B14" s="177" t="s">
        <v>383</v>
      </c>
      <c r="C14" s="186" t="s">
        <v>384</v>
      </c>
      <c r="D14" s="178" t="s">
        <v>199</v>
      </c>
      <c r="E14" s="179">
        <v>6.4749999999999996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21</v>
      </c>
      <c r="M14" s="181">
        <f>G14*(1+L14/100)</f>
        <v>0</v>
      </c>
      <c r="N14" s="179">
        <v>0</v>
      </c>
      <c r="O14" s="179">
        <f>ROUND(E14*N14,2)</f>
        <v>0</v>
      </c>
      <c r="P14" s="179">
        <v>0</v>
      </c>
      <c r="Q14" s="179">
        <f>ROUND(E14*P14,2)</f>
        <v>0</v>
      </c>
      <c r="R14" s="181"/>
      <c r="S14" s="181" t="s">
        <v>200</v>
      </c>
      <c r="T14" s="182" t="s">
        <v>200</v>
      </c>
      <c r="U14" s="159">
        <v>8.4000000000000005E-2</v>
      </c>
      <c r="V14" s="159">
        <f>ROUND(E14*U14,2)</f>
        <v>0.54</v>
      </c>
      <c r="W14" s="159"/>
      <c r="X14" s="159" t="s">
        <v>141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68">
        <v>5</v>
      </c>
      <c r="B15" s="169" t="s">
        <v>254</v>
      </c>
      <c r="C15" s="185" t="s">
        <v>255</v>
      </c>
      <c r="D15" s="170" t="s">
        <v>199</v>
      </c>
      <c r="E15" s="171">
        <v>8.2249999999999996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1">
        <v>0</v>
      </c>
      <c r="O15" s="171">
        <f>ROUND(E15*N15,2)</f>
        <v>0</v>
      </c>
      <c r="P15" s="171">
        <v>0</v>
      </c>
      <c r="Q15" s="171">
        <f>ROUND(E15*P15,2)</f>
        <v>0</v>
      </c>
      <c r="R15" s="173"/>
      <c r="S15" s="173" t="s">
        <v>200</v>
      </c>
      <c r="T15" s="174" t="s">
        <v>200</v>
      </c>
      <c r="U15" s="159">
        <v>0.01</v>
      </c>
      <c r="V15" s="159">
        <f>ROUND(E15*U15,2)</f>
        <v>0.08</v>
      </c>
      <c r="W15" s="159"/>
      <c r="X15" s="159" t="s">
        <v>141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92" t="s">
        <v>537</v>
      </c>
      <c r="D16" s="190"/>
      <c r="E16" s="191">
        <v>8.2249999999999996</v>
      </c>
      <c r="F16" s="159"/>
      <c r="G16" s="159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8"/>
      <c r="Z16" s="148"/>
      <c r="AA16" s="148"/>
      <c r="AB16" s="148"/>
      <c r="AC16" s="148"/>
      <c r="AD16" s="148"/>
      <c r="AE16" s="148"/>
      <c r="AF16" s="148"/>
      <c r="AG16" s="148" t="s">
        <v>202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8">
        <v>6</v>
      </c>
      <c r="B17" s="169" t="s">
        <v>261</v>
      </c>
      <c r="C17" s="185" t="s">
        <v>262</v>
      </c>
      <c r="D17" s="170" t="s">
        <v>199</v>
      </c>
      <c r="E17" s="171">
        <v>123.375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1">
        <v>0</v>
      </c>
      <c r="O17" s="171">
        <f>ROUND(E17*N17,2)</f>
        <v>0</v>
      </c>
      <c r="P17" s="171">
        <v>0</v>
      </c>
      <c r="Q17" s="171">
        <f>ROUND(E17*P17,2)</f>
        <v>0</v>
      </c>
      <c r="R17" s="173"/>
      <c r="S17" s="173" t="s">
        <v>200</v>
      </c>
      <c r="T17" s="174" t="s">
        <v>200</v>
      </c>
      <c r="U17" s="159">
        <v>0</v>
      </c>
      <c r="V17" s="159">
        <f>ROUND(E17*U17,2)</f>
        <v>0</v>
      </c>
      <c r="W17" s="159"/>
      <c r="X17" s="159" t="s">
        <v>141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142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92" t="s">
        <v>263</v>
      </c>
      <c r="D18" s="190"/>
      <c r="E18" s="191"/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8"/>
      <c r="Z18" s="148"/>
      <c r="AA18" s="148"/>
      <c r="AB18" s="148"/>
      <c r="AC18" s="148"/>
      <c r="AD18" s="148"/>
      <c r="AE18" s="148"/>
      <c r="AF18" s="148"/>
      <c r="AG18" s="148" t="s">
        <v>202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92" t="s">
        <v>538</v>
      </c>
      <c r="D19" s="190"/>
      <c r="E19" s="191">
        <v>123.375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48"/>
      <c r="Z19" s="148"/>
      <c r="AA19" s="148"/>
      <c r="AB19" s="148"/>
      <c r="AC19" s="148"/>
      <c r="AD19" s="148"/>
      <c r="AE19" s="148"/>
      <c r="AF19" s="148"/>
      <c r="AG19" s="148" t="s">
        <v>202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8">
        <v>7</v>
      </c>
      <c r="B20" s="169" t="s">
        <v>265</v>
      </c>
      <c r="C20" s="185" t="s">
        <v>266</v>
      </c>
      <c r="D20" s="170" t="s">
        <v>199</v>
      </c>
      <c r="E20" s="171">
        <v>1.85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71">
        <v>0</v>
      </c>
      <c r="O20" s="171">
        <f>ROUND(E20*N20,2)</f>
        <v>0</v>
      </c>
      <c r="P20" s="171">
        <v>0</v>
      </c>
      <c r="Q20" s="171">
        <f>ROUND(E20*P20,2)</f>
        <v>0</v>
      </c>
      <c r="R20" s="173"/>
      <c r="S20" s="173" t="s">
        <v>200</v>
      </c>
      <c r="T20" s="174" t="s">
        <v>200</v>
      </c>
      <c r="U20" s="159">
        <v>2.2000000000000002</v>
      </c>
      <c r="V20" s="159">
        <f>ROUND(E20*U20,2)</f>
        <v>4.07</v>
      </c>
      <c r="W20" s="159"/>
      <c r="X20" s="159" t="s">
        <v>141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142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92" t="s">
        <v>536</v>
      </c>
      <c r="D21" s="190"/>
      <c r="E21" s="191">
        <v>6.4749999999999996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8"/>
      <c r="Z21" s="148"/>
      <c r="AA21" s="148"/>
      <c r="AB21" s="148"/>
      <c r="AC21" s="148"/>
      <c r="AD21" s="148"/>
      <c r="AE21" s="148"/>
      <c r="AF21" s="148"/>
      <c r="AG21" s="148" t="s">
        <v>202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92" t="s">
        <v>539</v>
      </c>
      <c r="D22" s="190"/>
      <c r="E22" s="191">
        <v>-4.625</v>
      </c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8"/>
      <c r="Z22" s="148"/>
      <c r="AA22" s="148"/>
      <c r="AB22" s="148"/>
      <c r="AC22" s="148"/>
      <c r="AD22" s="148"/>
      <c r="AE22" s="148"/>
      <c r="AF22" s="148"/>
      <c r="AG22" s="148" t="s">
        <v>202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76">
        <v>8</v>
      </c>
      <c r="B23" s="177" t="s">
        <v>275</v>
      </c>
      <c r="C23" s="186" t="s">
        <v>276</v>
      </c>
      <c r="D23" s="178" t="s">
        <v>205</v>
      </c>
      <c r="E23" s="179">
        <v>25</v>
      </c>
      <c r="F23" s="180"/>
      <c r="G23" s="181">
        <f>ROUND(E23*F23,2)</f>
        <v>0</v>
      </c>
      <c r="H23" s="180"/>
      <c r="I23" s="181">
        <f>ROUND(E23*H23,2)</f>
        <v>0</v>
      </c>
      <c r="J23" s="180"/>
      <c r="K23" s="181">
        <f>ROUND(E23*J23,2)</f>
        <v>0</v>
      </c>
      <c r="L23" s="181">
        <v>21</v>
      </c>
      <c r="M23" s="181">
        <f>G23*(1+L23/100)</f>
        <v>0</v>
      </c>
      <c r="N23" s="179">
        <v>0</v>
      </c>
      <c r="O23" s="179">
        <f>ROUND(E23*N23,2)</f>
        <v>0</v>
      </c>
      <c r="P23" s="179">
        <v>0</v>
      </c>
      <c r="Q23" s="179">
        <f>ROUND(E23*P23,2)</f>
        <v>0</v>
      </c>
      <c r="R23" s="181"/>
      <c r="S23" s="181" t="s">
        <v>200</v>
      </c>
      <c r="T23" s="182" t="s">
        <v>200</v>
      </c>
      <c r="U23" s="159">
        <v>0.02</v>
      </c>
      <c r="V23" s="159">
        <f>ROUND(E23*U23,2)</f>
        <v>0.5</v>
      </c>
      <c r="W23" s="159"/>
      <c r="X23" s="159" t="s">
        <v>141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142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76">
        <v>9</v>
      </c>
      <c r="B24" s="177" t="s">
        <v>290</v>
      </c>
      <c r="C24" s="186" t="s">
        <v>291</v>
      </c>
      <c r="D24" s="178" t="s">
        <v>199</v>
      </c>
      <c r="E24" s="179">
        <v>8.2249999999999996</v>
      </c>
      <c r="F24" s="180"/>
      <c r="G24" s="181">
        <f>ROUND(E24*F24,2)</f>
        <v>0</v>
      </c>
      <c r="H24" s="180"/>
      <c r="I24" s="181">
        <f>ROUND(E24*H24,2)</f>
        <v>0</v>
      </c>
      <c r="J24" s="180"/>
      <c r="K24" s="181">
        <f>ROUND(E24*J24,2)</f>
        <v>0</v>
      </c>
      <c r="L24" s="181">
        <v>21</v>
      </c>
      <c r="M24" s="181">
        <f>G24*(1+L24/100)</f>
        <v>0</v>
      </c>
      <c r="N24" s="179">
        <v>0</v>
      </c>
      <c r="O24" s="179">
        <f>ROUND(E24*N24,2)</f>
        <v>0</v>
      </c>
      <c r="P24" s="179">
        <v>0</v>
      </c>
      <c r="Q24" s="179">
        <f>ROUND(E24*P24,2)</f>
        <v>0</v>
      </c>
      <c r="R24" s="181"/>
      <c r="S24" s="181" t="s">
        <v>200</v>
      </c>
      <c r="T24" s="182" t="s">
        <v>140</v>
      </c>
      <c r="U24" s="159">
        <v>0</v>
      </c>
      <c r="V24" s="159">
        <f>ROUND(E24*U24,2)</f>
        <v>0</v>
      </c>
      <c r="W24" s="159"/>
      <c r="X24" s="159" t="s">
        <v>141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68">
        <v>10</v>
      </c>
      <c r="B25" s="169" t="s">
        <v>388</v>
      </c>
      <c r="C25" s="185" t="s">
        <v>389</v>
      </c>
      <c r="D25" s="170" t="s">
        <v>213</v>
      </c>
      <c r="E25" s="171">
        <v>3.7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1">
        <v>1</v>
      </c>
      <c r="O25" s="171">
        <f>ROUND(E25*N25,2)</f>
        <v>3.7</v>
      </c>
      <c r="P25" s="171">
        <v>0</v>
      </c>
      <c r="Q25" s="171">
        <f>ROUND(E25*P25,2)</f>
        <v>0</v>
      </c>
      <c r="R25" s="173" t="s">
        <v>294</v>
      </c>
      <c r="S25" s="173" t="s">
        <v>200</v>
      </c>
      <c r="T25" s="174" t="s">
        <v>200</v>
      </c>
      <c r="U25" s="159">
        <v>0</v>
      </c>
      <c r="V25" s="159">
        <f>ROUND(E25*U25,2)</f>
        <v>0</v>
      </c>
      <c r="W25" s="159"/>
      <c r="X25" s="159" t="s">
        <v>295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296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92" t="s">
        <v>540</v>
      </c>
      <c r="D26" s="190"/>
      <c r="E26" s="191">
        <v>3.7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8"/>
      <c r="Z26" s="148"/>
      <c r="AA26" s="148"/>
      <c r="AB26" s="148"/>
      <c r="AC26" s="148"/>
      <c r="AD26" s="148"/>
      <c r="AE26" s="148"/>
      <c r="AF26" s="148"/>
      <c r="AG26" s="148" t="s">
        <v>202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5.5" x14ac:dyDescent="0.2">
      <c r="A27" s="162" t="s">
        <v>134</v>
      </c>
      <c r="B27" s="163" t="s">
        <v>78</v>
      </c>
      <c r="C27" s="184" t="s">
        <v>79</v>
      </c>
      <c r="D27" s="164"/>
      <c r="E27" s="165"/>
      <c r="F27" s="166"/>
      <c r="G27" s="166">
        <f>SUMIF(AG28:AG33,"&lt;&gt;NOR",G28:G33)</f>
        <v>0</v>
      </c>
      <c r="H27" s="166"/>
      <c r="I27" s="166">
        <f>SUM(I28:I33)</f>
        <v>0</v>
      </c>
      <c r="J27" s="166"/>
      <c r="K27" s="166">
        <f>SUM(K28:K33)</f>
        <v>0</v>
      </c>
      <c r="L27" s="166"/>
      <c r="M27" s="166">
        <f>SUM(M28:M33)</f>
        <v>0</v>
      </c>
      <c r="N27" s="165"/>
      <c r="O27" s="165">
        <f>SUM(O28:O33)</f>
        <v>0</v>
      </c>
      <c r="P27" s="165"/>
      <c r="Q27" s="165">
        <f>SUM(Q28:Q33)</f>
        <v>9.9</v>
      </c>
      <c r="R27" s="166"/>
      <c r="S27" s="166"/>
      <c r="T27" s="167"/>
      <c r="U27" s="161"/>
      <c r="V27" s="161">
        <f>SUM(V28:V33)</f>
        <v>15.36</v>
      </c>
      <c r="W27" s="161"/>
      <c r="X27" s="161"/>
      <c r="AG27" t="s">
        <v>135</v>
      </c>
    </row>
    <row r="28" spans="1:60" outlineLevel="1" x14ac:dyDescent="0.2">
      <c r="A28" s="168">
        <v>11</v>
      </c>
      <c r="B28" s="169" t="s">
        <v>541</v>
      </c>
      <c r="C28" s="185" t="s">
        <v>542</v>
      </c>
      <c r="D28" s="170" t="s">
        <v>205</v>
      </c>
      <c r="E28" s="171">
        <v>18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1">
        <v>0</v>
      </c>
      <c r="O28" s="171">
        <f>ROUND(E28*N28,2)</f>
        <v>0</v>
      </c>
      <c r="P28" s="171">
        <v>0.55000000000000004</v>
      </c>
      <c r="Q28" s="171">
        <f>ROUND(E28*P28,2)</f>
        <v>9.9</v>
      </c>
      <c r="R28" s="173"/>
      <c r="S28" s="173" t="s">
        <v>200</v>
      </c>
      <c r="T28" s="174" t="s">
        <v>200</v>
      </c>
      <c r="U28" s="159">
        <v>0.84770000000000001</v>
      </c>
      <c r="V28" s="159">
        <f>ROUND(E28*U28,2)</f>
        <v>15.26</v>
      </c>
      <c r="W28" s="159"/>
      <c r="X28" s="159" t="s">
        <v>141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142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92" t="s">
        <v>543</v>
      </c>
      <c r="D29" s="190"/>
      <c r="E29" s="191"/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8"/>
      <c r="Z29" s="148"/>
      <c r="AA29" s="148"/>
      <c r="AB29" s="148"/>
      <c r="AC29" s="148"/>
      <c r="AD29" s="148"/>
      <c r="AE29" s="148"/>
      <c r="AF29" s="148"/>
      <c r="AG29" s="148" t="s">
        <v>202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92" t="s">
        <v>544</v>
      </c>
      <c r="D30" s="190"/>
      <c r="E30" s="191">
        <v>18</v>
      </c>
      <c r="F30" s="159"/>
      <c r="G30" s="159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48"/>
      <c r="Z30" s="148"/>
      <c r="AA30" s="148"/>
      <c r="AB30" s="148"/>
      <c r="AC30" s="148"/>
      <c r="AD30" s="148"/>
      <c r="AE30" s="148"/>
      <c r="AF30" s="148"/>
      <c r="AG30" s="148" t="s">
        <v>202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76">
        <v>12</v>
      </c>
      <c r="B31" s="177" t="s">
        <v>211</v>
      </c>
      <c r="C31" s="186" t="s">
        <v>212</v>
      </c>
      <c r="D31" s="178" t="s">
        <v>213</v>
      </c>
      <c r="E31" s="179">
        <v>9.9</v>
      </c>
      <c r="F31" s="180"/>
      <c r="G31" s="181">
        <f>ROUND(E31*F31,2)</f>
        <v>0</v>
      </c>
      <c r="H31" s="180"/>
      <c r="I31" s="181">
        <f>ROUND(E31*H31,2)</f>
        <v>0</v>
      </c>
      <c r="J31" s="180"/>
      <c r="K31" s="181">
        <f>ROUND(E31*J31,2)</f>
        <v>0</v>
      </c>
      <c r="L31" s="181">
        <v>21</v>
      </c>
      <c r="M31" s="181">
        <f>G31*(1+L31/100)</f>
        <v>0</v>
      </c>
      <c r="N31" s="179">
        <v>0</v>
      </c>
      <c r="O31" s="179">
        <f>ROUND(E31*N31,2)</f>
        <v>0</v>
      </c>
      <c r="P31" s="179">
        <v>0</v>
      </c>
      <c r="Q31" s="179">
        <f>ROUND(E31*P31,2)</f>
        <v>0</v>
      </c>
      <c r="R31" s="181"/>
      <c r="S31" s="181" t="s">
        <v>200</v>
      </c>
      <c r="T31" s="182" t="s">
        <v>200</v>
      </c>
      <c r="U31" s="159">
        <v>0.01</v>
      </c>
      <c r="V31" s="159">
        <f>ROUND(E31*U31,2)</f>
        <v>0.1</v>
      </c>
      <c r="W31" s="159"/>
      <c r="X31" s="159" t="s">
        <v>214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215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1" x14ac:dyDescent="0.2">
      <c r="A32" s="176">
        <v>13</v>
      </c>
      <c r="B32" s="177" t="s">
        <v>216</v>
      </c>
      <c r="C32" s="186" t="s">
        <v>217</v>
      </c>
      <c r="D32" s="178" t="s">
        <v>213</v>
      </c>
      <c r="E32" s="179">
        <v>237.6</v>
      </c>
      <c r="F32" s="180"/>
      <c r="G32" s="181">
        <f>ROUND(E32*F32,2)</f>
        <v>0</v>
      </c>
      <c r="H32" s="180"/>
      <c r="I32" s="181">
        <f>ROUND(E32*H32,2)</f>
        <v>0</v>
      </c>
      <c r="J32" s="180"/>
      <c r="K32" s="181">
        <f>ROUND(E32*J32,2)</f>
        <v>0</v>
      </c>
      <c r="L32" s="181">
        <v>21</v>
      </c>
      <c r="M32" s="181">
        <f>G32*(1+L32/100)</f>
        <v>0</v>
      </c>
      <c r="N32" s="179">
        <v>0</v>
      </c>
      <c r="O32" s="179">
        <f>ROUND(E32*N32,2)</f>
        <v>0</v>
      </c>
      <c r="P32" s="179">
        <v>0</v>
      </c>
      <c r="Q32" s="179">
        <f>ROUND(E32*P32,2)</f>
        <v>0</v>
      </c>
      <c r="R32" s="181"/>
      <c r="S32" s="181" t="s">
        <v>200</v>
      </c>
      <c r="T32" s="182" t="s">
        <v>200</v>
      </c>
      <c r="U32" s="159">
        <v>0</v>
      </c>
      <c r="V32" s="159">
        <f>ROUND(E32*U32,2)</f>
        <v>0</v>
      </c>
      <c r="W32" s="159"/>
      <c r="X32" s="159" t="s">
        <v>214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215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76">
        <v>14</v>
      </c>
      <c r="B33" s="177" t="s">
        <v>220</v>
      </c>
      <c r="C33" s="186" t="s">
        <v>221</v>
      </c>
      <c r="D33" s="178" t="s">
        <v>213</v>
      </c>
      <c r="E33" s="179">
        <v>9.9</v>
      </c>
      <c r="F33" s="180"/>
      <c r="G33" s="181">
        <f>ROUND(E33*F33,2)</f>
        <v>0</v>
      </c>
      <c r="H33" s="180"/>
      <c r="I33" s="181">
        <f>ROUND(E33*H33,2)</f>
        <v>0</v>
      </c>
      <c r="J33" s="180"/>
      <c r="K33" s="181">
        <f>ROUND(E33*J33,2)</f>
        <v>0</v>
      </c>
      <c r="L33" s="181">
        <v>21</v>
      </c>
      <c r="M33" s="181">
        <f>G33*(1+L33/100)</f>
        <v>0</v>
      </c>
      <c r="N33" s="179">
        <v>0</v>
      </c>
      <c r="O33" s="179">
        <f>ROUND(E33*N33,2)</f>
        <v>0</v>
      </c>
      <c r="P33" s="179">
        <v>0</v>
      </c>
      <c r="Q33" s="179">
        <f>ROUND(E33*P33,2)</f>
        <v>0</v>
      </c>
      <c r="R33" s="181"/>
      <c r="S33" s="181" t="s">
        <v>222</v>
      </c>
      <c r="T33" s="182" t="s">
        <v>140</v>
      </c>
      <c r="U33" s="159">
        <v>0</v>
      </c>
      <c r="V33" s="159">
        <f>ROUND(E33*U33,2)</f>
        <v>0</v>
      </c>
      <c r="W33" s="159"/>
      <c r="X33" s="159" t="s">
        <v>214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215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x14ac:dyDescent="0.2">
      <c r="A34" s="162" t="s">
        <v>134</v>
      </c>
      <c r="B34" s="163" t="s">
        <v>82</v>
      </c>
      <c r="C34" s="184" t="s">
        <v>83</v>
      </c>
      <c r="D34" s="164"/>
      <c r="E34" s="165"/>
      <c r="F34" s="166"/>
      <c r="G34" s="166">
        <f>SUMIF(AG35:AG42,"&lt;&gt;NOR",G35:G42)</f>
        <v>0</v>
      </c>
      <c r="H34" s="166"/>
      <c r="I34" s="166">
        <f>SUM(I35:I42)</f>
        <v>0</v>
      </c>
      <c r="J34" s="166"/>
      <c r="K34" s="166">
        <f>SUM(K35:K42)</f>
        <v>0</v>
      </c>
      <c r="L34" s="166"/>
      <c r="M34" s="166">
        <f>SUM(M35:M42)</f>
        <v>0</v>
      </c>
      <c r="N34" s="165"/>
      <c r="O34" s="165">
        <f>SUM(O35:O42)</f>
        <v>15.67</v>
      </c>
      <c r="P34" s="165"/>
      <c r="Q34" s="165">
        <f>SUM(Q35:Q42)</f>
        <v>0</v>
      </c>
      <c r="R34" s="166"/>
      <c r="S34" s="166"/>
      <c r="T34" s="167"/>
      <c r="U34" s="161"/>
      <c r="V34" s="161">
        <f>SUM(V35:V42)</f>
        <v>28.189999999999998</v>
      </c>
      <c r="W34" s="161"/>
      <c r="X34" s="161"/>
      <c r="AG34" t="s">
        <v>135</v>
      </c>
    </row>
    <row r="35" spans="1:60" outlineLevel="1" x14ac:dyDescent="0.2">
      <c r="A35" s="168">
        <v>15</v>
      </c>
      <c r="B35" s="169" t="s">
        <v>393</v>
      </c>
      <c r="C35" s="185" t="s">
        <v>394</v>
      </c>
      <c r="D35" s="170" t="s">
        <v>199</v>
      </c>
      <c r="E35" s="171">
        <v>1.2949999999999999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1">
        <v>2.5249999999999999</v>
      </c>
      <c r="O35" s="171">
        <f>ROUND(E35*N35,2)</f>
        <v>3.27</v>
      </c>
      <c r="P35" s="171">
        <v>0</v>
      </c>
      <c r="Q35" s="171">
        <f>ROUND(E35*P35,2)</f>
        <v>0</v>
      </c>
      <c r="R35" s="173"/>
      <c r="S35" s="173" t="s">
        <v>200</v>
      </c>
      <c r="T35" s="174" t="s">
        <v>200</v>
      </c>
      <c r="U35" s="159">
        <v>0.48</v>
      </c>
      <c r="V35" s="159">
        <f>ROUND(E35*U35,2)</f>
        <v>0.62</v>
      </c>
      <c r="W35" s="159"/>
      <c r="X35" s="159" t="s">
        <v>141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142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92" t="s">
        <v>395</v>
      </c>
      <c r="D36" s="190"/>
      <c r="E36" s="191"/>
      <c r="F36" s="159"/>
      <c r="G36" s="159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48"/>
      <c r="Z36" s="148"/>
      <c r="AA36" s="148"/>
      <c r="AB36" s="148"/>
      <c r="AC36" s="148"/>
      <c r="AD36" s="148"/>
      <c r="AE36" s="148"/>
      <c r="AF36" s="148"/>
      <c r="AG36" s="148" t="s">
        <v>202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92" t="s">
        <v>545</v>
      </c>
      <c r="D37" s="190"/>
      <c r="E37" s="191">
        <v>1.2949999999999999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8"/>
      <c r="Z37" s="148"/>
      <c r="AA37" s="148"/>
      <c r="AB37" s="148"/>
      <c r="AC37" s="148"/>
      <c r="AD37" s="148"/>
      <c r="AE37" s="148"/>
      <c r="AF37" s="148"/>
      <c r="AG37" s="148" t="s">
        <v>202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68">
        <v>16</v>
      </c>
      <c r="B38" s="169" t="s">
        <v>397</v>
      </c>
      <c r="C38" s="185" t="s">
        <v>398</v>
      </c>
      <c r="D38" s="170" t="s">
        <v>199</v>
      </c>
      <c r="E38" s="171">
        <v>4.625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1">
        <v>2.5249999999999999</v>
      </c>
      <c r="O38" s="171">
        <f>ROUND(E38*N38,2)</f>
        <v>11.68</v>
      </c>
      <c r="P38" s="171">
        <v>0</v>
      </c>
      <c r="Q38" s="171">
        <f>ROUND(E38*P38,2)</f>
        <v>0</v>
      </c>
      <c r="R38" s="173"/>
      <c r="S38" s="173" t="s">
        <v>200</v>
      </c>
      <c r="T38" s="174" t="s">
        <v>200</v>
      </c>
      <c r="U38" s="159">
        <v>0.48</v>
      </c>
      <c r="V38" s="159">
        <f>ROUND(E38*U38,2)</f>
        <v>2.2200000000000002</v>
      </c>
      <c r="W38" s="159"/>
      <c r="X38" s="159" t="s">
        <v>141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142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92" t="s">
        <v>546</v>
      </c>
      <c r="D39" s="190"/>
      <c r="E39" s="191">
        <v>4.625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8"/>
      <c r="Z39" s="148"/>
      <c r="AA39" s="148"/>
      <c r="AB39" s="148"/>
      <c r="AC39" s="148"/>
      <c r="AD39" s="148"/>
      <c r="AE39" s="148"/>
      <c r="AF39" s="148"/>
      <c r="AG39" s="148" t="s">
        <v>202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68">
        <v>17</v>
      </c>
      <c r="B40" s="169" t="s">
        <v>400</v>
      </c>
      <c r="C40" s="185" t="s">
        <v>401</v>
      </c>
      <c r="D40" s="170" t="s">
        <v>205</v>
      </c>
      <c r="E40" s="171">
        <v>18.5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71">
        <v>3.916E-2</v>
      </c>
      <c r="O40" s="171">
        <f>ROUND(E40*N40,2)</f>
        <v>0.72</v>
      </c>
      <c r="P40" s="171">
        <v>0</v>
      </c>
      <c r="Q40" s="171">
        <f>ROUND(E40*P40,2)</f>
        <v>0</v>
      </c>
      <c r="R40" s="173"/>
      <c r="S40" s="173" t="s">
        <v>200</v>
      </c>
      <c r="T40" s="174" t="s">
        <v>200</v>
      </c>
      <c r="U40" s="159">
        <v>1.05</v>
      </c>
      <c r="V40" s="159">
        <f>ROUND(E40*U40,2)</f>
        <v>19.43</v>
      </c>
      <c r="W40" s="159"/>
      <c r="X40" s="159" t="s">
        <v>141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142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92" t="s">
        <v>547</v>
      </c>
      <c r="D41" s="190"/>
      <c r="E41" s="191">
        <v>18.5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8"/>
      <c r="Z41" s="148"/>
      <c r="AA41" s="148"/>
      <c r="AB41" s="148"/>
      <c r="AC41" s="148"/>
      <c r="AD41" s="148"/>
      <c r="AE41" s="148"/>
      <c r="AF41" s="148"/>
      <c r="AG41" s="148" t="s">
        <v>202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76">
        <v>18</v>
      </c>
      <c r="B42" s="177" t="s">
        <v>403</v>
      </c>
      <c r="C42" s="186" t="s">
        <v>404</v>
      </c>
      <c r="D42" s="178" t="s">
        <v>205</v>
      </c>
      <c r="E42" s="179">
        <v>18.5</v>
      </c>
      <c r="F42" s="180"/>
      <c r="G42" s="181">
        <f>ROUND(E42*F42,2)</f>
        <v>0</v>
      </c>
      <c r="H42" s="180"/>
      <c r="I42" s="181">
        <f>ROUND(E42*H42,2)</f>
        <v>0</v>
      </c>
      <c r="J42" s="180"/>
      <c r="K42" s="181">
        <f>ROUND(E42*J42,2)</f>
        <v>0</v>
      </c>
      <c r="L42" s="181">
        <v>21</v>
      </c>
      <c r="M42" s="181">
        <f>G42*(1+L42/100)</f>
        <v>0</v>
      </c>
      <c r="N42" s="179">
        <v>0</v>
      </c>
      <c r="O42" s="179">
        <f>ROUND(E42*N42,2)</f>
        <v>0</v>
      </c>
      <c r="P42" s="179">
        <v>0</v>
      </c>
      <c r="Q42" s="179">
        <f>ROUND(E42*P42,2)</f>
        <v>0</v>
      </c>
      <c r="R42" s="181"/>
      <c r="S42" s="181" t="s">
        <v>200</v>
      </c>
      <c r="T42" s="182" t="s">
        <v>200</v>
      </c>
      <c r="U42" s="159">
        <v>0.32</v>
      </c>
      <c r="V42" s="159">
        <f>ROUND(E42*U42,2)</f>
        <v>5.92</v>
      </c>
      <c r="W42" s="159"/>
      <c r="X42" s="159" t="s">
        <v>141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142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x14ac:dyDescent="0.2">
      <c r="A43" s="162" t="s">
        <v>134</v>
      </c>
      <c r="B43" s="163" t="s">
        <v>84</v>
      </c>
      <c r="C43" s="184" t="s">
        <v>85</v>
      </c>
      <c r="D43" s="164"/>
      <c r="E43" s="165"/>
      <c r="F43" s="166"/>
      <c r="G43" s="166">
        <f>SUMIF(AG44:AG45,"&lt;&gt;NOR",G44:G45)</f>
        <v>0</v>
      </c>
      <c r="H43" s="166"/>
      <c r="I43" s="166">
        <f>SUM(I44:I45)</f>
        <v>0</v>
      </c>
      <c r="J43" s="166"/>
      <c r="K43" s="166">
        <f>SUM(K44:K45)</f>
        <v>0</v>
      </c>
      <c r="L43" s="166"/>
      <c r="M43" s="166">
        <f>SUM(M44:M45)</f>
        <v>0</v>
      </c>
      <c r="N43" s="165"/>
      <c r="O43" s="165">
        <f>SUM(O44:O45)</f>
        <v>19.72</v>
      </c>
      <c r="P43" s="165"/>
      <c r="Q43" s="165">
        <f>SUM(Q44:Q45)</f>
        <v>0</v>
      </c>
      <c r="R43" s="166"/>
      <c r="S43" s="166"/>
      <c r="T43" s="167"/>
      <c r="U43" s="161"/>
      <c r="V43" s="161">
        <f>SUM(V44:V45)</f>
        <v>64.38</v>
      </c>
      <c r="W43" s="161"/>
      <c r="X43" s="161"/>
      <c r="AG43" t="s">
        <v>135</v>
      </c>
    </row>
    <row r="44" spans="1:60" ht="22.5" outlineLevel="1" x14ac:dyDescent="0.2">
      <c r="A44" s="168">
        <v>19</v>
      </c>
      <c r="B44" s="169" t="s">
        <v>405</v>
      </c>
      <c r="C44" s="185" t="s">
        <v>406</v>
      </c>
      <c r="D44" s="170" t="s">
        <v>205</v>
      </c>
      <c r="E44" s="171">
        <v>27.75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71">
        <v>0.71067999999999998</v>
      </c>
      <c r="O44" s="171">
        <f>ROUND(E44*N44,2)</f>
        <v>19.72</v>
      </c>
      <c r="P44" s="171">
        <v>0</v>
      </c>
      <c r="Q44" s="171">
        <f>ROUND(E44*P44,2)</f>
        <v>0</v>
      </c>
      <c r="R44" s="173"/>
      <c r="S44" s="173" t="s">
        <v>200</v>
      </c>
      <c r="T44" s="174" t="s">
        <v>200</v>
      </c>
      <c r="U44" s="159">
        <v>2.3199999999999998</v>
      </c>
      <c r="V44" s="159">
        <f>ROUND(E44*U44,2)</f>
        <v>64.38</v>
      </c>
      <c r="W44" s="159"/>
      <c r="X44" s="159" t="s">
        <v>141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142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92" t="s">
        <v>548</v>
      </c>
      <c r="D45" s="190"/>
      <c r="E45" s="191">
        <v>27.75</v>
      </c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48"/>
      <c r="Z45" s="148"/>
      <c r="AA45" s="148"/>
      <c r="AB45" s="148"/>
      <c r="AC45" s="148"/>
      <c r="AD45" s="148"/>
      <c r="AE45" s="148"/>
      <c r="AF45" s="148"/>
      <c r="AG45" s="148" t="s">
        <v>202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5.5" x14ac:dyDescent="0.2">
      <c r="A46" s="162" t="s">
        <v>134</v>
      </c>
      <c r="B46" s="163" t="s">
        <v>86</v>
      </c>
      <c r="C46" s="184" t="s">
        <v>87</v>
      </c>
      <c r="D46" s="164"/>
      <c r="E46" s="165"/>
      <c r="F46" s="166"/>
      <c r="G46" s="166">
        <f>SUMIF(AG47:AG49,"&lt;&gt;NOR",G47:G49)</f>
        <v>0</v>
      </c>
      <c r="H46" s="166"/>
      <c r="I46" s="166">
        <f>SUM(I47:I49)</f>
        <v>0</v>
      </c>
      <c r="J46" s="166"/>
      <c r="K46" s="166">
        <f>SUM(K47:K49)</f>
        <v>0</v>
      </c>
      <c r="L46" s="166"/>
      <c r="M46" s="166">
        <f>SUM(M47:M49)</f>
        <v>0</v>
      </c>
      <c r="N46" s="165"/>
      <c r="O46" s="165">
        <f>SUM(O47:O49)</f>
        <v>14.4</v>
      </c>
      <c r="P46" s="165"/>
      <c r="Q46" s="165">
        <f>SUM(Q47:Q49)</f>
        <v>0</v>
      </c>
      <c r="R46" s="166"/>
      <c r="S46" s="166"/>
      <c r="T46" s="167"/>
      <c r="U46" s="161"/>
      <c r="V46" s="161">
        <f>SUM(V47:V49)</f>
        <v>1</v>
      </c>
      <c r="W46" s="161"/>
      <c r="X46" s="161"/>
      <c r="AG46" t="s">
        <v>135</v>
      </c>
    </row>
    <row r="47" spans="1:60" ht="22.5" outlineLevel="1" x14ac:dyDescent="0.2">
      <c r="A47" s="168">
        <v>20</v>
      </c>
      <c r="B47" s="169" t="s">
        <v>319</v>
      </c>
      <c r="C47" s="185" t="s">
        <v>320</v>
      </c>
      <c r="D47" s="170" t="s">
        <v>205</v>
      </c>
      <c r="E47" s="171">
        <v>50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71">
        <v>0.28799999999999998</v>
      </c>
      <c r="O47" s="171">
        <f>ROUND(E47*N47,2)</f>
        <v>14.4</v>
      </c>
      <c r="P47" s="171">
        <v>0</v>
      </c>
      <c r="Q47" s="171">
        <f>ROUND(E47*P47,2)</f>
        <v>0</v>
      </c>
      <c r="R47" s="173"/>
      <c r="S47" s="173" t="s">
        <v>200</v>
      </c>
      <c r="T47" s="174" t="s">
        <v>200</v>
      </c>
      <c r="U47" s="159">
        <v>0.02</v>
      </c>
      <c r="V47" s="159">
        <f>ROUND(E47*U47,2)</f>
        <v>1</v>
      </c>
      <c r="W47" s="159"/>
      <c r="X47" s="159" t="s">
        <v>141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142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92" t="s">
        <v>549</v>
      </c>
      <c r="D48" s="190"/>
      <c r="E48" s="191">
        <v>25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8"/>
      <c r="Z48" s="148"/>
      <c r="AA48" s="148"/>
      <c r="AB48" s="148"/>
      <c r="AC48" s="148"/>
      <c r="AD48" s="148"/>
      <c r="AE48" s="148"/>
      <c r="AF48" s="148"/>
      <c r="AG48" s="148" t="s">
        <v>202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92" t="s">
        <v>549</v>
      </c>
      <c r="D49" s="190"/>
      <c r="E49" s="191">
        <v>25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8"/>
      <c r="Z49" s="148"/>
      <c r="AA49" s="148"/>
      <c r="AB49" s="148"/>
      <c r="AC49" s="148"/>
      <c r="AD49" s="148"/>
      <c r="AE49" s="148"/>
      <c r="AF49" s="148"/>
      <c r="AG49" s="148" t="s">
        <v>202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x14ac:dyDescent="0.2">
      <c r="A50" s="162" t="s">
        <v>134</v>
      </c>
      <c r="B50" s="163" t="s">
        <v>90</v>
      </c>
      <c r="C50" s="184" t="s">
        <v>91</v>
      </c>
      <c r="D50" s="164"/>
      <c r="E50" s="165"/>
      <c r="F50" s="166"/>
      <c r="G50" s="166">
        <f>SUMIF(AG51:AG54,"&lt;&gt;NOR",G51:G54)</f>
        <v>0</v>
      </c>
      <c r="H50" s="166"/>
      <c r="I50" s="166">
        <f>SUM(I51:I54)</f>
        <v>0</v>
      </c>
      <c r="J50" s="166"/>
      <c r="K50" s="166">
        <f>SUM(K51:K54)</f>
        <v>0</v>
      </c>
      <c r="L50" s="166"/>
      <c r="M50" s="166">
        <f>SUM(M51:M54)</f>
        <v>0</v>
      </c>
      <c r="N50" s="165"/>
      <c r="O50" s="165">
        <f>SUM(O51:O54)</f>
        <v>6.27</v>
      </c>
      <c r="P50" s="165"/>
      <c r="Q50" s="165">
        <f>SUM(Q51:Q54)</f>
        <v>0</v>
      </c>
      <c r="R50" s="166"/>
      <c r="S50" s="166"/>
      <c r="T50" s="167"/>
      <c r="U50" s="161"/>
      <c r="V50" s="161">
        <f>SUM(V51:V54)</f>
        <v>12.17</v>
      </c>
      <c r="W50" s="161"/>
      <c r="X50" s="161"/>
      <c r="AG50" t="s">
        <v>135</v>
      </c>
    </row>
    <row r="51" spans="1:60" outlineLevel="1" x14ac:dyDescent="0.2">
      <c r="A51" s="176">
        <v>21</v>
      </c>
      <c r="B51" s="177" t="s">
        <v>325</v>
      </c>
      <c r="C51" s="186" t="s">
        <v>326</v>
      </c>
      <c r="D51" s="178" t="s">
        <v>205</v>
      </c>
      <c r="E51" s="179">
        <v>25</v>
      </c>
      <c r="F51" s="180"/>
      <c r="G51" s="181">
        <f>ROUND(E51*F51,2)</f>
        <v>0</v>
      </c>
      <c r="H51" s="180"/>
      <c r="I51" s="181">
        <f>ROUND(E51*H51,2)</f>
        <v>0</v>
      </c>
      <c r="J51" s="180"/>
      <c r="K51" s="181">
        <f>ROUND(E51*J51,2)</f>
        <v>0</v>
      </c>
      <c r="L51" s="181">
        <v>21</v>
      </c>
      <c r="M51" s="181">
        <f>G51*(1+L51/100)</f>
        <v>0</v>
      </c>
      <c r="N51" s="179">
        <v>7.3899999999999993E-2</v>
      </c>
      <c r="O51" s="179">
        <f>ROUND(E51*N51,2)</f>
        <v>1.85</v>
      </c>
      <c r="P51" s="179">
        <v>0</v>
      </c>
      <c r="Q51" s="179">
        <f>ROUND(E51*P51,2)</f>
        <v>0</v>
      </c>
      <c r="R51" s="181"/>
      <c r="S51" s="181" t="s">
        <v>200</v>
      </c>
      <c r="T51" s="182" t="s">
        <v>200</v>
      </c>
      <c r="U51" s="159">
        <v>0.47799999999999998</v>
      </c>
      <c r="V51" s="159">
        <f>ROUND(E51*U51,2)</f>
        <v>11.95</v>
      </c>
      <c r="W51" s="159"/>
      <c r="X51" s="159" t="s">
        <v>141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142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76">
        <v>22</v>
      </c>
      <c r="B52" s="177" t="s">
        <v>331</v>
      </c>
      <c r="C52" s="186" t="s">
        <v>332</v>
      </c>
      <c r="D52" s="178" t="s">
        <v>210</v>
      </c>
      <c r="E52" s="179">
        <v>0.5</v>
      </c>
      <c r="F52" s="180"/>
      <c r="G52" s="181">
        <f>ROUND(E52*F52,2)</f>
        <v>0</v>
      </c>
      <c r="H52" s="180"/>
      <c r="I52" s="181">
        <f>ROUND(E52*H52,2)</f>
        <v>0</v>
      </c>
      <c r="J52" s="180"/>
      <c r="K52" s="181">
        <f>ROUND(E52*J52,2)</f>
        <v>0</v>
      </c>
      <c r="L52" s="181">
        <v>21</v>
      </c>
      <c r="M52" s="181">
        <f>G52*(1+L52/100)</f>
        <v>0</v>
      </c>
      <c r="N52" s="179">
        <v>3.6000000000000002E-4</v>
      </c>
      <c r="O52" s="179">
        <f>ROUND(E52*N52,2)</f>
        <v>0</v>
      </c>
      <c r="P52" s="179">
        <v>0</v>
      </c>
      <c r="Q52" s="179">
        <f>ROUND(E52*P52,2)</f>
        <v>0</v>
      </c>
      <c r="R52" s="181"/>
      <c r="S52" s="181" t="s">
        <v>200</v>
      </c>
      <c r="T52" s="182" t="s">
        <v>200</v>
      </c>
      <c r="U52" s="159">
        <v>0.43</v>
      </c>
      <c r="V52" s="159">
        <f>ROUND(E52*U52,2)</f>
        <v>0.22</v>
      </c>
      <c r="W52" s="159"/>
      <c r="X52" s="159" t="s">
        <v>141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142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68">
        <v>23</v>
      </c>
      <c r="B53" s="169" t="s">
        <v>339</v>
      </c>
      <c r="C53" s="185" t="s">
        <v>340</v>
      </c>
      <c r="D53" s="170" t="s">
        <v>205</v>
      </c>
      <c r="E53" s="171">
        <v>25.25</v>
      </c>
      <c r="F53" s="172"/>
      <c r="G53" s="173">
        <f>ROUND(E53*F53,2)</f>
        <v>0</v>
      </c>
      <c r="H53" s="172"/>
      <c r="I53" s="173">
        <f>ROUND(E53*H53,2)</f>
        <v>0</v>
      </c>
      <c r="J53" s="172"/>
      <c r="K53" s="173">
        <f>ROUND(E53*J53,2)</f>
        <v>0</v>
      </c>
      <c r="L53" s="173">
        <v>21</v>
      </c>
      <c r="M53" s="173">
        <f>G53*(1+L53/100)</f>
        <v>0</v>
      </c>
      <c r="N53" s="171">
        <v>0.17499999999999999</v>
      </c>
      <c r="O53" s="171">
        <f>ROUND(E53*N53,2)</f>
        <v>4.42</v>
      </c>
      <c r="P53" s="171">
        <v>0</v>
      </c>
      <c r="Q53" s="171">
        <f>ROUND(E53*P53,2)</f>
        <v>0</v>
      </c>
      <c r="R53" s="173" t="s">
        <v>294</v>
      </c>
      <c r="S53" s="173" t="s">
        <v>200</v>
      </c>
      <c r="T53" s="174" t="s">
        <v>200</v>
      </c>
      <c r="U53" s="159">
        <v>0</v>
      </c>
      <c r="V53" s="159">
        <f>ROUND(E53*U53,2)</f>
        <v>0</v>
      </c>
      <c r="W53" s="159"/>
      <c r="X53" s="159" t="s">
        <v>295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296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92" t="s">
        <v>550</v>
      </c>
      <c r="D54" s="190"/>
      <c r="E54" s="191">
        <v>25.25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8"/>
      <c r="Z54" s="148"/>
      <c r="AA54" s="148"/>
      <c r="AB54" s="148"/>
      <c r="AC54" s="148"/>
      <c r="AD54" s="148"/>
      <c r="AE54" s="148"/>
      <c r="AF54" s="148"/>
      <c r="AG54" s="148" t="s">
        <v>202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x14ac:dyDescent="0.2">
      <c r="A55" s="162" t="s">
        <v>134</v>
      </c>
      <c r="B55" s="163" t="s">
        <v>100</v>
      </c>
      <c r="C55" s="184" t="s">
        <v>101</v>
      </c>
      <c r="D55" s="164"/>
      <c r="E55" s="165"/>
      <c r="F55" s="166"/>
      <c r="G55" s="166">
        <f>SUMIF(AG56:AG56,"&lt;&gt;NOR",G56:G56)</f>
        <v>0</v>
      </c>
      <c r="H55" s="166"/>
      <c r="I55" s="166">
        <f>SUM(I56:I56)</f>
        <v>0</v>
      </c>
      <c r="J55" s="166"/>
      <c r="K55" s="166">
        <f>SUM(K56:K56)</f>
        <v>0</v>
      </c>
      <c r="L55" s="166"/>
      <c r="M55" s="166">
        <f>SUM(M56:M56)</f>
        <v>0</v>
      </c>
      <c r="N55" s="165"/>
      <c r="O55" s="165">
        <f>SUM(O56:O56)</f>
        <v>0</v>
      </c>
      <c r="P55" s="165"/>
      <c r="Q55" s="165">
        <f>SUM(Q56:Q56)</f>
        <v>0</v>
      </c>
      <c r="R55" s="166"/>
      <c r="S55" s="166"/>
      <c r="T55" s="167"/>
      <c r="U55" s="161"/>
      <c r="V55" s="161">
        <f>SUM(V56:V56)</f>
        <v>23.31</v>
      </c>
      <c r="W55" s="161"/>
      <c r="X55" s="161"/>
      <c r="AG55" t="s">
        <v>135</v>
      </c>
    </row>
    <row r="56" spans="1:60" outlineLevel="1" x14ac:dyDescent="0.2">
      <c r="A56" s="176">
        <v>24</v>
      </c>
      <c r="B56" s="177" t="s">
        <v>365</v>
      </c>
      <c r="C56" s="186" t="s">
        <v>366</v>
      </c>
      <c r="D56" s="178" t="s">
        <v>213</v>
      </c>
      <c r="E56" s="179">
        <v>59.760260000000002</v>
      </c>
      <c r="F56" s="180"/>
      <c r="G56" s="181">
        <f>ROUND(E56*F56,2)</f>
        <v>0</v>
      </c>
      <c r="H56" s="180"/>
      <c r="I56" s="181">
        <f>ROUND(E56*H56,2)</f>
        <v>0</v>
      </c>
      <c r="J56" s="180"/>
      <c r="K56" s="181">
        <f>ROUND(E56*J56,2)</f>
        <v>0</v>
      </c>
      <c r="L56" s="181">
        <v>21</v>
      </c>
      <c r="M56" s="181">
        <f>G56*(1+L56/100)</f>
        <v>0</v>
      </c>
      <c r="N56" s="179">
        <v>0</v>
      </c>
      <c r="O56" s="179">
        <f>ROUND(E56*N56,2)</f>
        <v>0</v>
      </c>
      <c r="P56" s="179">
        <v>0</v>
      </c>
      <c r="Q56" s="179">
        <f>ROUND(E56*P56,2)</f>
        <v>0</v>
      </c>
      <c r="R56" s="181"/>
      <c r="S56" s="181" t="s">
        <v>200</v>
      </c>
      <c r="T56" s="182" t="s">
        <v>200</v>
      </c>
      <c r="U56" s="159">
        <v>0.39</v>
      </c>
      <c r="V56" s="159">
        <f>ROUND(E56*U56,2)</f>
        <v>23.31</v>
      </c>
      <c r="W56" s="159"/>
      <c r="X56" s="159" t="s">
        <v>245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246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x14ac:dyDescent="0.2">
      <c r="A57" s="162" t="s">
        <v>134</v>
      </c>
      <c r="B57" s="163" t="s">
        <v>102</v>
      </c>
      <c r="C57" s="184" t="s">
        <v>103</v>
      </c>
      <c r="D57" s="164"/>
      <c r="E57" s="165"/>
      <c r="F57" s="166"/>
      <c r="G57" s="166">
        <f>SUMIF(AG58:AG70,"&lt;&gt;NOR",G58:G70)</f>
        <v>0</v>
      </c>
      <c r="H57" s="166"/>
      <c r="I57" s="166">
        <f>SUM(I58:I70)</f>
        <v>0</v>
      </c>
      <c r="J57" s="166"/>
      <c r="K57" s="166">
        <f>SUM(K58:K70)</f>
        <v>0</v>
      </c>
      <c r="L57" s="166"/>
      <c r="M57" s="166">
        <f>SUM(M58:M70)</f>
        <v>0</v>
      </c>
      <c r="N57" s="165"/>
      <c r="O57" s="165">
        <f>SUM(O58:O70)</f>
        <v>11.049999999999999</v>
      </c>
      <c r="P57" s="165"/>
      <c r="Q57" s="165">
        <f>SUM(Q58:Q70)</f>
        <v>0</v>
      </c>
      <c r="R57" s="166"/>
      <c r="S57" s="166"/>
      <c r="T57" s="167"/>
      <c r="U57" s="161"/>
      <c r="V57" s="161">
        <f>SUM(V58:V70)</f>
        <v>4.93</v>
      </c>
      <c r="W57" s="161"/>
      <c r="X57" s="161"/>
      <c r="AG57" t="s">
        <v>135</v>
      </c>
    </row>
    <row r="58" spans="1:60" outlineLevel="1" x14ac:dyDescent="0.2">
      <c r="A58" s="168">
        <v>25</v>
      </c>
      <c r="B58" s="169" t="s">
        <v>409</v>
      </c>
      <c r="C58" s="185" t="s">
        <v>410</v>
      </c>
      <c r="D58" s="170" t="s">
        <v>199</v>
      </c>
      <c r="E58" s="171">
        <v>5</v>
      </c>
      <c r="F58" s="172"/>
      <c r="G58" s="173">
        <f>ROUND(E58*F58,2)</f>
        <v>0</v>
      </c>
      <c r="H58" s="172"/>
      <c r="I58" s="173">
        <f>ROUND(E58*H58,2)</f>
        <v>0</v>
      </c>
      <c r="J58" s="172"/>
      <c r="K58" s="173">
        <f>ROUND(E58*J58,2)</f>
        <v>0</v>
      </c>
      <c r="L58" s="173">
        <v>21</v>
      </c>
      <c r="M58" s="173">
        <f>G58*(1+L58/100)</f>
        <v>0</v>
      </c>
      <c r="N58" s="171">
        <v>0</v>
      </c>
      <c r="O58" s="171">
        <f>ROUND(E58*N58,2)</f>
        <v>0</v>
      </c>
      <c r="P58" s="171">
        <v>0</v>
      </c>
      <c r="Q58" s="171">
        <f>ROUND(E58*P58,2)</f>
        <v>0</v>
      </c>
      <c r="R58" s="173"/>
      <c r="S58" s="173" t="s">
        <v>200</v>
      </c>
      <c r="T58" s="174" t="s">
        <v>200</v>
      </c>
      <c r="U58" s="159">
        <v>0.42</v>
      </c>
      <c r="V58" s="159">
        <f>ROUND(E58*U58,2)</f>
        <v>2.1</v>
      </c>
      <c r="W58" s="159"/>
      <c r="X58" s="159" t="s">
        <v>141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142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192" t="s">
        <v>551</v>
      </c>
      <c r="D59" s="190"/>
      <c r="E59" s="191">
        <v>5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48"/>
      <c r="Z59" s="148"/>
      <c r="AA59" s="148"/>
      <c r="AB59" s="148"/>
      <c r="AC59" s="148"/>
      <c r="AD59" s="148"/>
      <c r="AE59" s="148"/>
      <c r="AF59" s="148"/>
      <c r="AG59" s="148" t="s">
        <v>202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76">
        <v>26</v>
      </c>
      <c r="B60" s="177" t="s">
        <v>252</v>
      </c>
      <c r="C60" s="186" t="s">
        <v>253</v>
      </c>
      <c r="D60" s="178" t="s">
        <v>199</v>
      </c>
      <c r="E60" s="179">
        <v>5</v>
      </c>
      <c r="F60" s="180"/>
      <c r="G60" s="181">
        <f>ROUND(E60*F60,2)</f>
        <v>0</v>
      </c>
      <c r="H60" s="180"/>
      <c r="I60" s="181">
        <f>ROUND(E60*H60,2)</f>
        <v>0</v>
      </c>
      <c r="J60" s="180"/>
      <c r="K60" s="181">
        <f>ROUND(E60*J60,2)</f>
        <v>0</v>
      </c>
      <c r="L60" s="181">
        <v>21</v>
      </c>
      <c r="M60" s="181">
        <f>G60*(1+L60/100)</f>
        <v>0</v>
      </c>
      <c r="N60" s="179">
        <v>0</v>
      </c>
      <c r="O60" s="179">
        <f>ROUND(E60*N60,2)</f>
        <v>0</v>
      </c>
      <c r="P60" s="179">
        <v>0</v>
      </c>
      <c r="Q60" s="179">
        <f>ROUND(E60*P60,2)</f>
        <v>0</v>
      </c>
      <c r="R60" s="181"/>
      <c r="S60" s="181" t="s">
        <v>200</v>
      </c>
      <c r="T60" s="182" t="s">
        <v>200</v>
      </c>
      <c r="U60" s="159">
        <v>8.7999999999999995E-2</v>
      </c>
      <c r="V60" s="159">
        <f>ROUND(E60*U60,2)</f>
        <v>0.44</v>
      </c>
      <c r="W60" s="159"/>
      <c r="X60" s="159" t="s">
        <v>141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142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ht="22.5" outlineLevel="1" x14ac:dyDescent="0.2">
      <c r="A61" s="176">
        <v>27</v>
      </c>
      <c r="B61" s="177" t="s">
        <v>254</v>
      </c>
      <c r="C61" s="186" t="s">
        <v>255</v>
      </c>
      <c r="D61" s="178" t="s">
        <v>199</v>
      </c>
      <c r="E61" s="179">
        <v>5</v>
      </c>
      <c r="F61" s="180"/>
      <c r="G61" s="181">
        <f>ROUND(E61*F61,2)</f>
        <v>0</v>
      </c>
      <c r="H61" s="180"/>
      <c r="I61" s="181">
        <f>ROUND(E61*H61,2)</f>
        <v>0</v>
      </c>
      <c r="J61" s="180"/>
      <c r="K61" s="181">
        <f>ROUND(E61*J61,2)</f>
        <v>0</v>
      </c>
      <c r="L61" s="181">
        <v>21</v>
      </c>
      <c r="M61" s="181">
        <f>G61*(1+L61/100)</f>
        <v>0</v>
      </c>
      <c r="N61" s="179">
        <v>0</v>
      </c>
      <c r="O61" s="179">
        <f>ROUND(E61*N61,2)</f>
        <v>0</v>
      </c>
      <c r="P61" s="179">
        <v>0</v>
      </c>
      <c r="Q61" s="179">
        <f>ROUND(E61*P61,2)</f>
        <v>0</v>
      </c>
      <c r="R61" s="181"/>
      <c r="S61" s="181" t="s">
        <v>200</v>
      </c>
      <c r="T61" s="182" t="s">
        <v>200</v>
      </c>
      <c r="U61" s="159">
        <v>0.01</v>
      </c>
      <c r="V61" s="159">
        <f>ROUND(E61*U61,2)</f>
        <v>0.05</v>
      </c>
      <c r="W61" s="159"/>
      <c r="X61" s="159" t="s">
        <v>141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142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68">
        <v>28</v>
      </c>
      <c r="B62" s="169" t="s">
        <v>261</v>
      </c>
      <c r="C62" s="185" t="s">
        <v>262</v>
      </c>
      <c r="D62" s="170" t="s">
        <v>199</v>
      </c>
      <c r="E62" s="171">
        <v>75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1">
        <v>0</v>
      </c>
      <c r="O62" s="171">
        <f>ROUND(E62*N62,2)</f>
        <v>0</v>
      </c>
      <c r="P62" s="171">
        <v>0</v>
      </c>
      <c r="Q62" s="171">
        <f>ROUND(E62*P62,2)</f>
        <v>0</v>
      </c>
      <c r="R62" s="173"/>
      <c r="S62" s="173" t="s">
        <v>200</v>
      </c>
      <c r="T62" s="174" t="s">
        <v>200</v>
      </c>
      <c r="U62" s="159">
        <v>0</v>
      </c>
      <c r="V62" s="159">
        <f>ROUND(E62*U62,2)</f>
        <v>0</v>
      </c>
      <c r="W62" s="159"/>
      <c r="X62" s="159" t="s">
        <v>141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142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92" t="s">
        <v>263</v>
      </c>
      <c r="D63" s="190"/>
      <c r="E63" s="191"/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48"/>
      <c r="Z63" s="148"/>
      <c r="AA63" s="148"/>
      <c r="AB63" s="148"/>
      <c r="AC63" s="148"/>
      <c r="AD63" s="148"/>
      <c r="AE63" s="148"/>
      <c r="AF63" s="148"/>
      <c r="AG63" s="148" t="s">
        <v>202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55"/>
      <c r="B64" s="156"/>
      <c r="C64" s="192" t="s">
        <v>552</v>
      </c>
      <c r="D64" s="190"/>
      <c r="E64" s="191">
        <v>75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8"/>
      <c r="Z64" s="148"/>
      <c r="AA64" s="148"/>
      <c r="AB64" s="148"/>
      <c r="AC64" s="148"/>
      <c r="AD64" s="148"/>
      <c r="AE64" s="148"/>
      <c r="AF64" s="148"/>
      <c r="AG64" s="148" t="s">
        <v>202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76">
        <v>29</v>
      </c>
      <c r="B65" s="177" t="s">
        <v>290</v>
      </c>
      <c r="C65" s="186" t="s">
        <v>291</v>
      </c>
      <c r="D65" s="178" t="s">
        <v>199</v>
      </c>
      <c r="E65" s="179">
        <v>5</v>
      </c>
      <c r="F65" s="180"/>
      <c r="G65" s="181">
        <f>ROUND(E65*F65,2)</f>
        <v>0</v>
      </c>
      <c r="H65" s="180"/>
      <c r="I65" s="181">
        <f>ROUND(E65*H65,2)</f>
        <v>0</v>
      </c>
      <c r="J65" s="180"/>
      <c r="K65" s="181">
        <f>ROUND(E65*J65,2)</f>
        <v>0</v>
      </c>
      <c r="L65" s="181">
        <v>21</v>
      </c>
      <c r="M65" s="181">
        <f>G65*(1+L65/100)</f>
        <v>0</v>
      </c>
      <c r="N65" s="179">
        <v>0</v>
      </c>
      <c r="O65" s="179">
        <f>ROUND(E65*N65,2)</f>
        <v>0</v>
      </c>
      <c r="P65" s="179">
        <v>0</v>
      </c>
      <c r="Q65" s="179">
        <f>ROUND(E65*P65,2)</f>
        <v>0</v>
      </c>
      <c r="R65" s="181"/>
      <c r="S65" s="181" t="s">
        <v>200</v>
      </c>
      <c r="T65" s="182" t="s">
        <v>140</v>
      </c>
      <c r="U65" s="159">
        <v>0</v>
      </c>
      <c r="V65" s="159">
        <f>ROUND(E65*U65,2)</f>
        <v>0</v>
      </c>
      <c r="W65" s="159"/>
      <c r="X65" s="159" t="s">
        <v>141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76">
        <v>30</v>
      </c>
      <c r="B66" s="177" t="s">
        <v>369</v>
      </c>
      <c r="C66" s="186" t="s">
        <v>370</v>
      </c>
      <c r="D66" s="178" t="s">
        <v>205</v>
      </c>
      <c r="E66" s="179">
        <v>25</v>
      </c>
      <c r="F66" s="180"/>
      <c r="G66" s="181">
        <f>ROUND(E66*F66,2)</f>
        <v>0</v>
      </c>
      <c r="H66" s="180"/>
      <c r="I66" s="181">
        <f>ROUND(E66*H66,2)</f>
        <v>0</v>
      </c>
      <c r="J66" s="180"/>
      <c r="K66" s="181">
        <f>ROUND(E66*J66,2)</f>
        <v>0</v>
      </c>
      <c r="L66" s="181">
        <v>21</v>
      </c>
      <c r="M66" s="181">
        <f>G66*(1+L66/100)</f>
        <v>0</v>
      </c>
      <c r="N66" s="179">
        <v>3.0000000000000001E-5</v>
      </c>
      <c r="O66" s="179">
        <f>ROUND(E66*N66,2)</f>
        <v>0</v>
      </c>
      <c r="P66" s="179">
        <v>0</v>
      </c>
      <c r="Q66" s="179">
        <f>ROUND(E66*P66,2)</f>
        <v>0</v>
      </c>
      <c r="R66" s="181"/>
      <c r="S66" s="181" t="s">
        <v>200</v>
      </c>
      <c r="T66" s="182" t="s">
        <v>200</v>
      </c>
      <c r="U66" s="159">
        <v>3.1E-2</v>
      </c>
      <c r="V66" s="159">
        <f>ROUND(E66*U66,2)</f>
        <v>0.78</v>
      </c>
      <c r="W66" s="159"/>
      <c r="X66" s="159" t="s">
        <v>141</v>
      </c>
      <c r="Y66" s="148"/>
      <c r="Z66" s="148"/>
      <c r="AA66" s="148"/>
      <c r="AB66" s="148"/>
      <c r="AC66" s="148"/>
      <c r="AD66" s="148"/>
      <c r="AE66" s="148"/>
      <c r="AF66" s="148"/>
      <c r="AG66" s="148" t="s">
        <v>142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76">
        <v>31</v>
      </c>
      <c r="B67" s="177" t="s">
        <v>413</v>
      </c>
      <c r="C67" s="186" t="s">
        <v>414</v>
      </c>
      <c r="D67" s="178" t="s">
        <v>205</v>
      </c>
      <c r="E67" s="179">
        <v>25</v>
      </c>
      <c r="F67" s="180"/>
      <c r="G67" s="181">
        <f>ROUND(E67*F67,2)</f>
        <v>0</v>
      </c>
      <c r="H67" s="180"/>
      <c r="I67" s="181">
        <f>ROUND(E67*H67,2)</f>
        <v>0</v>
      </c>
      <c r="J67" s="180"/>
      <c r="K67" s="181">
        <f>ROUND(E67*J67,2)</f>
        <v>0</v>
      </c>
      <c r="L67" s="181">
        <v>21</v>
      </c>
      <c r="M67" s="181">
        <f>G67*(1+L67/100)</f>
        <v>0</v>
      </c>
      <c r="N67" s="179">
        <v>0.441</v>
      </c>
      <c r="O67" s="179">
        <f>ROUND(E67*N67,2)</f>
        <v>11.03</v>
      </c>
      <c r="P67" s="179">
        <v>0</v>
      </c>
      <c r="Q67" s="179">
        <f>ROUND(E67*P67,2)</f>
        <v>0</v>
      </c>
      <c r="R67" s="181"/>
      <c r="S67" s="181" t="s">
        <v>200</v>
      </c>
      <c r="T67" s="182" t="s">
        <v>200</v>
      </c>
      <c r="U67" s="159">
        <v>2.9000000000000001E-2</v>
      </c>
      <c r="V67" s="159">
        <f>ROUND(E67*U67,2)</f>
        <v>0.73</v>
      </c>
      <c r="W67" s="159"/>
      <c r="X67" s="159" t="s">
        <v>141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142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68">
        <v>32</v>
      </c>
      <c r="B68" s="169" t="s">
        <v>374</v>
      </c>
      <c r="C68" s="185" t="s">
        <v>375</v>
      </c>
      <c r="D68" s="170" t="s">
        <v>205</v>
      </c>
      <c r="E68" s="171">
        <v>30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21</v>
      </c>
      <c r="M68" s="173">
        <f>G68*(1+L68/100)</f>
        <v>0</v>
      </c>
      <c r="N68" s="171">
        <v>5.0000000000000001E-4</v>
      </c>
      <c r="O68" s="171">
        <f>ROUND(E68*N68,2)</f>
        <v>0.02</v>
      </c>
      <c r="P68" s="171">
        <v>0</v>
      </c>
      <c r="Q68" s="171">
        <f>ROUND(E68*P68,2)</f>
        <v>0</v>
      </c>
      <c r="R68" s="173" t="s">
        <v>294</v>
      </c>
      <c r="S68" s="173" t="s">
        <v>200</v>
      </c>
      <c r="T68" s="174" t="s">
        <v>200</v>
      </c>
      <c r="U68" s="159">
        <v>0</v>
      </c>
      <c r="V68" s="159">
        <f>ROUND(E68*U68,2)</f>
        <v>0</v>
      </c>
      <c r="W68" s="159"/>
      <c r="X68" s="159" t="s">
        <v>295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296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92" t="s">
        <v>553</v>
      </c>
      <c r="D69" s="190"/>
      <c r="E69" s="191">
        <v>30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8"/>
      <c r="Z69" s="148"/>
      <c r="AA69" s="148"/>
      <c r="AB69" s="148"/>
      <c r="AC69" s="148"/>
      <c r="AD69" s="148"/>
      <c r="AE69" s="148"/>
      <c r="AF69" s="148"/>
      <c r="AG69" s="148" t="s">
        <v>202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68">
        <v>33</v>
      </c>
      <c r="B70" s="169" t="s">
        <v>377</v>
      </c>
      <c r="C70" s="185" t="s">
        <v>378</v>
      </c>
      <c r="D70" s="170" t="s">
        <v>213</v>
      </c>
      <c r="E70" s="171">
        <v>11.040749999999999</v>
      </c>
      <c r="F70" s="172"/>
      <c r="G70" s="173">
        <f>ROUND(E70*F70,2)</f>
        <v>0</v>
      </c>
      <c r="H70" s="172"/>
      <c r="I70" s="173">
        <f>ROUND(E70*H70,2)</f>
        <v>0</v>
      </c>
      <c r="J70" s="172"/>
      <c r="K70" s="173">
        <f>ROUND(E70*J70,2)</f>
        <v>0</v>
      </c>
      <c r="L70" s="173">
        <v>21</v>
      </c>
      <c r="M70" s="173">
        <f>G70*(1+L70/100)</f>
        <v>0</v>
      </c>
      <c r="N70" s="171">
        <v>0</v>
      </c>
      <c r="O70" s="171">
        <f>ROUND(E70*N70,2)</f>
        <v>0</v>
      </c>
      <c r="P70" s="171">
        <v>0</v>
      </c>
      <c r="Q70" s="171">
        <f>ROUND(E70*P70,2)</f>
        <v>0</v>
      </c>
      <c r="R70" s="173"/>
      <c r="S70" s="173" t="s">
        <v>200</v>
      </c>
      <c r="T70" s="174" t="s">
        <v>200</v>
      </c>
      <c r="U70" s="159">
        <v>7.4999999999999997E-2</v>
      </c>
      <c r="V70" s="159">
        <f>ROUND(E70*U70,2)</f>
        <v>0.83</v>
      </c>
      <c r="W70" s="159"/>
      <c r="X70" s="159" t="s">
        <v>245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246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x14ac:dyDescent="0.2">
      <c r="A71" s="3"/>
      <c r="B71" s="4"/>
      <c r="C71" s="187"/>
      <c r="D71" s="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AE71">
        <v>15</v>
      </c>
      <c r="AF71">
        <v>21</v>
      </c>
      <c r="AG71" t="s">
        <v>121</v>
      </c>
    </row>
    <row r="72" spans="1:60" x14ac:dyDescent="0.2">
      <c r="A72" s="151"/>
      <c r="B72" s="152" t="s">
        <v>31</v>
      </c>
      <c r="C72" s="188"/>
      <c r="D72" s="153"/>
      <c r="E72" s="154"/>
      <c r="F72" s="154"/>
      <c r="G72" s="183">
        <f>G8+G27+G34+G43+G46+G50+G55+G57</f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E72">
        <f>SUMIF(L7:L70,AE71,G7:G70)</f>
        <v>0</v>
      </c>
      <c r="AF72">
        <f>SUMIF(L7:L70,AF71,G7:G70)</f>
        <v>0</v>
      </c>
      <c r="AG72" t="s">
        <v>193</v>
      </c>
    </row>
    <row r="73" spans="1:60" x14ac:dyDescent="0.2">
      <c r="A73" s="3"/>
      <c r="B73" s="4"/>
      <c r="C73" s="187"/>
      <c r="D73" s="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60" x14ac:dyDescent="0.2">
      <c r="A74" s="3"/>
      <c r="B74" s="4"/>
      <c r="C74" s="187"/>
      <c r="D74" s="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60" x14ac:dyDescent="0.2">
      <c r="A75" s="262" t="s">
        <v>194</v>
      </c>
      <c r="B75" s="262"/>
      <c r="C75" s="263"/>
      <c r="D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60" x14ac:dyDescent="0.2">
      <c r="A76" s="264"/>
      <c r="B76" s="265"/>
      <c r="C76" s="266"/>
      <c r="D76" s="265"/>
      <c r="E76" s="265"/>
      <c r="F76" s="265"/>
      <c r="G76" s="26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AG76" t="s">
        <v>195</v>
      </c>
    </row>
    <row r="77" spans="1:60" x14ac:dyDescent="0.2">
      <c r="A77" s="268"/>
      <c r="B77" s="269"/>
      <c r="C77" s="270"/>
      <c r="D77" s="269"/>
      <c r="E77" s="269"/>
      <c r="F77" s="269"/>
      <c r="G77" s="27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60" x14ac:dyDescent="0.2">
      <c r="A78" s="268"/>
      <c r="B78" s="269"/>
      <c r="C78" s="270"/>
      <c r="D78" s="269"/>
      <c r="E78" s="269"/>
      <c r="F78" s="269"/>
      <c r="G78" s="27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60" x14ac:dyDescent="0.2">
      <c r="A79" s="268"/>
      <c r="B79" s="269"/>
      <c r="C79" s="270"/>
      <c r="D79" s="269"/>
      <c r="E79" s="269"/>
      <c r="F79" s="269"/>
      <c r="G79" s="27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60" x14ac:dyDescent="0.2">
      <c r="A80" s="272"/>
      <c r="B80" s="273"/>
      <c r="C80" s="274"/>
      <c r="D80" s="273"/>
      <c r="E80" s="273"/>
      <c r="F80" s="273"/>
      <c r="G80" s="27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33" x14ac:dyDescent="0.2">
      <c r="A81" s="3"/>
      <c r="B81" s="4"/>
      <c r="C81" s="187"/>
      <c r="D81" s="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33" x14ac:dyDescent="0.2">
      <c r="C82" s="189"/>
      <c r="D82" s="8"/>
      <c r="AG82" t="s">
        <v>196</v>
      </c>
    </row>
    <row r="83" spans="1:33" x14ac:dyDescent="0.2">
      <c r="D83" s="8"/>
    </row>
    <row r="84" spans="1:33" x14ac:dyDescent="0.2">
      <c r="D84" s="8"/>
    </row>
    <row r="85" spans="1:33" x14ac:dyDescent="0.2">
      <c r="D85" s="8"/>
    </row>
    <row r="86" spans="1:33" x14ac:dyDescent="0.2">
      <c r="D86" s="8"/>
    </row>
    <row r="87" spans="1:33" x14ac:dyDescent="0.2">
      <c r="D87" s="8"/>
    </row>
    <row r="88" spans="1:33" x14ac:dyDescent="0.2">
      <c r="D88" s="8"/>
    </row>
    <row r="89" spans="1:33" x14ac:dyDescent="0.2">
      <c r="D89" s="8"/>
    </row>
    <row r="90" spans="1:33" x14ac:dyDescent="0.2">
      <c r="D90" s="8"/>
    </row>
    <row r="91" spans="1:33" x14ac:dyDescent="0.2">
      <c r="D91" s="8"/>
    </row>
    <row r="92" spans="1:33" x14ac:dyDescent="0.2">
      <c r="D92" s="8"/>
    </row>
    <row r="93" spans="1:33" x14ac:dyDescent="0.2">
      <c r="D93" s="8"/>
    </row>
    <row r="94" spans="1:33" x14ac:dyDescent="0.2">
      <c r="D94" s="8"/>
    </row>
    <row r="95" spans="1:33" x14ac:dyDescent="0.2">
      <c r="D95" s="8"/>
    </row>
    <row r="96" spans="1:33" x14ac:dyDescent="0.2">
      <c r="D96" s="8"/>
    </row>
    <row r="97" spans="4:4" x14ac:dyDescent="0.2">
      <c r="D97" s="8"/>
    </row>
    <row r="98" spans="4:4" x14ac:dyDescent="0.2">
      <c r="D98" s="8"/>
    </row>
    <row r="99" spans="4:4" x14ac:dyDescent="0.2">
      <c r="D99" s="8"/>
    </row>
    <row r="100" spans="4:4" x14ac:dyDescent="0.2">
      <c r="D100" s="8"/>
    </row>
    <row r="101" spans="4:4" x14ac:dyDescent="0.2">
      <c r="D101" s="8"/>
    </row>
    <row r="102" spans="4:4" x14ac:dyDescent="0.2">
      <c r="D102" s="8"/>
    </row>
    <row r="103" spans="4:4" x14ac:dyDescent="0.2">
      <c r="D103" s="8"/>
    </row>
    <row r="104" spans="4:4" x14ac:dyDescent="0.2">
      <c r="D104" s="8"/>
    </row>
    <row r="105" spans="4:4" x14ac:dyDescent="0.2">
      <c r="D105" s="8"/>
    </row>
    <row r="106" spans="4:4" x14ac:dyDescent="0.2">
      <c r="D106" s="8"/>
    </row>
    <row r="107" spans="4:4" x14ac:dyDescent="0.2">
      <c r="D107" s="8"/>
    </row>
    <row r="108" spans="4:4" x14ac:dyDescent="0.2">
      <c r="D108" s="8"/>
    </row>
    <row r="109" spans="4:4" x14ac:dyDescent="0.2">
      <c r="D109" s="8"/>
    </row>
    <row r="110" spans="4:4" x14ac:dyDescent="0.2">
      <c r="D110" s="8"/>
    </row>
    <row r="111" spans="4:4" x14ac:dyDescent="0.2">
      <c r="D111" s="8"/>
    </row>
    <row r="112" spans="4:4" x14ac:dyDescent="0.2">
      <c r="D112" s="8"/>
    </row>
    <row r="113" spans="4:4" x14ac:dyDescent="0.2">
      <c r="D113" s="8"/>
    </row>
    <row r="114" spans="4:4" x14ac:dyDescent="0.2">
      <c r="D114" s="8"/>
    </row>
    <row r="115" spans="4:4" x14ac:dyDescent="0.2">
      <c r="D115" s="8"/>
    </row>
    <row r="116" spans="4:4" x14ac:dyDescent="0.2">
      <c r="D116" s="8"/>
    </row>
    <row r="117" spans="4:4" x14ac:dyDescent="0.2">
      <c r="D117" s="8"/>
    </row>
    <row r="118" spans="4:4" x14ac:dyDescent="0.2">
      <c r="D118" s="8"/>
    </row>
    <row r="119" spans="4:4" x14ac:dyDescent="0.2">
      <c r="D119" s="8"/>
    </row>
    <row r="120" spans="4:4" x14ac:dyDescent="0.2">
      <c r="D120" s="8"/>
    </row>
    <row r="121" spans="4:4" x14ac:dyDescent="0.2">
      <c r="D121" s="8"/>
    </row>
    <row r="122" spans="4:4" x14ac:dyDescent="0.2">
      <c r="D122" s="8"/>
    </row>
    <row r="123" spans="4:4" x14ac:dyDescent="0.2">
      <c r="D123" s="8"/>
    </row>
    <row r="124" spans="4:4" x14ac:dyDescent="0.2">
      <c r="D124" s="8"/>
    </row>
    <row r="125" spans="4:4" x14ac:dyDescent="0.2">
      <c r="D125" s="8"/>
    </row>
    <row r="126" spans="4:4" x14ac:dyDescent="0.2">
      <c r="D126" s="8"/>
    </row>
    <row r="127" spans="4:4" x14ac:dyDescent="0.2">
      <c r="D127" s="8"/>
    </row>
    <row r="128" spans="4:4" x14ac:dyDescent="0.2">
      <c r="D128" s="8"/>
    </row>
    <row r="129" spans="4:4" x14ac:dyDescent="0.2">
      <c r="D129" s="8"/>
    </row>
    <row r="130" spans="4:4" x14ac:dyDescent="0.2">
      <c r="D130" s="8"/>
    </row>
    <row r="131" spans="4:4" x14ac:dyDescent="0.2">
      <c r="D131" s="8"/>
    </row>
    <row r="132" spans="4:4" x14ac:dyDescent="0.2">
      <c r="D132" s="8"/>
    </row>
    <row r="133" spans="4:4" x14ac:dyDescent="0.2">
      <c r="D133" s="8"/>
    </row>
    <row r="134" spans="4:4" x14ac:dyDescent="0.2">
      <c r="D134" s="8"/>
    </row>
    <row r="135" spans="4:4" x14ac:dyDescent="0.2">
      <c r="D135" s="8"/>
    </row>
    <row r="136" spans="4:4" x14ac:dyDescent="0.2">
      <c r="D136" s="8"/>
    </row>
    <row r="137" spans="4:4" x14ac:dyDescent="0.2">
      <c r="D137" s="8"/>
    </row>
    <row r="138" spans="4:4" x14ac:dyDescent="0.2">
      <c r="D138" s="8"/>
    </row>
    <row r="139" spans="4:4" x14ac:dyDescent="0.2">
      <c r="D139" s="8"/>
    </row>
    <row r="140" spans="4:4" x14ac:dyDescent="0.2">
      <c r="D140" s="8"/>
    </row>
    <row r="141" spans="4:4" x14ac:dyDescent="0.2">
      <c r="D141" s="8"/>
    </row>
    <row r="142" spans="4:4" x14ac:dyDescent="0.2">
      <c r="D142" s="8"/>
    </row>
    <row r="143" spans="4:4" x14ac:dyDescent="0.2">
      <c r="D143" s="8"/>
    </row>
    <row r="144" spans="4:4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  <row r="176" spans="4:4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4:4" x14ac:dyDescent="0.2">
      <c r="D337" s="8"/>
    </row>
    <row r="338" spans="4:4" x14ac:dyDescent="0.2">
      <c r="D338" s="8"/>
    </row>
    <row r="339" spans="4:4" x14ac:dyDescent="0.2">
      <c r="D339" s="8"/>
    </row>
    <row r="340" spans="4:4" x14ac:dyDescent="0.2">
      <c r="D340" s="8"/>
    </row>
    <row r="341" spans="4:4" x14ac:dyDescent="0.2">
      <c r="D341" s="8"/>
    </row>
    <row r="342" spans="4:4" x14ac:dyDescent="0.2">
      <c r="D342" s="8"/>
    </row>
    <row r="343" spans="4:4" x14ac:dyDescent="0.2">
      <c r="D343" s="8"/>
    </row>
    <row r="344" spans="4:4" x14ac:dyDescent="0.2">
      <c r="D344" s="8"/>
    </row>
    <row r="345" spans="4:4" x14ac:dyDescent="0.2">
      <c r="D345" s="8"/>
    </row>
    <row r="346" spans="4:4" x14ac:dyDescent="0.2">
      <c r="D346" s="8"/>
    </row>
    <row r="347" spans="4:4" x14ac:dyDescent="0.2">
      <c r="D347" s="8"/>
    </row>
    <row r="348" spans="4:4" x14ac:dyDescent="0.2">
      <c r="D348" s="8"/>
    </row>
    <row r="349" spans="4:4" x14ac:dyDescent="0.2">
      <c r="D349" s="8"/>
    </row>
    <row r="350" spans="4:4" x14ac:dyDescent="0.2">
      <c r="D350" s="8"/>
    </row>
    <row r="351" spans="4:4" x14ac:dyDescent="0.2">
      <c r="D351" s="8"/>
    </row>
    <row r="352" spans="4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8"/>
    </row>
    <row r="357" spans="4:4" x14ac:dyDescent="0.2">
      <c r="D357" s="8"/>
    </row>
    <row r="358" spans="4:4" x14ac:dyDescent="0.2">
      <c r="D358" s="8"/>
    </row>
    <row r="359" spans="4:4" x14ac:dyDescent="0.2">
      <c r="D359" s="8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8"/>
    </row>
    <row r="366" spans="4:4" x14ac:dyDescent="0.2">
      <c r="D366" s="8"/>
    </row>
    <row r="367" spans="4:4" x14ac:dyDescent="0.2">
      <c r="D367" s="8"/>
    </row>
    <row r="368" spans="4:4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</sheetData>
  <mergeCells count="6">
    <mergeCell ref="A76:G80"/>
    <mergeCell ref="A1:G1"/>
    <mergeCell ref="C2:G2"/>
    <mergeCell ref="C3:G3"/>
    <mergeCell ref="C4:G4"/>
    <mergeCell ref="A75:C7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108</v>
      </c>
    </row>
    <row r="2" spans="1:60" ht="25.15" customHeight="1" x14ac:dyDescent="0.2">
      <c r="A2" s="140" t="s">
        <v>8</v>
      </c>
      <c r="B2" s="47" t="s">
        <v>43</v>
      </c>
      <c r="C2" s="256" t="s">
        <v>44</v>
      </c>
      <c r="D2" s="257"/>
      <c r="E2" s="257"/>
      <c r="F2" s="257"/>
      <c r="G2" s="258"/>
      <c r="AG2" t="s">
        <v>109</v>
      </c>
    </row>
    <row r="3" spans="1:60" ht="25.15" customHeight="1" x14ac:dyDescent="0.2">
      <c r="A3" s="140" t="s">
        <v>9</v>
      </c>
      <c r="B3" s="47" t="s">
        <v>67</v>
      </c>
      <c r="C3" s="256" t="s">
        <v>64</v>
      </c>
      <c r="D3" s="257"/>
      <c r="E3" s="257"/>
      <c r="F3" s="257"/>
      <c r="G3" s="258"/>
      <c r="AC3" s="122" t="s">
        <v>109</v>
      </c>
      <c r="AG3" t="s">
        <v>111</v>
      </c>
    </row>
    <row r="4" spans="1:60" ht="25.15" customHeight="1" x14ac:dyDescent="0.2">
      <c r="A4" s="141" t="s">
        <v>10</v>
      </c>
      <c r="B4" s="142" t="s">
        <v>53</v>
      </c>
      <c r="C4" s="259" t="s">
        <v>57</v>
      </c>
      <c r="D4" s="260"/>
      <c r="E4" s="260"/>
      <c r="F4" s="260"/>
      <c r="G4" s="261"/>
      <c r="AG4" t="s">
        <v>112</v>
      </c>
    </row>
    <row r="5" spans="1:60" x14ac:dyDescent="0.2">
      <c r="D5" s="8"/>
    </row>
    <row r="6" spans="1:60" ht="38.25" x14ac:dyDescent="0.2">
      <c r="A6" s="144" t="s">
        <v>113</v>
      </c>
      <c r="B6" s="146" t="s">
        <v>114</v>
      </c>
      <c r="C6" s="146" t="s">
        <v>115</v>
      </c>
      <c r="D6" s="145" t="s">
        <v>116</v>
      </c>
      <c r="E6" s="144" t="s">
        <v>117</v>
      </c>
      <c r="F6" s="143" t="s">
        <v>118</v>
      </c>
      <c r="G6" s="144" t="s">
        <v>31</v>
      </c>
      <c r="H6" s="147" t="s">
        <v>32</v>
      </c>
      <c r="I6" s="147" t="s">
        <v>119</v>
      </c>
      <c r="J6" s="147" t="s">
        <v>33</v>
      </c>
      <c r="K6" s="147" t="s">
        <v>120</v>
      </c>
      <c r="L6" s="147" t="s">
        <v>121</v>
      </c>
      <c r="M6" s="147" t="s">
        <v>122</v>
      </c>
      <c r="N6" s="147" t="s">
        <v>123</v>
      </c>
      <c r="O6" s="147" t="s">
        <v>124</v>
      </c>
      <c r="P6" s="147" t="s">
        <v>125</v>
      </c>
      <c r="Q6" s="147" t="s">
        <v>126</v>
      </c>
      <c r="R6" s="147" t="s">
        <v>127</v>
      </c>
      <c r="S6" s="147" t="s">
        <v>128</v>
      </c>
      <c r="T6" s="147" t="s">
        <v>129</v>
      </c>
      <c r="U6" s="147" t="s">
        <v>130</v>
      </c>
      <c r="V6" s="147" t="s">
        <v>131</v>
      </c>
      <c r="W6" s="147" t="s">
        <v>132</v>
      </c>
      <c r="X6" s="147" t="s">
        <v>133</v>
      </c>
    </row>
    <row r="7" spans="1:60" hidden="1" x14ac:dyDescent="0.2">
      <c r="A7" s="3"/>
      <c r="B7" s="4"/>
      <c r="C7" s="4"/>
      <c r="D7" s="5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134</v>
      </c>
      <c r="B8" s="163" t="s">
        <v>74</v>
      </c>
      <c r="C8" s="184" t="s">
        <v>75</v>
      </c>
      <c r="D8" s="164"/>
      <c r="E8" s="165"/>
      <c r="F8" s="166"/>
      <c r="G8" s="166">
        <f>SUMIF(AG9:AG41,"&lt;&gt;NOR",G9:G41)</f>
        <v>0</v>
      </c>
      <c r="H8" s="166"/>
      <c r="I8" s="166">
        <f>SUM(I9:I41)</f>
        <v>0</v>
      </c>
      <c r="J8" s="166"/>
      <c r="K8" s="166">
        <f>SUM(K9:K41)</f>
        <v>0</v>
      </c>
      <c r="L8" s="166"/>
      <c r="M8" s="166">
        <f>SUM(M9:M41)</f>
        <v>0</v>
      </c>
      <c r="N8" s="165"/>
      <c r="O8" s="165">
        <f>SUM(O9:O41)</f>
        <v>3.57</v>
      </c>
      <c r="P8" s="165"/>
      <c r="Q8" s="165">
        <f>SUM(Q9:Q41)</f>
        <v>0</v>
      </c>
      <c r="R8" s="166"/>
      <c r="S8" s="166"/>
      <c r="T8" s="167"/>
      <c r="U8" s="161"/>
      <c r="V8" s="161">
        <f>SUM(V9:V41)</f>
        <v>13.530000000000003</v>
      </c>
      <c r="W8" s="161"/>
      <c r="X8" s="161"/>
      <c r="AG8" t="s">
        <v>135</v>
      </c>
    </row>
    <row r="9" spans="1:60" ht="22.5" outlineLevel="1" x14ac:dyDescent="0.2">
      <c r="A9" s="168">
        <v>1</v>
      </c>
      <c r="B9" s="169" t="s">
        <v>416</v>
      </c>
      <c r="C9" s="185" t="s">
        <v>417</v>
      </c>
      <c r="D9" s="170" t="s">
        <v>199</v>
      </c>
      <c r="E9" s="171">
        <v>7.875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3"/>
      <c r="S9" s="173" t="s">
        <v>200</v>
      </c>
      <c r="T9" s="174" t="s">
        <v>200</v>
      </c>
      <c r="U9" s="159">
        <v>0.22</v>
      </c>
      <c r="V9" s="159">
        <f>ROUND(E9*U9,2)</f>
        <v>1.73</v>
      </c>
      <c r="W9" s="159"/>
      <c r="X9" s="159" t="s">
        <v>141</v>
      </c>
      <c r="Y9" s="148"/>
      <c r="Z9" s="148"/>
      <c r="AA9" s="148"/>
      <c r="AB9" s="148"/>
      <c r="AC9" s="148"/>
      <c r="AD9" s="148"/>
      <c r="AE9" s="148"/>
      <c r="AF9" s="148"/>
      <c r="AG9" s="148" t="s">
        <v>142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92" t="s">
        <v>554</v>
      </c>
      <c r="D10" s="190"/>
      <c r="E10" s="191"/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202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92" t="s">
        <v>555</v>
      </c>
      <c r="D11" s="190"/>
      <c r="E11" s="191">
        <v>4.5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48"/>
      <c r="Z11" s="148"/>
      <c r="AA11" s="148"/>
      <c r="AB11" s="148"/>
      <c r="AC11" s="148"/>
      <c r="AD11" s="148"/>
      <c r="AE11" s="148"/>
      <c r="AF11" s="148"/>
      <c r="AG11" s="148" t="s">
        <v>202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92" t="s">
        <v>420</v>
      </c>
      <c r="D12" s="190"/>
      <c r="E12" s="191"/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48"/>
      <c r="Z12" s="148"/>
      <c r="AA12" s="148"/>
      <c r="AB12" s="148"/>
      <c r="AC12" s="148"/>
      <c r="AD12" s="148"/>
      <c r="AE12" s="148"/>
      <c r="AF12" s="148"/>
      <c r="AG12" s="148" t="s">
        <v>202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92" t="s">
        <v>556</v>
      </c>
      <c r="D13" s="190"/>
      <c r="E13" s="191">
        <v>3.375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8"/>
      <c r="Z13" s="148"/>
      <c r="AA13" s="148"/>
      <c r="AB13" s="148"/>
      <c r="AC13" s="148"/>
      <c r="AD13" s="148"/>
      <c r="AE13" s="148"/>
      <c r="AF13" s="148"/>
      <c r="AG13" s="148" t="s">
        <v>202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6">
        <v>2</v>
      </c>
      <c r="B14" s="177" t="s">
        <v>422</v>
      </c>
      <c r="C14" s="186" t="s">
        <v>423</v>
      </c>
      <c r="D14" s="178" t="s">
        <v>199</v>
      </c>
      <c r="E14" s="179">
        <v>7.875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21</v>
      </c>
      <c r="M14" s="181">
        <f>G14*(1+L14/100)</f>
        <v>0</v>
      </c>
      <c r="N14" s="179">
        <v>0</v>
      </c>
      <c r="O14" s="179">
        <f>ROUND(E14*N14,2)</f>
        <v>0</v>
      </c>
      <c r="P14" s="179">
        <v>0</v>
      </c>
      <c r="Q14" s="179">
        <f>ROUND(E14*P14,2)</f>
        <v>0</v>
      </c>
      <c r="R14" s="181"/>
      <c r="S14" s="181" t="s">
        <v>200</v>
      </c>
      <c r="T14" s="182" t="s">
        <v>200</v>
      </c>
      <c r="U14" s="159">
        <v>0.65400000000000003</v>
      </c>
      <c r="V14" s="159">
        <f>ROUND(E14*U14,2)</f>
        <v>5.15</v>
      </c>
      <c r="W14" s="159"/>
      <c r="X14" s="159" t="s">
        <v>141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6">
        <v>3</v>
      </c>
      <c r="B15" s="177" t="s">
        <v>424</v>
      </c>
      <c r="C15" s="186" t="s">
        <v>425</v>
      </c>
      <c r="D15" s="178" t="s">
        <v>199</v>
      </c>
      <c r="E15" s="179">
        <v>7.875</v>
      </c>
      <c r="F15" s="180"/>
      <c r="G15" s="181">
        <f>ROUND(E15*F15,2)</f>
        <v>0</v>
      </c>
      <c r="H15" s="180"/>
      <c r="I15" s="181">
        <f>ROUND(E15*H15,2)</f>
        <v>0</v>
      </c>
      <c r="J15" s="180"/>
      <c r="K15" s="181">
        <f>ROUND(E15*J15,2)</f>
        <v>0</v>
      </c>
      <c r="L15" s="181">
        <v>21</v>
      </c>
      <c r="M15" s="181">
        <f>G15*(1+L15/100)</f>
        <v>0</v>
      </c>
      <c r="N15" s="179">
        <v>0</v>
      </c>
      <c r="O15" s="179">
        <f>ROUND(E15*N15,2)</f>
        <v>0</v>
      </c>
      <c r="P15" s="179">
        <v>0</v>
      </c>
      <c r="Q15" s="179">
        <f>ROUND(E15*P15,2)</f>
        <v>0</v>
      </c>
      <c r="R15" s="181"/>
      <c r="S15" s="181" t="s">
        <v>200</v>
      </c>
      <c r="T15" s="182" t="s">
        <v>200</v>
      </c>
      <c r="U15" s="159">
        <v>0.34499999999999997</v>
      </c>
      <c r="V15" s="159">
        <f>ROUND(E15*U15,2)</f>
        <v>2.72</v>
      </c>
      <c r="W15" s="159"/>
      <c r="X15" s="159" t="s">
        <v>141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22.5" outlineLevel="1" x14ac:dyDescent="0.2">
      <c r="A16" s="168">
        <v>4</v>
      </c>
      <c r="B16" s="169" t="s">
        <v>254</v>
      </c>
      <c r="C16" s="185" t="s">
        <v>255</v>
      </c>
      <c r="D16" s="170" t="s">
        <v>199</v>
      </c>
      <c r="E16" s="171">
        <v>2.2850000000000001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71">
        <v>0</v>
      </c>
      <c r="O16" s="171">
        <f>ROUND(E16*N16,2)</f>
        <v>0</v>
      </c>
      <c r="P16" s="171">
        <v>0</v>
      </c>
      <c r="Q16" s="171">
        <f>ROUND(E16*P16,2)</f>
        <v>0</v>
      </c>
      <c r="R16" s="173"/>
      <c r="S16" s="173" t="s">
        <v>200</v>
      </c>
      <c r="T16" s="174" t="s">
        <v>200</v>
      </c>
      <c r="U16" s="159">
        <v>0.01</v>
      </c>
      <c r="V16" s="159">
        <f>ROUND(E16*U16,2)</f>
        <v>0.02</v>
      </c>
      <c r="W16" s="159"/>
      <c r="X16" s="159" t="s">
        <v>141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92" t="s">
        <v>430</v>
      </c>
      <c r="D17" s="190"/>
      <c r="E17" s="191"/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48"/>
      <c r="Z17" s="148"/>
      <c r="AA17" s="148"/>
      <c r="AB17" s="148"/>
      <c r="AC17" s="148"/>
      <c r="AD17" s="148"/>
      <c r="AE17" s="148"/>
      <c r="AF17" s="148"/>
      <c r="AG17" s="148" t="s">
        <v>202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92" t="s">
        <v>557</v>
      </c>
      <c r="D18" s="190"/>
      <c r="E18" s="191">
        <v>7.875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8"/>
      <c r="Z18" s="148"/>
      <c r="AA18" s="148"/>
      <c r="AB18" s="148"/>
      <c r="AC18" s="148"/>
      <c r="AD18" s="148"/>
      <c r="AE18" s="148"/>
      <c r="AF18" s="148"/>
      <c r="AG18" s="148" t="s">
        <v>202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92" t="s">
        <v>432</v>
      </c>
      <c r="D19" s="190"/>
      <c r="E19" s="191"/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48"/>
      <c r="Z19" s="148"/>
      <c r="AA19" s="148"/>
      <c r="AB19" s="148"/>
      <c r="AC19" s="148"/>
      <c r="AD19" s="148"/>
      <c r="AE19" s="148"/>
      <c r="AF19" s="148"/>
      <c r="AG19" s="148" t="s">
        <v>202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92" t="s">
        <v>558</v>
      </c>
      <c r="D20" s="190"/>
      <c r="E20" s="191">
        <v>-5.59</v>
      </c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8"/>
      <c r="Z20" s="148"/>
      <c r="AA20" s="148"/>
      <c r="AB20" s="148"/>
      <c r="AC20" s="148"/>
      <c r="AD20" s="148"/>
      <c r="AE20" s="148"/>
      <c r="AF20" s="148"/>
      <c r="AG20" s="148" t="s">
        <v>202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68">
        <v>5</v>
      </c>
      <c r="B21" s="169" t="s">
        <v>261</v>
      </c>
      <c r="C21" s="185" t="s">
        <v>262</v>
      </c>
      <c r="D21" s="170" t="s">
        <v>199</v>
      </c>
      <c r="E21" s="171">
        <v>34.274999999999999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1">
        <v>0</v>
      </c>
      <c r="O21" s="171">
        <f>ROUND(E21*N21,2)</f>
        <v>0</v>
      </c>
      <c r="P21" s="171">
        <v>0</v>
      </c>
      <c r="Q21" s="171">
        <f>ROUND(E21*P21,2)</f>
        <v>0</v>
      </c>
      <c r="R21" s="173"/>
      <c r="S21" s="173" t="s">
        <v>200</v>
      </c>
      <c r="T21" s="174" t="s">
        <v>200</v>
      </c>
      <c r="U21" s="159">
        <v>0</v>
      </c>
      <c r="V21" s="159">
        <f>ROUND(E21*U21,2)</f>
        <v>0</v>
      </c>
      <c r="W21" s="159"/>
      <c r="X21" s="159" t="s">
        <v>141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142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92" t="s">
        <v>263</v>
      </c>
      <c r="D22" s="190"/>
      <c r="E22" s="191"/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8"/>
      <c r="Z22" s="148"/>
      <c r="AA22" s="148"/>
      <c r="AB22" s="148"/>
      <c r="AC22" s="148"/>
      <c r="AD22" s="148"/>
      <c r="AE22" s="148"/>
      <c r="AF22" s="148"/>
      <c r="AG22" s="148" t="s">
        <v>202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92" t="s">
        <v>559</v>
      </c>
      <c r="D23" s="190"/>
      <c r="E23" s="191">
        <v>34.274999999999999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8"/>
      <c r="Z23" s="148"/>
      <c r="AA23" s="148"/>
      <c r="AB23" s="148"/>
      <c r="AC23" s="148"/>
      <c r="AD23" s="148"/>
      <c r="AE23" s="148"/>
      <c r="AF23" s="148"/>
      <c r="AG23" s="148" t="s">
        <v>202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8">
        <v>6</v>
      </c>
      <c r="B24" s="169" t="s">
        <v>427</v>
      </c>
      <c r="C24" s="185" t="s">
        <v>428</v>
      </c>
      <c r="D24" s="170" t="s">
        <v>199</v>
      </c>
      <c r="E24" s="171">
        <v>5.5926999999999998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1">
        <v>0</v>
      </c>
      <c r="O24" s="171">
        <f>ROUND(E24*N24,2)</f>
        <v>0</v>
      </c>
      <c r="P24" s="171">
        <v>0</v>
      </c>
      <c r="Q24" s="171">
        <f>ROUND(E24*P24,2)</f>
        <v>0</v>
      </c>
      <c r="R24" s="173"/>
      <c r="S24" s="173" t="s">
        <v>200</v>
      </c>
      <c r="T24" s="174" t="s">
        <v>200</v>
      </c>
      <c r="U24" s="159">
        <v>0.2</v>
      </c>
      <c r="V24" s="159">
        <f>ROUND(E24*U24,2)</f>
        <v>1.1200000000000001</v>
      </c>
      <c r="W24" s="159"/>
      <c r="X24" s="159" t="s">
        <v>141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251" t="s">
        <v>429</v>
      </c>
      <c r="D25" s="252"/>
      <c r="E25" s="252"/>
      <c r="F25" s="252"/>
      <c r="G25" s="252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8"/>
      <c r="Z25" s="148"/>
      <c r="AA25" s="148"/>
      <c r="AB25" s="148"/>
      <c r="AC25" s="148"/>
      <c r="AD25" s="148"/>
      <c r="AE25" s="148"/>
      <c r="AF25" s="148"/>
      <c r="AG25" s="148" t="s">
        <v>144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92" t="s">
        <v>430</v>
      </c>
      <c r="D26" s="190"/>
      <c r="E26" s="191"/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8"/>
      <c r="Z26" s="148"/>
      <c r="AA26" s="148"/>
      <c r="AB26" s="148"/>
      <c r="AC26" s="148"/>
      <c r="AD26" s="148"/>
      <c r="AE26" s="148"/>
      <c r="AF26" s="148"/>
      <c r="AG26" s="148" t="s">
        <v>202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92" t="s">
        <v>557</v>
      </c>
      <c r="D27" s="190"/>
      <c r="E27" s="191">
        <v>7.875</v>
      </c>
      <c r="F27" s="159"/>
      <c r="G27" s="159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9"/>
      <c r="S27" s="159"/>
      <c r="T27" s="159"/>
      <c r="U27" s="159"/>
      <c r="V27" s="159"/>
      <c r="W27" s="159"/>
      <c r="X27" s="159"/>
      <c r="Y27" s="148"/>
      <c r="Z27" s="148"/>
      <c r="AA27" s="148"/>
      <c r="AB27" s="148"/>
      <c r="AC27" s="148"/>
      <c r="AD27" s="148"/>
      <c r="AE27" s="148"/>
      <c r="AF27" s="148"/>
      <c r="AG27" s="148" t="s">
        <v>202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92" t="s">
        <v>432</v>
      </c>
      <c r="D28" s="190"/>
      <c r="E28" s="191"/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8"/>
      <c r="Z28" s="148"/>
      <c r="AA28" s="148"/>
      <c r="AB28" s="148"/>
      <c r="AC28" s="148"/>
      <c r="AD28" s="148"/>
      <c r="AE28" s="148"/>
      <c r="AF28" s="148"/>
      <c r="AG28" s="148" t="s">
        <v>202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92" t="s">
        <v>433</v>
      </c>
      <c r="D29" s="190"/>
      <c r="E29" s="191"/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8"/>
      <c r="Z29" s="148"/>
      <c r="AA29" s="148"/>
      <c r="AB29" s="148"/>
      <c r="AC29" s="148"/>
      <c r="AD29" s="148"/>
      <c r="AE29" s="148"/>
      <c r="AF29" s="148"/>
      <c r="AG29" s="148" t="s">
        <v>202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92" t="s">
        <v>560</v>
      </c>
      <c r="D30" s="190"/>
      <c r="E30" s="191">
        <v>-0.3</v>
      </c>
      <c r="F30" s="159"/>
      <c r="G30" s="159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48"/>
      <c r="Z30" s="148"/>
      <c r="AA30" s="148"/>
      <c r="AB30" s="148"/>
      <c r="AC30" s="148"/>
      <c r="AD30" s="148"/>
      <c r="AE30" s="148"/>
      <c r="AF30" s="148"/>
      <c r="AG30" s="148" t="s">
        <v>202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92" t="s">
        <v>435</v>
      </c>
      <c r="D31" s="190"/>
      <c r="E31" s="191"/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8"/>
      <c r="Z31" s="148"/>
      <c r="AA31" s="148"/>
      <c r="AB31" s="148"/>
      <c r="AC31" s="148"/>
      <c r="AD31" s="148"/>
      <c r="AE31" s="148"/>
      <c r="AF31" s="148"/>
      <c r="AG31" s="148" t="s">
        <v>202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92" t="s">
        <v>561</v>
      </c>
      <c r="D32" s="190"/>
      <c r="E32" s="191">
        <v>-1.5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8"/>
      <c r="Z32" s="148"/>
      <c r="AA32" s="148"/>
      <c r="AB32" s="148"/>
      <c r="AC32" s="148"/>
      <c r="AD32" s="148"/>
      <c r="AE32" s="148"/>
      <c r="AF32" s="148"/>
      <c r="AG32" s="148" t="s">
        <v>202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92" t="s">
        <v>420</v>
      </c>
      <c r="D33" s="190"/>
      <c r="E33" s="191"/>
      <c r="F33" s="159"/>
      <c r="G33" s="159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48"/>
      <c r="Z33" s="148"/>
      <c r="AA33" s="148"/>
      <c r="AB33" s="148"/>
      <c r="AC33" s="148"/>
      <c r="AD33" s="148"/>
      <c r="AE33" s="148"/>
      <c r="AF33" s="148"/>
      <c r="AG33" s="148" t="s">
        <v>202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92" t="s">
        <v>562</v>
      </c>
      <c r="D34" s="190"/>
      <c r="E34" s="191">
        <v>-0.48230000000000001</v>
      </c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8"/>
      <c r="Z34" s="148"/>
      <c r="AA34" s="148"/>
      <c r="AB34" s="148"/>
      <c r="AC34" s="148"/>
      <c r="AD34" s="148"/>
      <c r="AE34" s="148"/>
      <c r="AF34" s="148"/>
      <c r="AG34" s="148" t="s">
        <v>202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68">
        <v>7</v>
      </c>
      <c r="B35" s="169" t="s">
        <v>438</v>
      </c>
      <c r="C35" s="185" t="s">
        <v>439</v>
      </c>
      <c r="D35" s="170" t="s">
        <v>199</v>
      </c>
      <c r="E35" s="171">
        <v>1.5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1">
        <v>0</v>
      </c>
      <c r="O35" s="171">
        <f>ROUND(E35*N35,2)</f>
        <v>0</v>
      </c>
      <c r="P35" s="171">
        <v>0</v>
      </c>
      <c r="Q35" s="171">
        <f>ROUND(E35*P35,2)</f>
        <v>0</v>
      </c>
      <c r="R35" s="173"/>
      <c r="S35" s="173" t="s">
        <v>200</v>
      </c>
      <c r="T35" s="174" t="s">
        <v>200</v>
      </c>
      <c r="U35" s="159">
        <v>1.59</v>
      </c>
      <c r="V35" s="159">
        <f>ROUND(E35*U35,2)</f>
        <v>2.39</v>
      </c>
      <c r="W35" s="159"/>
      <c r="X35" s="159" t="s">
        <v>141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142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92" t="s">
        <v>563</v>
      </c>
      <c r="D36" s="190"/>
      <c r="E36" s="191">
        <v>1.5</v>
      </c>
      <c r="F36" s="159"/>
      <c r="G36" s="159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48"/>
      <c r="Z36" s="148"/>
      <c r="AA36" s="148"/>
      <c r="AB36" s="148"/>
      <c r="AC36" s="148"/>
      <c r="AD36" s="148"/>
      <c r="AE36" s="148"/>
      <c r="AF36" s="148"/>
      <c r="AG36" s="148" t="s">
        <v>202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76">
        <v>8</v>
      </c>
      <c r="B37" s="177" t="s">
        <v>290</v>
      </c>
      <c r="C37" s="186" t="s">
        <v>291</v>
      </c>
      <c r="D37" s="178" t="s">
        <v>199</v>
      </c>
      <c r="E37" s="179">
        <v>2.2850000000000001</v>
      </c>
      <c r="F37" s="180"/>
      <c r="G37" s="181">
        <f>ROUND(E37*F37,2)</f>
        <v>0</v>
      </c>
      <c r="H37" s="180"/>
      <c r="I37" s="181">
        <f>ROUND(E37*H37,2)</f>
        <v>0</v>
      </c>
      <c r="J37" s="180"/>
      <c r="K37" s="181">
        <f>ROUND(E37*J37,2)</f>
        <v>0</v>
      </c>
      <c r="L37" s="181">
        <v>21</v>
      </c>
      <c r="M37" s="181">
        <f>G37*(1+L37/100)</f>
        <v>0</v>
      </c>
      <c r="N37" s="179">
        <v>0</v>
      </c>
      <c r="O37" s="179">
        <f>ROUND(E37*N37,2)</f>
        <v>0</v>
      </c>
      <c r="P37" s="179">
        <v>0</v>
      </c>
      <c r="Q37" s="179">
        <f>ROUND(E37*P37,2)</f>
        <v>0</v>
      </c>
      <c r="R37" s="181"/>
      <c r="S37" s="181" t="s">
        <v>200</v>
      </c>
      <c r="T37" s="182" t="s">
        <v>140</v>
      </c>
      <c r="U37" s="159">
        <v>0</v>
      </c>
      <c r="V37" s="159">
        <f>ROUND(E37*U37,2)</f>
        <v>0</v>
      </c>
      <c r="W37" s="159"/>
      <c r="X37" s="159" t="s">
        <v>141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142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68">
        <v>9</v>
      </c>
      <c r="B38" s="169" t="s">
        <v>441</v>
      </c>
      <c r="C38" s="185" t="s">
        <v>442</v>
      </c>
      <c r="D38" s="170" t="s">
        <v>199</v>
      </c>
      <c r="E38" s="171">
        <v>0.3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1">
        <v>1.8907700000000001</v>
      </c>
      <c r="O38" s="171">
        <f>ROUND(E38*N38,2)</f>
        <v>0.56999999999999995</v>
      </c>
      <c r="P38" s="171">
        <v>0</v>
      </c>
      <c r="Q38" s="171">
        <f>ROUND(E38*P38,2)</f>
        <v>0</v>
      </c>
      <c r="R38" s="173"/>
      <c r="S38" s="173" t="s">
        <v>200</v>
      </c>
      <c r="T38" s="174" t="s">
        <v>200</v>
      </c>
      <c r="U38" s="159">
        <v>1.32</v>
      </c>
      <c r="V38" s="159">
        <f>ROUND(E38*U38,2)</f>
        <v>0.4</v>
      </c>
      <c r="W38" s="159"/>
      <c r="X38" s="159" t="s">
        <v>141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142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92" t="s">
        <v>564</v>
      </c>
      <c r="D39" s="190"/>
      <c r="E39" s="191">
        <v>0.3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8"/>
      <c r="Z39" s="148"/>
      <c r="AA39" s="148"/>
      <c r="AB39" s="148"/>
      <c r="AC39" s="148"/>
      <c r="AD39" s="148"/>
      <c r="AE39" s="148"/>
      <c r="AF39" s="148"/>
      <c r="AG39" s="148" t="s">
        <v>202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68">
        <v>10</v>
      </c>
      <c r="B40" s="169" t="s">
        <v>444</v>
      </c>
      <c r="C40" s="185" t="s">
        <v>445</v>
      </c>
      <c r="D40" s="170" t="s">
        <v>446</v>
      </c>
      <c r="E40" s="171">
        <v>3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71">
        <v>1</v>
      </c>
      <c r="O40" s="171">
        <f>ROUND(E40*N40,2)</f>
        <v>3</v>
      </c>
      <c r="P40" s="171">
        <v>0</v>
      </c>
      <c r="Q40" s="171">
        <f>ROUND(E40*P40,2)</f>
        <v>0</v>
      </c>
      <c r="R40" s="173" t="s">
        <v>294</v>
      </c>
      <c r="S40" s="173" t="s">
        <v>200</v>
      </c>
      <c r="T40" s="174" t="s">
        <v>200</v>
      </c>
      <c r="U40" s="159">
        <v>0</v>
      </c>
      <c r="V40" s="159">
        <f>ROUND(E40*U40,2)</f>
        <v>0</v>
      </c>
      <c r="W40" s="159"/>
      <c r="X40" s="159" t="s">
        <v>295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296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92" t="s">
        <v>565</v>
      </c>
      <c r="D41" s="190"/>
      <c r="E41" s="191">
        <v>3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8"/>
      <c r="Z41" s="148"/>
      <c r="AA41" s="148"/>
      <c r="AB41" s="148"/>
      <c r="AC41" s="148"/>
      <c r="AD41" s="148"/>
      <c r="AE41" s="148"/>
      <c r="AF41" s="148"/>
      <c r="AG41" s="148" t="s">
        <v>202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ht="25.5" x14ac:dyDescent="0.2">
      <c r="A42" s="162" t="s">
        <v>134</v>
      </c>
      <c r="B42" s="163" t="s">
        <v>76</v>
      </c>
      <c r="C42" s="184" t="s">
        <v>77</v>
      </c>
      <c r="D42" s="164"/>
      <c r="E42" s="165"/>
      <c r="F42" s="166"/>
      <c r="G42" s="166">
        <f>SUMIF(AG43:AG50,"&lt;&gt;NOR",G43:G50)</f>
        <v>0</v>
      </c>
      <c r="H42" s="166"/>
      <c r="I42" s="166">
        <f>SUM(I43:I50)</f>
        <v>0</v>
      </c>
      <c r="J42" s="166"/>
      <c r="K42" s="166">
        <f>SUM(K43:K50)</f>
        <v>0</v>
      </c>
      <c r="L42" s="166"/>
      <c r="M42" s="166">
        <f>SUM(M43:M50)</f>
        <v>0</v>
      </c>
      <c r="N42" s="165"/>
      <c r="O42" s="165">
        <f>SUM(O43:O50)</f>
        <v>0</v>
      </c>
      <c r="P42" s="165"/>
      <c r="Q42" s="165">
        <f>SUM(Q43:Q50)</f>
        <v>7.29</v>
      </c>
      <c r="R42" s="166"/>
      <c r="S42" s="166"/>
      <c r="T42" s="167"/>
      <c r="U42" s="161"/>
      <c r="V42" s="161">
        <f>SUM(V43:V50)</f>
        <v>2.4699999999999998</v>
      </c>
      <c r="W42" s="161"/>
      <c r="X42" s="161"/>
      <c r="AG42" t="s">
        <v>135</v>
      </c>
    </row>
    <row r="43" spans="1:60" outlineLevel="1" x14ac:dyDescent="0.2">
      <c r="A43" s="168">
        <v>11</v>
      </c>
      <c r="B43" s="169" t="s">
        <v>566</v>
      </c>
      <c r="C43" s="185" t="s">
        <v>567</v>
      </c>
      <c r="D43" s="170" t="s">
        <v>205</v>
      </c>
      <c r="E43" s="171">
        <v>27.6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1">
        <v>0</v>
      </c>
      <c r="O43" s="171">
        <f>ROUND(E43*N43,2)</f>
        <v>0</v>
      </c>
      <c r="P43" s="171">
        <v>0.26400000000000001</v>
      </c>
      <c r="Q43" s="171">
        <f>ROUND(E43*P43,2)</f>
        <v>7.29</v>
      </c>
      <c r="R43" s="173"/>
      <c r="S43" s="173" t="s">
        <v>200</v>
      </c>
      <c r="T43" s="174" t="s">
        <v>200</v>
      </c>
      <c r="U43" s="159">
        <v>8.6999999999999994E-2</v>
      </c>
      <c r="V43" s="159">
        <f>ROUND(E43*U43,2)</f>
        <v>2.4</v>
      </c>
      <c r="W43" s="159"/>
      <c r="X43" s="159" t="s">
        <v>141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142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92" t="s">
        <v>453</v>
      </c>
      <c r="D44" s="190"/>
      <c r="E44" s="191"/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8"/>
      <c r="Z44" s="148"/>
      <c r="AA44" s="148"/>
      <c r="AB44" s="148"/>
      <c r="AC44" s="148"/>
      <c r="AD44" s="148"/>
      <c r="AE44" s="148"/>
      <c r="AF44" s="148"/>
      <c r="AG44" s="148" t="s">
        <v>202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92" t="s">
        <v>454</v>
      </c>
      <c r="D45" s="190"/>
      <c r="E45" s="191"/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48"/>
      <c r="Z45" s="148"/>
      <c r="AA45" s="148"/>
      <c r="AB45" s="148"/>
      <c r="AC45" s="148"/>
      <c r="AD45" s="148"/>
      <c r="AE45" s="148"/>
      <c r="AF45" s="148"/>
      <c r="AG45" s="148" t="s">
        <v>202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92" t="s">
        <v>568</v>
      </c>
      <c r="D46" s="190"/>
      <c r="E46" s="191">
        <v>13.8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8"/>
      <c r="Z46" s="148"/>
      <c r="AA46" s="148"/>
      <c r="AB46" s="148"/>
      <c r="AC46" s="148"/>
      <c r="AD46" s="148"/>
      <c r="AE46" s="148"/>
      <c r="AF46" s="148"/>
      <c r="AG46" s="148" t="s">
        <v>202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92" t="s">
        <v>456</v>
      </c>
      <c r="D47" s="190"/>
      <c r="E47" s="191"/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8"/>
      <c r="Z47" s="148"/>
      <c r="AA47" s="148"/>
      <c r="AB47" s="148"/>
      <c r="AC47" s="148"/>
      <c r="AD47" s="148"/>
      <c r="AE47" s="148"/>
      <c r="AF47" s="148"/>
      <c r="AG47" s="148" t="s">
        <v>202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92" t="s">
        <v>568</v>
      </c>
      <c r="D48" s="190"/>
      <c r="E48" s="191">
        <v>13.8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8"/>
      <c r="Z48" s="148"/>
      <c r="AA48" s="148"/>
      <c r="AB48" s="148"/>
      <c r="AC48" s="148"/>
      <c r="AD48" s="148"/>
      <c r="AE48" s="148"/>
      <c r="AF48" s="148"/>
      <c r="AG48" s="148" t="s">
        <v>202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6">
        <v>12</v>
      </c>
      <c r="B49" s="177" t="s">
        <v>211</v>
      </c>
      <c r="C49" s="186" t="s">
        <v>212</v>
      </c>
      <c r="D49" s="178" t="s">
        <v>213</v>
      </c>
      <c r="E49" s="179">
        <v>7.2864000000000004</v>
      </c>
      <c r="F49" s="180"/>
      <c r="G49" s="181">
        <f>ROUND(E49*F49,2)</f>
        <v>0</v>
      </c>
      <c r="H49" s="180"/>
      <c r="I49" s="181">
        <f>ROUND(E49*H49,2)</f>
        <v>0</v>
      </c>
      <c r="J49" s="180"/>
      <c r="K49" s="181">
        <f>ROUND(E49*J49,2)</f>
        <v>0</v>
      </c>
      <c r="L49" s="181">
        <v>21</v>
      </c>
      <c r="M49" s="181">
        <f>G49*(1+L49/100)</f>
        <v>0</v>
      </c>
      <c r="N49" s="179">
        <v>0</v>
      </c>
      <c r="O49" s="179">
        <f>ROUND(E49*N49,2)</f>
        <v>0</v>
      </c>
      <c r="P49" s="179">
        <v>0</v>
      </c>
      <c r="Q49" s="179">
        <f>ROUND(E49*P49,2)</f>
        <v>0</v>
      </c>
      <c r="R49" s="181"/>
      <c r="S49" s="181" t="s">
        <v>200</v>
      </c>
      <c r="T49" s="182" t="s">
        <v>200</v>
      </c>
      <c r="U49" s="159">
        <v>0.01</v>
      </c>
      <c r="V49" s="159">
        <f>ROUND(E49*U49,2)</f>
        <v>7.0000000000000007E-2</v>
      </c>
      <c r="W49" s="159"/>
      <c r="X49" s="159" t="s">
        <v>214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215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ht="22.5" outlineLevel="1" x14ac:dyDescent="0.2">
      <c r="A50" s="176">
        <v>13</v>
      </c>
      <c r="B50" s="177" t="s">
        <v>216</v>
      </c>
      <c r="C50" s="186" t="s">
        <v>217</v>
      </c>
      <c r="D50" s="178" t="s">
        <v>213</v>
      </c>
      <c r="E50" s="179">
        <v>7.2864000000000004</v>
      </c>
      <c r="F50" s="180"/>
      <c r="G50" s="181">
        <f>ROUND(E50*F50,2)</f>
        <v>0</v>
      </c>
      <c r="H50" s="180"/>
      <c r="I50" s="181">
        <f>ROUND(E50*H50,2)</f>
        <v>0</v>
      </c>
      <c r="J50" s="180"/>
      <c r="K50" s="181">
        <f>ROUND(E50*J50,2)</f>
        <v>0</v>
      </c>
      <c r="L50" s="181">
        <v>21</v>
      </c>
      <c r="M50" s="181">
        <f>G50*(1+L50/100)</f>
        <v>0</v>
      </c>
      <c r="N50" s="179">
        <v>0</v>
      </c>
      <c r="O50" s="179">
        <f>ROUND(E50*N50,2)</f>
        <v>0</v>
      </c>
      <c r="P50" s="179">
        <v>0</v>
      </c>
      <c r="Q50" s="179">
        <f>ROUND(E50*P50,2)</f>
        <v>0</v>
      </c>
      <c r="R50" s="181"/>
      <c r="S50" s="181" t="s">
        <v>200</v>
      </c>
      <c r="T50" s="182" t="s">
        <v>200</v>
      </c>
      <c r="U50" s="159">
        <v>0</v>
      </c>
      <c r="V50" s="159">
        <f>ROUND(E50*U50,2)</f>
        <v>0</v>
      </c>
      <c r="W50" s="159"/>
      <c r="X50" s="159" t="s">
        <v>214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215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5.5" x14ac:dyDescent="0.2">
      <c r="A51" s="162" t="s">
        <v>134</v>
      </c>
      <c r="B51" s="163" t="s">
        <v>78</v>
      </c>
      <c r="C51" s="184" t="s">
        <v>79</v>
      </c>
      <c r="D51" s="164"/>
      <c r="E51" s="165"/>
      <c r="F51" s="166"/>
      <c r="G51" s="166">
        <f>SUMIF(AG52:AG57,"&lt;&gt;NOR",G52:G57)</f>
        <v>0</v>
      </c>
      <c r="H51" s="166"/>
      <c r="I51" s="166">
        <f>SUM(I52:I57)</f>
        <v>0</v>
      </c>
      <c r="J51" s="166"/>
      <c r="K51" s="166">
        <f>SUM(K52:K57)</f>
        <v>0</v>
      </c>
      <c r="L51" s="166"/>
      <c r="M51" s="166">
        <f>SUM(M52:M57)</f>
        <v>0</v>
      </c>
      <c r="N51" s="165"/>
      <c r="O51" s="165">
        <f>SUM(O52:O57)</f>
        <v>0</v>
      </c>
      <c r="P51" s="165"/>
      <c r="Q51" s="165">
        <f>SUM(Q52:Q57)</f>
        <v>70.75</v>
      </c>
      <c r="R51" s="166"/>
      <c r="S51" s="166"/>
      <c r="T51" s="167"/>
      <c r="U51" s="161"/>
      <c r="V51" s="161">
        <f>SUM(V52:V57)</f>
        <v>12.29</v>
      </c>
      <c r="W51" s="161"/>
      <c r="X51" s="161"/>
      <c r="AG51" t="s">
        <v>135</v>
      </c>
    </row>
    <row r="52" spans="1:60" outlineLevel="1" x14ac:dyDescent="0.2">
      <c r="A52" s="168">
        <v>14</v>
      </c>
      <c r="B52" s="169" t="s">
        <v>569</v>
      </c>
      <c r="C52" s="185" t="s">
        <v>570</v>
      </c>
      <c r="D52" s="170" t="s">
        <v>205</v>
      </c>
      <c r="E52" s="171">
        <v>80.400000000000006</v>
      </c>
      <c r="F52" s="172"/>
      <c r="G52" s="173">
        <f>ROUND(E52*F52,2)</f>
        <v>0</v>
      </c>
      <c r="H52" s="172"/>
      <c r="I52" s="173">
        <f>ROUND(E52*H52,2)</f>
        <v>0</v>
      </c>
      <c r="J52" s="172"/>
      <c r="K52" s="173">
        <f>ROUND(E52*J52,2)</f>
        <v>0</v>
      </c>
      <c r="L52" s="173">
        <v>21</v>
      </c>
      <c r="M52" s="173">
        <f>G52*(1+L52/100)</f>
        <v>0</v>
      </c>
      <c r="N52" s="171">
        <v>0</v>
      </c>
      <c r="O52" s="171">
        <f>ROUND(E52*N52,2)</f>
        <v>0</v>
      </c>
      <c r="P52" s="171">
        <v>0.88</v>
      </c>
      <c r="Q52" s="171">
        <f>ROUND(E52*P52,2)</f>
        <v>70.75</v>
      </c>
      <c r="R52" s="173"/>
      <c r="S52" s="173" t="s">
        <v>200</v>
      </c>
      <c r="T52" s="174" t="s">
        <v>200</v>
      </c>
      <c r="U52" s="159">
        <v>0.14399999999999999</v>
      </c>
      <c r="V52" s="159">
        <f>ROUND(E52*U52,2)</f>
        <v>11.58</v>
      </c>
      <c r="W52" s="159"/>
      <c r="X52" s="159" t="s">
        <v>141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142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92" t="s">
        <v>312</v>
      </c>
      <c r="D53" s="190"/>
      <c r="E53" s="191"/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8"/>
      <c r="Z53" s="148"/>
      <c r="AA53" s="148"/>
      <c r="AB53" s="148"/>
      <c r="AC53" s="148"/>
      <c r="AD53" s="148"/>
      <c r="AE53" s="148"/>
      <c r="AF53" s="148"/>
      <c r="AG53" s="148" t="s">
        <v>202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92" t="s">
        <v>571</v>
      </c>
      <c r="D54" s="190"/>
      <c r="E54" s="191">
        <v>80.400000000000006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8"/>
      <c r="Z54" s="148"/>
      <c r="AA54" s="148"/>
      <c r="AB54" s="148"/>
      <c r="AC54" s="148"/>
      <c r="AD54" s="148"/>
      <c r="AE54" s="148"/>
      <c r="AF54" s="148"/>
      <c r="AG54" s="148" t="s">
        <v>202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76">
        <v>15</v>
      </c>
      <c r="B55" s="177" t="s">
        <v>211</v>
      </c>
      <c r="C55" s="186" t="s">
        <v>212</v>
      </c>
      <c r="D55" s="178" t="s">
        <v>213</v>
      </c>
      <c r="E55" s="179">
        <v>70.751999999999995</v>
      </c>
      <c r="F55" s="180"/>
      <c r="G55" s="181">
        <f>ROUND(E55*F55,2)</f>
        <v>0</v>
      </c>
      <c r="H55" s="180"/>
      <c r="I55" s="181">
        <f>ROUND(E55*H55,2)</f>
        <v>0</v>
      </c>
      <c r="J55" s="180"/>
      <c r="K55" s="181">
        <f>ROUND(E55*J55,2)</f>
        <v>0</v>
      </c>
      <c r="L55" s="181">
        <v>21</v>
      </c>
      <c r="M55" s="181">
        <f>G55*(1+L55/100)</f>
        <v>0</v>
      </c>
      <c r="N55" s="179">
        <v>0</v>
      </c>
      <c r="O55" s="179">
        <f>ROUND(E55*N55,2)</f>
        <v>0</v>
      </c>
      <c r="P55" s="179">
        <v>0</v>
      </c>
      <c r="Q55" s="179">
        <f>ROUND(E55*P55,2)</f>
        <v>0</v>
      </c>
      <c r="R55" s="181"/>
      <c r="S55" s="181" t="s">
        <v>200</v>
      </c>
      <c r="T55" s="182" t="s">
        <v>200</v>
      </c>
      <c r="U55" s="159">
        <v>0.01</v>
      </c>
      <c r="V55" s="159">
        <f>ROUND(E55*U55,2)</f>
        <v>0.71</v>
      </c>
      <c r="W55" s="159"/>
      <c r="X55" s="159" t="s">
        <v>214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215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2.5" outlineLevel="1" x14ac:dyDescent="0.2">
      <c r="A56" s="176">
        <v>16</v>
      </c>
      <c r="B56" s="177" t="s">
        <v>216</v>
      </c>
      <c r="C56" s="186" t="s">
        <v>217</v>
      </c>
      <c r="D56" s="178" t="s">
        <v>213</v>
      </c>
      <c r="E56" s="179">
        <v>1698.048</v>
      </c>
      <c r="F56" s="180"/>
      <c r="G56" s="181">
        <f>ROUND(E56*F56,2)</f>
        <v>0</v>
      </c>
      <c r="H56" s="180"/>
      <c r="I56" s="181">
        <f>ROUND(E56*H56,2)</f>
        <v>0</v>
      </c>
      <c r="J56" s="180"/>
      <c r="K56" s="181">
        <f>ROUND(E56*J56,2)</f>
        <v>0</v>
      </c>
      <c r="L56" s="181">
        <v>21</v>
      </c>
      <c r="M56" s="181">
        <f>G56*(1+L56/100)</f>
        <v>0</v>
      </c>
      <c r="N56" s="179">
        <v>0</v>
      </c>
      <c r="O56" s="179">
        <f>ROUND(E56*N56,2)</f>
        <v>0</v>
      </c>
      <c r="P56" s="179">
        <v>0</v>
      </c>
      <c r="Q56" s="179">
        <f>ROUND(E56*P56,2)</f>
        <v>0</v>
      </c>
      <c r="R56" s="181"/>
      <c r="S56" s="181" t="s">
        <v>200</v>
      </c>
      <c r="T56" s="182" t="s">
        <v>200</v>
      </c>
      <c r="U56" s="159">
        <v>0</v>
      </c>
      <c r="V56" s="159">
        <f>ROUND(E56*U56,2)</f>
        <v>0</v>
      </c>
      <c r="W56" s="159"/>
      <c r="X56" s="159" t="s">
        <v>214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215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76">
        <v>17</v>
      </c>
      <c r="B57" s="177" t="s">
        <v>220</v>
      </c>
      <c r="C57" s="186" t="s">
        <v>221</v>
      </c>
      <c r="D57" s="178" t="s">
        <v>213</v>
      </c>
      <c r="E57" s="179">
        <v>70.751999999999995</v>
      </c>
      <c r="F57" s="180"/>
      <c r="G57" s="181">
        <f>ROUND(E57*F57,2)</f>
        <v>0</v>
      </c>
      <c r="H57" s="180"/>
      <c r="I57" s="181">
        <f>ROUND(E57*H57,2)</f>
        <v>0</v>
      </c>
      <c r="J57" s="180"/>
      <c r="K57" s="181">
        <f>ROUND(E57*J57,2)</f>
        <v>0</v>
      </c>
      <c r="L57" s="181">
        <v>21</v>
      </c>
      <c r="M57" s="181">
        <f>G57*(1+L57/100)</f>
        <v>0</v>
      </c>
      <c r="N57" s="179">
        <v>0</v>
      </c>
      <c r="O57" s="179">
        <f>ROUND(E57*N57,2)</f>
        <v>0</v>
      </c>
      <c r="P57" s="179">
        <v>0</v>
      </c>
      <c r="Q57" s="179">
        <f>ROUND(E57*P57,2)</f>
        <v>0</v>
      </c>
      <c r="R57" s="181"/>
      <c r="S57" s="181" t="s">
        <v>222</v>
      </c>
      <c r="T57" s="182" t="s">
        <v>140</v>
      </c>
      <c r="U57" s="159">
        <v>0</v>
      </c>
      <c r="V57" s="159">
        <f>ROUND(E57*U57,2)</f>
        <v>0</v>
      </c>
      <c r="W57" s="159"/>
      <c r="X57" s="159" t="s">
        <v>214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215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ht="25.5" x14ac:dyDescent="0.2">
      <c r="A58" s="162" t="s">
        <v>134</v>
      </c>
      <c r="B58" s="163" t="s">
        <v>86</v>
      </c>
      <c r="C58" s="184" t="s">
        <v>87</v>
      </c>
      <c r="D58" s="164"/>
      <c r="E58" s="165"/>
      <c r="F58" s="166"/>
      <c r="G58" s="166">
        <f>SUMIF(AG59:AG62,"&lt;&gt;NOR",G59:G62)</f>
        <v>0</v>
      </c>
      <c r="H58" s="166"/>
      <c r="I58" s="166">
        <f>SUM(I59:I62)</f>
        <v>0</v>
      </c>
      <c r="J58" s="166"/>
      <c r="K58" s="166">
        <f>SUM(K59:K62)</f>
        <v>0</v>
      </c>
      <c r="L58" s="166"/>
      <c r="M58" s="166">
        <f>SUM(M59:M62)</f>
        <v>0</v>
      </c>
      <c r="N58" s="165"/>
      <c r="O58" s="165">
        <f>SUM(O59:O62)</f>
        <v>66.319999999999993</v>
      </c>
      <c r="P58" s="165"/>
      <c r="Q58" s="165">
        <f>SUM(Q59:Q62)</f>
        <v>0</v>
      </c>
      <c r="R58" s="166"/>
      <c r="S58" s="166"/>
      <c r="T58" s="167"/>
      <c r="U58" s="161"/>
      <c r="V58" s="161">
        <f>SUM(V59:V62)</f>
        <v>8.17</v>
      </c>
      <c r="W58" s="161"/>
      <c r="X58" s="161"/>
      <c r="AG58" t="s">
        <v>135</v>
      </c>
    </row>
    <row r="59" spans="1:60" ht="22.5" outlineLevel="1" x14ac:dyDescent="0.2">
      <c r="A59" s="168">
        <v>18</v>
      </c>
      <c r="B59" s="169" t="s">
        <v>322</v>
      </c>
      <c r="C59" s="185" t="s">
        <v>323</v>
      </c>
      <c r="D59" s="170" t="s">
        <v>205</v>
      </c>
      <c r="E59" s="171">
        <v>147.4</v>
      </c>
      <c r="F59" s="172"/>
      <c r="G59" s="173">
        <f>ROUND(E59*F59,2)</f>
        <v>0</v>
      </c>
      <c r="H59" s="172"/>
      <c r="I59" s="173">
        <f>ROUND(E59*H59,2)</f>
        <v>0</v>
      </c>
      <c r="J59" s="172"/>
      <c r="K59" s="173">
        <f>ROUND(E59*J59,2)</f>
        <v>0</v>
      </c>
      <c r="L59" s="173">
        <v>21</v>
      </c>
      <c r="M59" s="173">
        <f>G59*(1+L59/100)</f>
        <v>0</v>
      </c>
      <c r="N59" s="171">
        <v>0.378</v>
      </c>
      <c r="O59" s="171">
        <f>ROUND(E59*N59,2)</f>
        <v>55.72</v>
      </c>
      <c r="P59" s="171">
        <v>0</v>
      </c>
      <c r="Q59" s="171">
        <f>ROUND(E59*P59,2)</f>
        <v>0</v>
      </c>
      <c r="R59" s="173"/>
      <c r="S59" s="173" t="s">
        <v>200</v>
      </c>
      <c r="T59" s="174" t="s">
        <v>200</v>
      </c>
      <c r="U59" s="159">
        <v>0.03</v>
      </c>
      <c r="V59" s="159">
        <f>ROUND(E59*U59,2)</f>
        <v>4.42</v>
      </c>
      <c r="W59" s="159"/>
      <c r="X59" s="159" t="s">
        <v>141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142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92" t="s">
        <v>572</v>
      </c>
      <c r="D60" s="190"/>
      <c r="E60" s="191">
        <v>80.400000000000006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8"/>
      <c r="Z60" s="148"/>
      <c r="AA60" s="148"/>
      <c r="AB60" s="148"/>
      <c r="AC60" s="148"/>
      <c r="AD60" s="148"/>
      <c r="AE60" s="148"/>
      <c r="AF60" s="148"/>
      <c r="AG60" s="148" t="s">
        <v>202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192" t="s">
        <v>573</v>
      </c>
      <c r="D61" s="190"/>
      <c r="E61" s="191">
        <v>67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48"/>
      <c r="Z61" s="148"/>
      <c r="AA61" s="148"/>
      <c r="AB61" s="148"/>
      <c r="AC61" s="148"/>
      <c r="AD61" s="148"/>
      <c r="AE61" s="148"/>
      <c r="AF61" s="148"/>
      <c r="AG61" s="148" t="s">
        <v>202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76">
        <v>19</v>
      </c>
      <c r="B62" s="177" t="s">
        <v>574</v>
      </c>
      <c r="C62" s="186" t="s">
        <v>575</v>
      </c>
      <c r="D62" s="178" t="s">
        <v>205</v>
      </c>
      <c r="E62" s="179">
        <v>67</v>
      </c>
      <c r="F62" s="180"/>
      <c r="G62" s="181">
        <f>ROUND(E62*F62,2)</f>
        <v>0</v>
      </c>
      <c r="H62" s="180"/>
      <c r="I62" s="181">
        <f>ROUND(E62*H62,2)</f>
        <v>0</v>
      </c>
      <c r="J62" s="180"/>
      <c r="K62" s="181">
        <f>ROUND(E62*J62,2)</f>
        <v>0</v>
      </c>
      <c r="L62" s="181">
        <v>21</v>
      </c>
      <c r="M62" s="181">
        <f>G62*(1+L62/100)</f>
        <v>0</v>
      </c>
      <c r="N62" s="179">
        <v>0.15826000000000001</v>
      </c>
      <c r="O62" s="179">
        <f>ROUND(E62*N62,2)</f>
        <v>10.6</v>
      </c>
      <c r="P62" s="179">
        <v>0</v>
      </c>
      <c r="Q62" s="179">
        <f>ROUND(E62*P62,2)</f>
        <v>0</v>
      </c>
      <c r="R62" s="181"/>
      <c r="S62" s="181" t="s">
        <v>200</v>
      </c>
      <c r="T62" s="182" t="s">
        <v>200</v>
      </c>
      <c r="U62" s="159">
        <v>5.6000000000000001E-2</v>
      </c>
      <c r="V62" s="159">
        <f>ROUND(E62*U62,2)</f>
        <v>3.75</v>
      </c>
      <c r="W62" s="159"/>
      <c r="X62" s="159" t="s">
        <v>141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142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ht="25.5" x14ac:dyDescent="0.2">
      <c r="A63" s="162" t="s">
        <v>134</v>
      </c>
      <c r="B63" s="163" t="s">
        <v>88</v>
      </c>
      <c r="C63" s="184" t="s">
        <v>89</v>
      </c>
      <c r="D63" s="164"/>
      <c r="E63" s="165"/>
      <c r="F63" s="166"/>
      <c r="G63" s="166">
        <f>SUMIF(AG64:AG69,"&lt;&gt;NOR",G64:G69)</f>
        <v>0</v>
      </c>
      <c r="H63" s="166"/>
      <c r="I63" s="166">
        <f>SUM(I64:I69)</f>
        <v>0</v>
      </c>
      <c r="J63" s="166"/>
      <c r="K63" s="166">
        <f>SUM(K64:K69)</f>
        <v>0</v>
      </c>
      <c r="L63" s="166"/>
      <c r="M63" s="166">
        <f>SUM(M64:M69)</f>
        <v>0</v>
      </c>
      <c r="N63" s="165"/>
      <c r="O63" s="165">
        <f>SUM(O64:O69)</f>
        <v>14.48</v>
      </c>
      <c r="P63" s="165"/>
      <c r="Q63" s="165">
        <f>SUM(Q64:Q69)</f>
        <v>0</v>
      </c>
      <c r="R63" s="166"/>
      <c r="S63" s="166"/>
      <c r="T63" s="167"/>
      <c r="U63" s="161"/>
      <c r="V63" s="161">
        <f>SUM(V64:V69)</f>
        <v>8.0499999999999989</v>
      </c>
      <c r="W63" s="161"/>
      <c r="X63" s="161"/>
      <c r="AG63" t="s">
        <v>135</v>
      </c>
    </row>
    <row r="64" spans="1:60" outlineLevel="1" x14ac:dyDescent="0.2">
      <c r="A64" s="176">
        <v>20</v>
      </c>
      <c r="B64" s="177" t="s">
        <v>576</v>
      </c>
      <c r="C64" s="186" t="s">
        <v>577</v>
      </c>
      <c r="D64" s="178" t="s">
        <v>205</v>
      </c>
      <c r="E64" s="179">
        <v>67</v>
      </c>
      <c r="F64" s="180"/>
      <c r="G64" s="181">
        <f>ROUND(E64*F64,2)</f>
        <v>0</v>
      </c>
      <c r="H64" s="180"/>
      <c r="I64" s="181">
        <f>ROUND(E64*H64,2)</f>
        <v>0</v>
      </c>
      <c r="J64" s="180"/>
      <c r="K64" s="181">
        <f>ROUND(E64*J64,2)</f>
        <v>0</v>
      </c>
      <c r="L64" s="181">
        <v>21</v>
      </c>
      <c r="M64" s="181">
        <f>G64*(1+L64/100)</f>
        <v>0</v>
      </c>
      <c r="N64" s="179">
        <v>6.0099999999999997E-3</v>
      </c>
      <c r="O64" s="179">
        <f>ROUND(E64*N64,2)</f>
        <v>0.4</v>
      </c>
      <c r="P64" s="179">
        <v>0</v>
      </c>
      <c r="Q64" s="179">
        <f>ROUND(E64*P64,2)</f>
        <v>0</v>
      </c>
      <c r="R64" s="181"/>
      <c r="S64" s="181" t="s">
        <v>200</v>
      </c>
      <c r="T64" s="182" t="s">
        <v>200</v>
      </c>
      <c r="U64" s="159">
        <v>4.0000000000000001E-3</v>
      </c>
      <c r="V64" s="159">
        <f>ROUND(E64*U64,2)</f>
        <v>0.27</v>
      </c>
      <c r="W64" s="159"/>
      <c r="X64" s="159" t="s">
        <v>141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142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76">
        <v>21</v>
      </c>
      <c r="B65" s="177" t="s">
        <v>458</v>
      </c>
      <c r="C65" s="186" t="s">
        <v>459</v>
      </c>
      <c r="D65" s="178" t="s">
        <v>205</v>
      </c>
      <c r="E65" s="179">
        <v>108</v>
      </c>
      <c r="F65" s="180"/>
      <c r="G65" s="181">
        <f>ROUND(E65*F65,2)</f>
        <v>0</v>
      </c>
      <c r="H65" s="180"/>
      <c r="I65" s="181">
        <f>ROUND(E65*H65,2)</f>
        <v>0</v>
      </c>
      <c r="J65" s="180"/>
      <c r="K65" s="181">
        <f>ROUND(E65*J65,2)</f>
        <v>0</v>
      </c>
      <c r="L65" s="181">
        <v>21</v>
      </c>
      <c r="M65" s="181">
        <f>G65*(1+L65/100)</f>
        <v>0</v>
      </c>
      <c r="N65" s="179">
        <v>7.1000000000000002E-4</v>
      </c>
      <c r="O65" s="179">
        <f>ROUND(E65*N65,2)</f>
        <v>0.08</v>
      </c>
      <c r="P65" s="179">
        <v>0</v>
      </c>
      <c r="Q65" s="179">
        <f>ROUND(E65*P65,2)</f>
        <v>0</v>
      </c>
      <c r="R65" s="181"/>
      <c r="S65" s="181" t="s">
        <v>200</v>
      </c>
      <c r="T65" s="182" t="s">
        <v>200</v>
      </c>
      <c r="U65" s="159">
        <v>2E-3</v>
      </c>
      <c r="V65" s="159">
        <f>ROUND(E65*U65,2)</f>
        <v>0.22</v>
      </c>
      <c r="W65" s="159"/>
      <c r="X65" s="159" t="s">
        <v>141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68">
        <v>22</v>
      </c>
      <c r="B66" s="169" t="s">
        <v>460</v>
      </c>
      <c r="C66" s="185" t="s">
        <v>461</v>
      </c>
      <c r="D66" s="170" t="s">
        <v>205</v>
      </c>
      <c r="E66" s="171">
        <v>108</v>
      </c>
      <c r="F66" s="172"/>
      <c r="G66" s="173">
        <f>ROUND(E66*F66,2)</f>
        <v>0</v>
      </c>
      <c r="H66" s="172"/>
      <c r="I66" s="173">
        <f>ROUND(E66*H66,2)</f>
        <v>0</v>
      </c>
      <c r="J66" s="172"/>
      <c r="K66" s="173">
        <f>ROUND(E66*J66,2)</f>
        <v>0</v>
      </c>
      <c r="L66" s="173">
        <v>21</v>
      </c>
      <c r="M66" s="173">
        <f>G66*(1+L66/100)</f>
        <v>0</v>
      </c>
      <c r="N66" s="171">
        <v>0.12966</v>
      </c>
      <c r="O66" s="171">
        <f>ROUND(E66*N66,2)</f>
        <v>14</v>
      </c>
      <c r="P66" s="171">
        <v>0</v>
      </c>
      <c r="Q66" s="171">
        <f>ROUND(E66*P66,2)</f>
        <v>0</v>
      </c>
      <c r="R66" s="173"/>
      <c r="S66" s="173" t="s">
        <v>200</v>
      </c>
      <c r="T66" s="174" t="s">
        <v>200</v>
      </c>
      <c r="U66" s="159">
        <v>7.0000000000000007E-2</v>
      </c>
      <c r="V66" s="159">
        <f>ROUND(E66*U66,2)</f>
        <v>7.56</v>
      </c>
      <c r="W66" s="159"/>
      <c r="X66" s="159" t="s">
        <v>141</v>
      </c>
      <c r="Y66" s="148"/>
      <c r="Z66" s="148"/>
      <c r="AA66" s="148"/>
      <c r="AB66" s="148"/>
      <c r="AC66" s="148"/>
      <c r="AD66" s="148"/>
      <c r="AE66" s="148"/>
      <c r="AF66" s="148"/>
      <c r="AG66" s="148" t="s">
        <v>142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92" t="s">
        <v>573</v>
      </c>
      <c r="D67" s="190"/>
      <c r="E67" s="191">
        <v>67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8"/>
      <c r="Z67" s="148"/>
      <c r="AA67" s="148"/>
      <c r="AB67" s="148"/>
      <c r="AC67" s="148"/>
      <c r="AD67" s="148"/>
      <c r="AE67" s="148"/>
      <c r="AF67" s="148"/>
      <c r="AG67" s="148" t="s">
        <v>202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92" t="s">
        <v>462</v>
      </c>
      <c r="D68" s="190"/>
      <c r="E68" s="191"/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48"/>
      <c r="Z68" s="148"/>
      <c r="AA68" s="148"/>
      <c r="AB68" s="148"/>
      <c r="AC68" s="148"/>
      <c r="AD68" s="148"/>
      <c r="AE68" s="148"/>
      <c r="AF68" s="148"/>
      <c r="AG68" s="148" t="s">
        <v>202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92" t="s">
        <v>578</v>
      </c>
      <c r="D69" s="190"/>
      <c r="E69" s="191">
        <v>41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8"/>
      <c r="Z69" s="148"/>
      <c r="AA69" s="148"/>
      <c r="AB69" s="148"/>
      <c r="AC69" s="148"/>
      <c r="AD69" s="148"/>
      <c r="AE69" s="148"/>
      <c r="AF69" s="148"/>
      <c r="AG69" s="148" t="s">
        <v>202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x14ac:dyDescent="0.2">
      <c r="A70" s="162" t="s">
        <v>134</v>
      </c>
      <c r="B70" s="163" t="s">
        <v>92</v>
      </c>
      <c r="C70" s="184" t="s">
        <v>93</v>
      </c>
      <c r="D70" s="164"/>
      <c r="E70" s="165"/>
      <c r="F70" s="166"/>
      <c r="G70" s="166">
        <f>SUMIF(AG71:AG74,"&lt;&gt;NOR",G71:G74)</f>
        <v>0</v>
      </c>
      <c r="H70" s="166"/>
      <c r="I70" s="166">
        <f>SUM(I71:I74)</f>
        <v>0</v>
      </c>
      <c r="J70" s="166"/>
      <c r="K70" s="166">
        <f>SUM(K71:K74)</f>
        <v>0</v>
      </c>
      <c r="L70" s="166"/>
      <c r="M70" s="166">
        <f>SUM(M71:M74)</f>
        <v>0</v>
      </c>
      <c r="N70" s="165"/>
      <c r="O70" s="165">
        <f>SUM(O71:O74)</f>
        <v>0.04</v>
      </c>
      <c r="P70" s="165"/>
      <c r="Q70" s="165">
        <f>SUM(Q71:Q74)</f>
        <v>0</v>
      </c>
      <c r="R70" s="166"/>
      <c r="S70" s="166"/>
      <c r="T70" s="167"/>
      <c r="U70" s="161"/>
      <c r="V70" s="161">
        <f>SUM(V71:V74)</f>
        <v>0.4</v>
      </c>
      <c r="W70" s="161"/>
      <c r="X70" s="161"/>
      <c r="AG70" t="s">
        <v>135</v>
      </c>
    </row>
    <row r="71" spans="1:60" outlineLevel="1" x14ac:dyDescent="0.2">
      <c r="A71" s="176">
        <v>23</v>
      </c>
      <c r="B71" s="177" t="s">
        <v>464</v>
      </c>
      <c r="C71" s="186" t="s">
        <v>465</v>
      </c>
      <c r="D71" s="178" t="s">
        <v>210</v>
      </c>
      <c r="E71" s="179">
        <v>5</v>
      </c>
      <c r="F71" s="180"/>
      <c r="G71" s="181">
        <f>ROUND(E71*F71,2)</f>
        <v>0</v>
      </c>
      <c r="H71" s="180"/>
      <c r="I71" s="181">
        <f>ROUND(E71*H71,2)</f>
        <v>0</v>
      </c>
      <c r="J71" s="180"/>
      <c r="K71" s="181">
        <f>ROUND(E71*J71,2)</f>
        <v>0</v>
      </c>
      <c r="L71" s="181">
        <v>21</v>
      </c>
      <c r="M71" s="181">
        <f>G71*(1+L71/100)</f>
        <v>0</v>
      </c>
      <c r="N71" s="179">
        <v>1.0000000000000001E-5</v>
      </c>
      <c r="O71" s="179">
        <f>ROUND(E71*N71,2)</f>
        <v>0</v>
      </c>
      <c r="P71" s="179">
        <v>0</v>
      </c>
      <c r="Q71" s="179">
        <f>ROUND(E71*P71,2)</f>
        <v>0</v>
      </c>
      <c r="R71" s="181"/>
      <c r="S71" s="181" t="s">
        <v>200</v>
      </c>
      <c r="T71" s="182" t="s">
        <v>200</v>
      </c>
      <c r="U71" s="159">
        <v>0.08</v>
      </c>
      <c r="V71" s="159">
        <f>ROUND(E71*U71,2)</f>
        <v>0.4</v>
      </c>
      <c r="W71" s="159"/>
      <c r="X71" s="159" t="s">
        <v>141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142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76">
        <v>24</v>
      </c>
      <c r="B72" s="177" t="s">
        <v>466</v>
      </c>
      <c r="C72" s="186" t="s">
        <v>467</v>
      </c>
      <c r="D72" s="178" t="s">
        <v>237</v>
      </c>
      <c r="E72" s="179">
        <v>1</v>
      </c>
      <c r="F72" s="180"/>
      <c r="G72" s="181">
        <f>ROUND(E72*F72,2)</f>
        <v>0</v>
      </c>
      <c r="H72" s="180"/>
      <c r="I72" s="181">
        <f>ROUND(E72*H72,2)</f>
        <v>0</v>
      </c>
      <c r="J72" s="180"/>
      <c r="K72" s="181">
        <f>ROUND(E72*J72,2)</f>
        <v>0</v>
      </c>
      <c r="L72" s="181">
        <v>21</v>
      </c>
      <c r="M72" s="181">
        <f>G72*(1+L72/100)</f>
        <v>0</v>
      </c>
      <c r="N72" s="179">
        <v>0.01</v>
      </c>
      <c r="O72" s="179">
        <f>ROUND(E72*N72,2)</f>
        <v>0.01</v>
      </c>
      <c r="P72" s="179">
        <v>0</v>
      </c>
      <c r="Q72" s="179">
        <f>ROUND(E72*P72,2)</f>
        <v>0</v>
      </c>
      <c r="R72" s="181"/>
      <c r="S72" s="181" t="s">
        <v>139</v>
      </c>
      <c r="T72" s="182" t="s">
        <v>140</v>
      </c>
      <c r="U72" s="159">
        <v>0</v>
      </c>
      <c r="V72" s="159">
        <f>ROUND(E72*U72,2)</f>
        <v>0</v>
      </c>
      <c r="W72" s="159"/>
      <c r="X72" s="159" t="s">
        <v>141</v>
      </c>
      <c r="Y72" s="148"/>
      <c r="Z72" s="148"/>
      <c r="AA72" s="148"/>
      <c r="AB72" s="148"/>
      <c r="AC72" s="148"/>
      <c r="AD72" s="148"/>
      <c r="AE72" s="148"/>
      <c r="AF72" s="148"/>
      <c r="AG72" s="148" t="s">
        <v>142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68">
        <v>25</v>
      </c>
      <c r="B73" s="169" t="s">
        <v>468</v>
      </c>
      <c r="C73" s="185" t="s">
        <v>469</v>
      </c>
      <c r="D73" s="170" t="s">
        <v>237</v>
      </c>
      <c r="E73" s="171">
        <v>5.4649999999999999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21</v>
      </c>
      <c r="M73" s="173">
        <f>G73*(1+L73/100)</f>
        <v>0</v>
      </c>
      <c r="N73" s="171">
        <v>5.0400000000000002E-3</v>
      </c>
      <c r="O73" s="171">
        <f>ROUND(E73*N73,2)</f>
        <v>0.03</v>
      </c>
      <c r="P73" s="171">
        <v>0</v>
      </c>
      <c r="Q73" s="171">
        <f>ROUND(E73*P73,2)</f>
        <v>0</v>
      </c>
      <c r="R73" s="173" t="s">
        <v>294</v>
      </c>
      <c r="S73" s="173" t="s">
        <v>200</v>
      </c>
      <c r="T73" s="174" t="s">
        <v>200</v>
      </c>
      <c r="U73" s="159">
        <v>0</v>
      </c>
      <c r="V73" s="159">
        <f>ROUND(E73*U73,2)</f>
        <v>0</v>
      </c>
      <c r="W73" s="159"/>
      <c r="X73" s="159" t="s">
        <v>295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296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92" t="s">
        <v>579</v>
      </c>
      <c r="D74" s="190"/>
      <c r="E74" s="191">
        <v>5.4649999999999999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8"/>
      <c r="Z74" s="148"/>
      <c r="AA74" s="148"/>
      <c r="AB74" s="148"/>
      <c r="AC74" s="148"/>
      <c r="AD74" s="148"/>
      <c r="AE74" s="148"/>
      <c r="AF74" s="148"/>
      <c r="AG74" s="148" t="s">
        <v>202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x14ac:dyDescent="0.2">
      <c r="A75" s="162" t="s">
        <v>134</v>
      </c>
      <c r="B75" s="163" t="s">
        <v>94</v>
      </c>
      <c r="C75" s="184" t="s">
        <v>95</v>
      </c>
      <c r="D75" s="164"/>
      <c r="E75" s="165"/>
      <c r="F75" s="166"/>
      <c r="G75" s="166">
        <f>SUMIF(AG76:AG79,"&lt;&gt;NOR",G76:G79)</f>
        <v>0</v>
      </c>
      <c r="H75" s="166"/>
      <c r="I75" s="166">
        <f>SUM(I76:I79)</f>
        <v>0</v>
      </c>
      <c r="J75" s="166"/>
      <c r="K75" s="166">
        <f>SUM(K76:K79)</f>
        <v>0</v>
      </c>
      <c r="L75" s="166"/>
      <c r="M75" s="166">
        <f>SUM(M76:M79)</f>
        <v>0</v>
      </c>
      <c r="N75" s="165"/>
      <c r="O75" s="165">
        <f>SUM(O76:O79)</f>
        <v>4.4399999999999995</v>
      </c>
      <c r="P75" s="165"/>
      <c r="Q75" s="165">
        <f>SUM(Q76:Q79)</f>
        <v>0</v>
      </c>
      <c r="R75" s="166"/>
      <c r="S75" s="166"/>
      <c r="T75" s="167"/>
      <c r="U75" s="161"/>
      <c r="V75" s="161">
        <f>SUM(V76:V79)</f>
        <v>18.16</v>
      </c>
      <c r="W75" s="161"/>
      <c r="X75" s="161"/>
      <c r="AG75" t="s">
        <v>135</v>
      </c>
    </row>
    <row r="76" spans="1:60" ht="22.5" outlineLevel="1" x14ac:dyDescent="0.2">
      <c r="A76" s="168">
        <v>26</v>
      </c>
      <c r="B76" s="169" t="s">
        <v>471</v>
      </c>
      <c r="C76" s="185" t="s">
        <v>472</v>
      </c>
      <c r="D76" s="170" t="s">
        <v>237</v>
      </c>
      <c r="E76" s="171">
        <v>1</v>
      </c>
      <c r="F76" s="172"/>
      <c r="G76" s="173">
        <f>ROUND(E76*F76,2)</f>
        <v>0</v>
      </c>
      <c r="H76" s="172"/>
      <c r="I76" s="173">
        <f>ROUND(E76*H76,2)</f>
        <v>0</v>
      </c>
      <c r="J76" s="172"/>
      <c r="K76" s="173">
        <f>ROUND(E76*J76,2)</f>
        <v>0</v>
      </c>
      <c r="L76" s="173">
        <v>21</v>
      </c>
      <c r="M76" s="173">
        <f>G76*(1+L76/100)</f>
        <v>0</v>
      </c>
      <c r="N76" s="171">
        <v>3.0596700000000001</v>
      </c>
      <c r="O76" s="171">
        <f>ROUND(E76*N76,2)</f>
        <v>3.06</v>
      </c>
      <c r="P76" s="171">
        <v>0</v>
      </c>
      <c r="Q76" s="171">
        <f>ROUND(E76*P76,2)</f>
        <v>0</v>
      </c>
      <c r="R76" s="173"/>
      <c r="S76" s="173" t="s">
        <v>200</v>
      </c>
      <c r="T76" s="174" t="s">
        <v>200</v>
      </c>
      <c r="U76" s="159">
        <v>5.024</v>
      </c>
      <c r="V76" s="159">
        <f>ROUND(E76*U76,2)</f>
        <v>5.0199999999999996</v>
      </c>
      <c r="W76" s="159"/>
      <c r="X76" s="159" t="s">
        <v>141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142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251" t="s">
        <v>473</v>
      </c>
      <c r="D77" s="252"/>
      <c r="E77" s="252"/>
      <c r="F77" s="252"/>
      <c r="G77" s="252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8"/>
      <c r="Z77" s="148"/>
      <c r="AA77" s="148"/>
      <c r="AB77" s="148"/>
      <c r="AC77" s="148"/>
      <c r="AD77" s="148"/>
      <c r="AE77" s="148"/>
      <c r="AF77" s="148"/>
      <c r="AG77" s="148" t="s">
        <v>144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76">
        <v>27</v>
      </c>
      <c r="B78" s="177" t="s">
        <v>580</v>
      </c>
      <c r="C78" s="186" t="s">
        <v>581</v>
      </c>
      <c r="D78" s="178" t="s">
        <v>237</v>
      </c>
      <c r="E78" s="179">
        <v>3</v>
      </c>
      <c r="F78" s="180"/>
      <c r="G78" s="181">
        <f>ROUND(E78*F78,2)</f>
        <v>0</v>
      </c>
      <c r="H78" s="180"/>
      <c r="I78" s="181">
        <f>ROUND(E78*H78,2)</f>
        <v>0</v>
      </c>
      <c r="J78" s="180"/>
      <c r="K78" s="181">
        <f>ROUND(E78*J78,2)</f>
        <v>0</v>
      </c>
      <c r="L78" s="181">
        <v>21</v>
      </c>
      <c r="M78" s="181">
        <f>G78*(1+L78/100)</f>
        <v>0</v>
      </c>
      <c r="N78" s="179">
        <v>0.43093999999999999</v>
      </c>
      <c r="O78" s="179">
        <f>ROUND(E78*N78,2)</f>
        <v>1.29</v>
      </c>
      <c r="P78" s="179">
        <v>0</v>
      </c>
      <c r="Q78" s="179">
        <f>ROUND(E78*P78,2)</f>
        <v>0</v>
      </c>
      <c r="R78" s="181"/>
      <c r="S78" s="181" t="s">
        <v>200</v>
      </c>
      <c r="T78" s="182" t="s">
        <v>200</v>
      </c>
      <c r="U78" s="159">
        <v>3.8170000000000002</v>
      </c>
      <c r="V78" s="159">
        <f>ROUND(E78*U78,2)</f>
        <v>11.45</v>
      </c>
      <c r="W78" s="159"/>
      <c r="X78" s="159" t="s">
        <v>141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142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2.5" outlineLevel="1" x14ac:dyDescent="0.2">
      <c r="A79" s="176">
        <v>28</v>
      </c>
      <c r="B79" s="177" t="s">
        <v>474</v>
      </c>
      <c r="C79" s="186" t="s">
        <v>475</v>
      </c>
      <c r="D79" s="178" t="s">
        <v>237</v>
      </c>
      <c r="E79" s="179">
        <v>1</v>
      </c>
      <c r="F79" s="180"/>
      <c r="G79" s="181">
        <f>ROUND(E79*F79,2)</f>
        <v>0</v>
      </c>
      <c r="H79" s="180"/>
      <c r="I79" s="181">
        <f>ROUND(E79*H79,2)</f>
        <v>0</v>
      </c>
      <c r="J79" s="180"/>
      <c r="K79" s="181">
        <f>ROUND(E79*J79,2)</f>
        <v>0</v>
      </c>
      <c r="L79" s="181">
        <v>21</v>
      </c>
      <c r="M79" s="181">
        <f>G79*(1+L79/100)</f>
        <v>0</v>
      </c>
      <c r="N79" s="179">
        <v>9.4359999999999999E-2</v>
      </c>
      <c r="O79" s="179">
        <f>ROUND(E79*N79,2)</f>
        <v>0.09</v>
      </c>
      <c r="P79" s="179">
        <v>0</v>
      </c>
      <c r="Q79" s="179">
        <f>ROUND(E79*P79,2)</f>
        <v>0</v>
      </c>
      <c r="R79" s="181"/>
      <c r="S79" s="181" t="s">
        <v>200</v>
      </c>
      <c r="T79" s="182" t="s">
        <v>200</v>
      </c>
      <c r="U79" s="159">
        <v>1.6890000000000001</v>
      </c>
      <c r="V79" s="159">
        <f>ROUND(E79*U79,2)</f>
        <v>1.69</v>
      </c>
      <c r="W79" s="159"/>
      <c r="X79" s="159" t="s">
        <v>141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142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x14ac:dyDescent="0.2">
      <c r="A80" s="162" t="s">
        <v>134</v>
      </c>
      <c r="B80" s="163" t="s">
        <v>96</v>
      </c>
      <c r="C80" s="184" t="s">
        <v>97</v>
      </c>
      <c r="D80" s="164"/>
      <c r="E80" s="165"/>
      <c r="F80" s="166"/>
      <c r="G80" s="166">
        <f>SUMIF(AG81:AG95,"&lt;&gt;NOR",G81:G95)</f>
        <v>0</v>
      </c>
      <c r="H80" s="166"/>
      <c r="I80" s="166">
        <f>SUM(I81:I95)</f>
        <v>0</v>
      </c>
      <c r="J80" s="166"/>
      <c r="K80" s="166">
        <f>SUM(K81:K95)</f>
        <v>0</v>
      </c>
      <c r="L80" s="166"/>
      <c r="M80" s="166">
        <f>SUM(M81:M95)</f>
        <v>0</v>
      </c>
      <c r="N80" s="165"/>
      <c r="O80" s="165">
        <f>SUM(O81:O95)</f>
        <v>40.36</v>
      </c>
      <c r="P80" s="165"/>
      <c r="Q80" s="165">
        <f>SUM(Q81:Q95)</f>
        <v>0</v>
      </c>
      <c r="R80" s="166"/>
      <c r="S80" s="166"/>
      <c r="T80" s="167"/>
      <c r="U80" s="161"/>
      <c r="V80" s="161">
        <f>SUM(V81:V95)</f>
        <v>60.400000000000013</v>
      </c>
      <c r="W80" s="161"/>
      <c r="X80" s="161"/>
      <c r="AG80" t="s">
        <v>135</v>
      </c>
    </row>
    <row r="81" spans="1:60" outlineLevel="1" x14ac:dyDescent="0.2">
      <c r="A81" s="176">
        <v>29</v>
      </c>
      <c r="B81" s="177" t="s">
        <v>476</v>
      </c>
      <c r="C81" s="186" t="s">
        <v>477</v>
      </c>
      <c r="D81" s="178" t="s">
        <v>210</v>
      </c>
      <c r="E81" s="179">
        <v>82</v>
      </c>
      <c r="F81" s="180"/>
      <c r="G81" s="181">
        <f>ROUND(E81*F81,2)</f>
        <v>0</v>
      </c>
      <c r="H81" s="180"/>
      <c r="I81" s="181">
        <f>ROUND(E81*H81,2)</f>
        <v>0</v>
      </c>
      <c r="J81" s="180"/>
      <c r="K81" s="181">
        <f>ROUND(E81*J81,2)</f>
        <v>0</v>
      </c>
      <c r="L81" s="181">
        <v>21</v>
      </c>
      <c r="M81" s="181">
        <f>G81*(1+L81/100)</f>
        <v>0</v>
      </c>
      <c r="N81" s="179">
        <v>3.5999999999999999E-3</v>
      </c>
      <c r="O81" s="179">
        <f>ROUND(E81*N81,2)</f>
        <v>0.3</v>
      </c>
      <c r="P81" s="179">
        <v>0</v>
      </c>
      <c r="Q81" s="179">
        <f>ROUND(E81*P81,2)</f>
        <v>0</v>
      </c>
      <c r="R81" s="181"/>
      <c r="S81" s="181" t="s">
        <v>200</v>
      </c>
      <c r="T81" s="182" t="s">
        <v>200</v>
      </c>
      <c r="U81" s="159">
        <v>4.5999999999999999E-2</v>
      </c>
      <c r="V81" s="159">
        <f>ROUND(E81*U81,2)</f>
        <v>3.77</v>
      </c>
      <c r="W81" s="159"/>
      <c r="X81" s="159" t="s">
        <v>141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142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ht="22.5" outlineLevel="1" x14ac:dyDescent="0.2">
      <c r="A82" s="168">
        <v>30</v>
      </c>
      <c r="B82" s="169" t="s">
        <v>349</v>
      </c>
      <c r="C82" s="185" t="s">
        <v>350</v>
      </c>
      <c r="D82" s="170" t="s">
        <v>237</v>
      </c>
      <c r="E82" s="171">
        <v>1</v>
      </c>
      <c r="F82" s="172"/>
      <c r="G82" s="173">
        <f>ROUND(E82*F82,2)</f>
        <v>0</v>
      </c>
      <c r="H82" s="172"/>
      <c r="I82" s="173">
        <f>ROUND(E82*H82,2)</f>
        <v>0</v>
      </c>
      <c r="J82" s="172"/>
      <c r="K82" s="173">
        <f>ROUND(E82*J82,2)</f>
        <v>0</v>
      </c>
      <c r="L82" s="173">
        <v>21</v>
      </c>
      <c r="M82" s="173">
        <f>G82*(1+L82/100)</f>
        <v>0</v>
      </c>
      <c r="N82" s="171">
        <v>0.1176</v>
      </c>
      <c r="O82" s="171">
        <f>ROUND(E82*N82,2)</f>
        <v>0.12</v>
      </c>
      <c r="P82" s="171">
        <v>0</v>
      </c>
      <c r="Q82" s="171">
        <f>ROUND(E82*P82,2)</f>
        <v>0</v>
      </c>
      <c r="R82" s="173"/>
      <c r="S82" s="173" t="s">
        <v>200</v>
      </c>
      <c r="T82" s="174" t="s">
        <v>200</v>
      </c>
      <c r="U82" s="159">
        <v>0.92</v>
      </c>
      <c r="V82" s="159">
        <f>ROUND(E82*U82,2)</f>
        <v>0.92</v>
      </c>
      <c r="W82" s="159"/>
      <c r="X82" s="159" t="s">
        <v>141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142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192" t="s">
        <v>582</v>
      </c>
      <c r="D83" s="190"/>
      <c r="E83" s="191"/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48"/>
      <c r="Z83" s="148"/>
      <c r="AA83" s="148"/>
      <c r="AB83" s="148"/>
      <c r="AC83" s="148"/>
      <c r="AD83" s="148"/>
      <c r="AE83" s="148"/>
      <c r="AF83" s="148"/>
      <c r="AG83" s="148" t="s">
        <v>202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92" t="s">
        <v>529</v>
      </c>
      <c r="D84" s="190"/>
      <c r="E84" s="191">
        <v>1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8"/>
      <c r="Z84" s="148"/>
      <c r="AA84" s="148"/>
      <c r="AB84" s="148"/>
      <c r="AC84" s="148"/>
      <c r="AD84" s="148"/>
      <c r="AE84" s="148"/>
      <c r="AF84" s="148"/>
      <c r="AG84" s="148" t="s">
        <v>202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22.5" outlineLevel="1" x14ac:dyDescent="0.2">
      <c r="A85" s="168">
        <v>31</v>
      </c>
      <c r="B85" s="169" t="s">
        <v>478</v>
      </c>
      <c r="C85" s="185" t="s">
        <v>479</v>
      </c>
      <c r="D85" s="170" t="s">
        <v>210</v>
      </c>
      <c r="E85" s="171">
        <v>166</v>
      </c>
      <c r="F85" s="172"/>
      <c r="G85" s="173">
        <f>ROUND(E85*F85,2)</f>
        <v>0</v>
      </c>
      <c r="H85" s="172"/>
      <c r="I85" s="173">
        <f>ROUND(E85*H85,2)</f>
        <v>0</v>
      </c>
      <c r="J85" s="172"/>
      <c r="K85" s="173">
        <f>ROUND(E85*J85,2)</f>
        <v>0</v>
      </c>
      <c r="L85" s="173">
        <v>21</v>
      </c>
      <c r="M85" s="173">
        <f>G85*(1+L85/100)</f>
        <v>0</v>
      </c>
      <c r="N85" s="171">
        <v>0.12471</v>
      </c>
      <c r="O85" s="171">
        <f>ROUND(E85*N85,2)</f>
        <v>20.7</v>
      </c>
      <c r="P85" s="171">
        <v>0</v>
      </c>
      <c r="Q85" s="171">
        <f>ROUND(E85*P85,2)</f>
        <v>0</v>
      </c>
      <c r="R85" s="173"/>
      <c r="S85" s="173" t="s">
        <v>200</v>
      </c>
      <c r="T85" s="174" t="s">
        <v>200</v>
      </c>
      <c r="U85" s="159">
        <v>0.12</v>
      </c>
      <c r="V85" s="159">
        <f>ROUND(E85*U85,2)</f>
        <v>19.920000000000002</v>
      </c>
      <c r="W85" s="159"/>
      <c r="X85" s="159" t="s">
        <v>141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142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55"/>
      <c r="B86" s="156"/>
      <c r="C86" s="192" t="s">
        <v>480</v>
      </c>
      <c r="D86" s="190"/>
      <c r="E86" s="191"/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8"/>
      <c r="Z86" s="148"/>
      <c r="AA86" s="148"/>
      <c r="AB86" s="148"/>
      <c r="AC86" s="148"/>
      <c r="AD86" s="148"/>
      <c r="AE86" s="148"/>
      <c r="AF86" s="148"/>
      <c r="AG86" s="148" t="s">
        <v>202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192" t="s">
        <v>583</v>
      </c>
      <c r="D87" s="190"/>
      <c r="E87" s="191">
        <v>166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48"/>
      <c r="Z87" s="148"/>
      <c r="AA87" s="148"/>
      <c r="AB87" s="148"/>
      <c r="AC87" s="148"/>
      <c r="AD87" s="148"/>
      <c r="AE87" s="148"/>
      <c r="AF87" s="148"/>
      <c r="AG87" s="148" t="s">
        <v>202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76">
        <v>32</v>
      </c>
      <c r="B88" s="177" t="s">
        <v>359</v>
      </c>
      <c r="C88" s="186" t="s">
        <v>360</v>
      </c>
      <c r="D88" s="178" t="s">
        <v>210</v>
      </c>
      <c r="E88" s="179">
        <v>80</v>
      </c>
      <c r="F88" s="180"/>
      <c r="G88" s="181">
        <f>ROUND(E88*F88,2)</f>
        <v>0</v>
      </c>
      <c r="H88" s="180"/>
      <c r="I88" s="181">
        <f>ROUND(E88*H88,2)</f>
        <v>0</v>
      </c>
      <c r="J88" s="180"/>
      <c r="K88" s="181">
        <f>ROUND(E88*J88,2)</f>
        <v>0</v>
      </c>
      <c r="L88" s="181">
        <v>21</v>
      </c>
      <c r="M88" s="181">
        <f>G88*(1+L88/100)</f>
        <v>0</v>
      </c>
      <c r="N88" s="179">
        <v>0.188</v>
      </c>
      <c r="O88" s="179">
        <f>ROUND(E88*N88,2)</f>
        <v>15.04</v>
      </c>
      <c r="P88" s="179">
        <v>0</v>
      </c>
      <c r="Q88" s="179">
        <f>ROUND(E88*P88,2)</f>
        <v>0</v>
      </c>
      <c r="R88" s="181"/>
      <c r="S88" s="181" t="s">
        <v>200</v>
      </c>
      <c r="T88" s="182" t="s">
        <v>200</v>
      </c>
      <c r="U88" s="159">
        <v>0.27</v>
      </c>
      <c r="V88" s="159">
        <f>ROUND(E88*U88,2)</f>
        <v>21.6</v>
      </c>
      <c r="W88" s="159"/>
      <c r="X88" s="159" t="s">
        <v>141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142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76">
        <v>33</v>
      </c>
      <c r="B89" s="177" t="s">
        <v>482</v>
      </c>
      <c r="C89" s="186" t="s">
        <v>483</v>
      </c>
      <c r="D89" s="178" t="s">
        <v>210</v>
      </c>
      <c r="E89" s="179">
        <v>82</v>
      </c>
      <c r="F89" s="180"/>
      <c r="G89" s="181">
        <f>ROUND(E89*F89,2)</f>
        <v>0</v>
      </c>
      <c r="H89" s="180"/>
      <c r="I89" s="181">
        <f>ROUND(E89*H89,2)</f>
        <v>0</v>
      </c>
      <c r="J89" s="180"/>
      <c r="K89" s="181">
        <f>ROUND(E89*J89,2)</f>
        <v>0</v>
      </c>
      <c r="L89" s="181">
        <v>21</v>
      </c>
      <c r="M89" s="181">
        <f>G89*(1+L89/100)</f>
        <v>0</v>
      </c>
      <c r="N89" s="179">
        <v>0</v>
      </c>
      <c r="O89" s="179">
        <f>ROUND(E89*N89,2)</f>
        <v>0</v>
      </c>
      <c r="P89" s="179">
        <v>0</v>
      </c>
      <c r="Q89" s="179">
        <f>ROUND(E89*P89,2)</f>
        <v>0</v>
      </c>
      <c r="R89" s="181"/>
      <c r="S89" s="181" t="s">
        <v>200</v>
      </c>
      <c r="T89" s="182" t="s">
        <v>200</v>
      </c>
      <c r="U89" s="159">
        <v>9.2999999999999999E-2</v>
      </c>
      <c r="V89" s="159">
        <f>ROUND(E89*U89,2)</f>
        <v>7.63</v>
      </c>
      <c r="W89" s="159"/>
      <c r="X89" s="159" t="s">
        <v>141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142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68">
        <v>34</v>
      </c>
      <c r="B90" s="169" t="s">
        <v>484</v>
      </c>
      <c r="C90" s="185" t="s">
        <v>485</v>
      </c>
      <c r="D90" s="170" t="s">
        <v>210</v>
      </c>
      <c r="E90" s="171">
        <v>164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71">
        <v>0</v>
      </c>
      <c r="O90" s="171">
        <f>ROUND(E90*N90,2)</f>
        <v>0</v>
      </c>
      <c r="P90" s="171">
        <v>0</v>
      </c>
      <c r="Q90" s="171">
        <f>ROUND(E90*P90,2)</f>
        <v>0</v>
      </c>
      <c r="R90" s="173"/>
      <c r="S90" s="173" t="s">
        <v>200</v>
      </c>
      <c r="T90" s="174" t="s">
        <v>200</v>
      </c>
      <c r="U90" s="159">
        <v>0.04</v>
      </c>
      <c r="V90" s="159">
        <f>ROUND(E90*U90,2)</f>
        <v>6.56</v>
      </c>
      <c r="W90" s="159"/>
      <c r="X90" s="159" t="s">
        <v>141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142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55"/>
      <c r="B91" s="156"/>
      <c r="C91" s="192" t="s">
        <v>584</v>
      </c>
      <c r="D91" s="190"/>
      <c r="E91" s="191">
        <v>82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48"/>
      <c r="Z91" s="148"/>
      <c r="AA91" s="148"/>
      <c r="AB91" s="148"/>
      <c r="AC91" s="148"/>
      <c r="AD91" s="148"/>
      <c r="AE91" s="148"/>
      <c r="AF91" s="148"/>
      <c r="AG91" s="148" t="s">
        <v>202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55"/>
      <c r="B92" s="156"/>
      <c r="C92" s="192" t="s">
        <v>487</v>
      </c>
      <c r="D92" s="190"/>
      <c r="E92" s="191"/>
      <c r="F92" s="159"/>
      <c r="G92" s="159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48"/>
      <c r="Z92" s="148"/>
      <c r="AA92" s="148"/>
      <c r="AB92" s="148"/>
      <c r="AC92" s="148"/>
      <c r="AD92" s="148"/>
      <c r="AE92" s="148"/>
      <c r="AF92" s="148"/>
      <c r="AG92" s="148" t="s">
        <v>202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92" t="s">
        <v>584</v>
      </c>
      <c r="D93" s="190"/>
      <c r="E93" s="191">
        <v>82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48"/>
      <c r="Z93" s="148"/>
      <c r="AA93" s="148"/>
      <c r="AB93" s="148"/>
      <c r="AC93" s="148"/>
      <c r="AD93" s="148"/>
      <c r="AE93" s="148"/>
      <c r="AF93" s="148"/>
      <c r="AG93" s="148" t="s">
        <v>202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68">
        <v>35</v>
      </c>
      <c r="B94" s="169" t="s">
        <v>488</v>
      </c>
      <c r="C94" s="185" t="s">
        <v>489</v>
      </c>
      <c r="D94" s="170" t="s">
        <v>237</v>
      </c>
      <c r="E94" s="171">
        <v>80.8</v>
      </c>
      <c r="F94" s="172"/>
      <c r="G94" s="173">
        <f>ROUND(E94*F94,2)</f>
        <v>0</v>
      </c>
      <c r="H94" s="172"/>
      <c r="I94" s="173">
        <f>ROUND(E94*H94,2)</f>
        <v>0</v>
      </c>
      <c r="J94" s="172"/>
      <c r="K94" s="173">
        <f>ROUND(E94*J94,2)</f>
        <v>0</v>
      </c>
      <c r="L94" s="173">
        <v>21</v>
      </c>
      <c r="M94" s="173">
        <f>G94*(1+L94/100)</f>
        <v>0</v>
      </c>
      <c r="N94" s="171">
        <v>5.1999999999999998E-2</v>
      </c>
      <c r="O94" s="171">
        <f>ROUND(E94*N94,2)</f>
        <v>4.2</v>
      </c>
      <c r="P94" s="171">
        <v>0</v>
      </c>
      <c r="Q94" s="171">
        <f>ROUND(E94*P94,2)</f>
        <v>0</v>
      </c>
      <c r="R94" s="173" t="s">
        <v>294</v>
      </c>
      <c r="S94" s="173" t="s">
        <v>200</v>
      </c>
      <c r="T94" s="174" t="s">
        <v>200</v>
      </c>
      <c r="U94" s="159">
        <v>0</v>
      </c>
      <c r="V94" s="159">
        <f>ROUND(E94*U94,2)</f>
        <v>0</v>
      </c>
      <c r="W94" s="159"/>
      <c r="X94" s="159" t="s">
        <v>295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296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55"/>
      <c r="B95" s="156"/>
      <c r="C95" s="192" t="s">
        <v>518</v>
      </c>
      <c r="D95" s="190"/>
      <c r="E95" s="191">
        <v>80.8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48"/>
      <c r="Z95" s="148"/>
      <c r="AA95" s="148"/>
      <c r="AB95" s="148"/>
      <c r="AC95" s="148"/>
      <c r="AD95" s="148"/>
      <c r="AE95" s="148"/>
      <c r="AF95" s="148"/>
      <c r="AG95" s="148" t="s">
        <v>202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x14ac:dyDescent="0.2">
      <c r="A96" s="162" t="s">
        <v>134</v>
      </c>
      <c r="B96" s="163" t="s">
        <v>98</v>
      </c>
      <c r="C96" s="184" t="s">
        <v>99</v>
      </c>
      <c r="D96" s="164"/>
      <c r="E96" s="165"/>
      <c r="F96" s="166"/>
      <c r="G96" s="166">
        <f>SUMIF(AG97:AG98,"&lt;&gt;NOR",G97:G98)</f>
        <v>0</v>
      </c>
      <c r="H96" s="166"/>
      <c r="I96" s="166">
        <f>SUM(I97:I98)</f>
        <v>0</v>
      </c>
      <c r="J96" s="166"/>
      <c r="K96" s="166">
        <f>SUM(K97:K98)</f>
        <v>0</v>
      </c>
      <c r="L96" s="166"/>
      <c r="M96" s="166">
        <f>SUM(M97:M98)</f>
        <v>0</v>
      </c>
      <c r="N96" s="165"/>
      <c r="O96" s="165">
        <f>SUM(O97:O98)</f>
        <v>0</v>
      </c>
      <c r="P96" s="165"/>
      <c r="Q96" s="165">
        <f>SUM(Q97:Q98)</f>
        <v>0</v>
      </c>
      <c r="R96" s="166"/>
      <c r="S96" s="166"/>
      <c r="T96" s="167"/>
      <c r="U96" s="161"/>
      <c r="V96" s="161">
        <f>SUM(V97:V98)</f>
        <v>0.08</v>
      </c>
      <c r="W96" s="161"/>
      <c r="X96" s="161"/>
      <c r="AG96" t="s">
        <v>135</v>
      </c>
    </row>
    <row r="97" spans="1:60" outlineLevel="1" x14ac:dyDescent="0.2">
      <c r="A97" s="168">
        <v>36</v>
      </c>
      <c r="B97" s="169" t="s">
        <v>491</v>
      </c>
      <c r="C97" s="185" t="s">
        <v>492</v>
      </c>
      <c r="D97" s="170" t="s">
        <v>205</v>
      </c>
      <c r="E97" s="171">
        <v>41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21</v>
      </c>
      <c r="M97" s="173">
        <f>G97*(1+L97/100)</f>
        <v>0</v>
      </c>
      <c r="N97" s="171">
        <v>0</v>
      </c>
      <c r="O97" s="171">
        <f>ROUND(E97*N97,2)</f>
        <v>0</v>
      </c>
      <c r="P97" s="171">
        <v>0</v>
      </c>
      <c r="Q97" s="171">
        <f>ROUND(E97*P97,2)</f>
        <v>0</v>
      </c>
      <c r="R97" s="173"/>
      <c r="S97" s="173" t="s">
        <v>200</v>
      </c>
      <c r="T97" s="174" t="s">
        <v>200</v>
      </c>
      <c r="U97" s="159">
        <v>2E-3</v>
      </c>
      <c r="V97" s="159">
        <f>ROUND(E97*U97,2)</f>
        <v>0.08</v>
      </c>
      <c r="W97" s="159"/>
      <c r="X97" s="159" t="s">
        <v>141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142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55"/>
      <c r="B98" s="156"/>
      <c r="C98" s="192" t="s">
        <v>578</v>
      </c>
      <c r="D98" s="190"/>
      <c r="E98" s="191">
        <v>41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48"/>
      <c r="Z98" s="148"/>
      <c r="AA98" s="148"/>
      <c r="AB98" s="148"/>
      <c r="AC98" s="148"/>
      <c r="AD98" s="148"/>
      <c r="AE98" s="148"/>
      <c r="AF98" s="148"/>
      <c r="AG98" s="148" t="s">
        <v>202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x14ac:dyDescent="0.2">
      <c r="A99" s="162" t="s">
        <v>134</v>
      </c>
      <c r="B99" s="163" t="s">
        <v>100</v>
      </c>
      <c r="C99" s="184" t="s">
        <v>101</v>
      </c>
      <c r="D99" s="164"/>
      <c r="E99" s="165"/>
      <c r="F99" s="166"/>
      <c r="G99" s="166">
        <f>SUMIF(AG100:AG100,"&lt;&gt;NOR",G100:G100)</f>
        <v>0</v>
      </c>
      <c r="H99" s="166"/>
      <c r="I99" s="166">
        <f>SUM(I100:I100)</f>
        <v>0</v>
      </c>
      <c r="J99" s="166"/>
      <c r="K99" s="166">
        <f>SUM(K100:K100)</f>
        <v>0</v>
      </c>
      <c r="L99" s="166"/>
      <c r="M99" s="166">
        <f>SUM(M100:M100)</f>
        <v>0</v>
      </c>
      <c r="N99" s="165"/>
      <c r="O99" s="165">
        <f>SUM(O100:O100)</f>
        <v>0</v>
      </c>
      <c r="P99" s="165"/>
      <c r="Q99" s="165">
        <f>SUM(Q100:Q100)</f>
        <v>0</v>
      </c>
      <c r="R99" s="166"/>
      <c r="S99" s="166"/>
      <c r="T99" s="167"/>
      <c r="U99" s="161"/>
      <c r="V99" s="161">
        <f>SUM(V100:V100)</f>
        <v>2.0699999999999998</v>
      </c>
      <c r="W99" s="161"/>
      <c r="X99" s="161"/>
      <c r="AG99" t="s">
        <v>135</v>
      </c>
    </row>
    <row r="100" spans="1:60" outlineLevel="1" x14ac:dyDescent="0.2">
      <c r="A100" s="176">
        <v>37</v>
      </c>
      <c r="B100" s="177" t="s">
        <v>493</v>
      </c>
      <c r="C100" s="186" t="s">
        <v>494</v>
      </c>
      <c r="D100" s="178" t="s">
        <v>213</v>
      </c>
      <c r="E100" s="179">
        <v>129.21118000000001</v>
      </c>
      <c r="F100" s="180"/>
      <c r="G100" s="181">
        <f>ROUND(E100*F100,2)</f>
        <v>0</v>
      </c>
      <c r="H100" s="180"/>
      <c r="I100" s="181">
        <f>ROUND(E100*H100,2)</f>
        <v>0</v>
      </c>
      <c r="J100" s="180"/>
      <c r="K100" s="181">
        <f>ROUND(E100*J100,2)</f>
        <v>0</v>
      </c>
      <c r="L100" s="181">
        <v>21</v>
      </c>
      <c r="M100" s="181">
        <f>G100*(1+L100/100)</f>
        <v>0</v>
      </c>
      <c r="N100" s="179">
        <v>0</v>
      </c>
      <c r="O100" s="179">
        <f>ROUND(E100*N100,2)</f>
        <v>0</v>
      </c>
      <c r="P100" s="179">
        <v>0</v>
      </c>
      <c r="Q100" s="179">
        <f>ROUND(E100*P100,2)</f>
        <v>0</v>
      </c>
      <c r="R100" s="181"/>
      <c r="S100" s="181" t="s">
        <v>200</v>
      </c>
      <c r="T100" s="182" t="s">
        <v>200</v>
      </c>
      <c r="U100" s="159">
        <v>1.6E-2</v>
      </c>
      <c r="V100" s="159">
        <f>ROUND(E100*U100,2)</f>
        <v>2.0699999999999998</v>
      </c>
      <c r="W100" s="159"/>
      <c r="X100" s="159" t="s">
        <v>245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246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x14ac:dyDescent="0.2">
      <c r="A101" s="162" t="s">
        <v>134</v>
      </c>
      <c r="B101" s="163" t="s">
        <v>102</v>
      </c>
      <c r="C101" s="184" t="s">
        <v>103</v>
      </c>
      <c r="D101" s="164"/>
      <c r="E101" s="165"/>
      <c r="F101" s="166"/>
      <c r="G101" s="166">
        <f>SUMIF(AG102:AG114,"&lt;&gt;NOR",G102:G114)</f>
        <v>0</v>
      </c>
      <c r="H101" s="166"/>
      <c r="I101" s="166">
        <f>SUM(I102:I114)</f>
        <v>0</v>
      </c>
      <c r="J101" s="166"/>
      <c r="K101" s="166">
        <f>SUM(K102:K114)</f>
        <v>0</v>
      </c>
      <c r="L101" s="166"/>
      <c r="M101" s="166">
        <f>SUM(M102:M114)</f>
        <v>0</v>
      </c>
      <c r="N101" s="165"/>
      <c r="O101" s="165">
        <f>SUM(O102:O114)</f>
        <v>44.37</v>
      </c>
      <c r="P101" s="165"/>
      <c r="Q101" s="165">
        <f>SUM(Q102:Q114)</f>
        <v>0</v>
      </c>
      <c r="R101" s="166"/>
      <c r="S101" s="166"/>
      <c r="T101" s="167"/>
      <c r="U101" s="161"/>
      <c r="V101" s="161">
        <f>SUM(V102:V114)</f>
        <v>15.66</v>
      </c>
      <c r="W101" s="161"/>
      <c r="X101" s="161"/>
      <c r="AG101" t="s">
        <v>135</v>
      </c>
    </row>
    <row r="102" spans="1:60" outlineLevel="1" x14ac:dyDescent="0.2">
      <c r="A102" s="168">
        <v>38</v>
      </c>
      <c r="B102" s="169" t="s">
        <v>247</v>
      </c>
      <c r="C102" s="185" t="s">
        <v>248</v>
      </c>
      <c r="D102" s="170" t="s">
        <v>199</v>
      </c>
      <c r="E102" s="171">
        <v>24.12</v>
      </c>
      <c r="F102" s="172"/>
      <c r="G102" s="173">
        <f>ROUND(E102*F102,2)</f>
        <v>0</v>
      </c>
      <c r="H102" s="172"/>
      <c r="I102" s="173">
        <f>ROUND(E102*H102,2)</f>
        <v>0</v>
      </c>
      <c r="J102" s="172"/>
      <c r="K102" s="173">
        <f>ROUND(E102*J102,2)</f>
        <v>0</v>
      </c>
      <c r="L102" s="173">
        <v>21</v>
      </c>
      <c r="M102" s="173">
        <f>G102*(1+L102/100)</f>
        <v>0</v>
      </c>
      <c r="N102" s="171">
        <v>0</v>
      </c>
      <c r="O102" s="171">
        <f>ROUND(E102*N102,2)</f>
        <v>0</v>
      </c>
      <c r="P102" s="171">
        <v>0</v>
      </c>
      <c r="Q102" s="171">
        <f>ROUND(E102*P102,2)</f>
        <v>0</v>
      </c>
      <c r="R102" s="173"/>
      <c r="S102" s="173" t="s">
        <v>200</v>
      </c>
      <c r="T102" s="174" t="s">
        <v>200</v>
      </c>
      <c r="U102" s="159">
        <v>0.22</v>
      </c>
      <c r="V102" s="159">
        <f>ROUND(E102*U102,2)</f>
        <v>5.31</v>
      </c>
      <c r="W102" s="159"/>
      <c r="X102" s="159" t="s">
        <v>141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142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55"/>
      <c r="B103" s="156"/>
      <c r="C103" s="192" t="s">
        <v>585</v>
      </c>
      <c r="D103" s="190"/>
      <c r="E103" s="191">
        <v>24.12</v>
      </c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48"/>
      <c r="Z103" s="148"/>
      <c r="AA103" s="148"/>
      <c r="AB103" s="148"/>
      <c r="AC103" s="148"/>
      <c r="AD103" s="148"/>
      <c r="AE103" s="148"/>
      <c r="AF103" s="148"/>
      <c r="AG103" s="148" t="s">
        <v>202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76">
        <v>39</v>
      </c>
      <c r="B104" s="177" t="s">
        <v>252</v>
      </c>
      <c r="C104" s="186" t="s">
        <v>253</v>
      </c>
      <c r="D104" s="178" t="s">
        <v>199</v>
      </c>
      <c r="E104" s="179">
        <v>24.12</v>
      </c>
      <c r="F104" s="180"/>
      <c r="G104" s="181">
        <f>ROUND(E104*F104,2)</f>
        <v>0</v>
      </c>
      <c r="H104" s="180"/>
      <c r="I104" s="181">
        <f>ROUND(E104*H104,2)</f>
        <v>0</v>
      </c>
      <c r="J104" s="180"/>
      <c r="K104" s="181">
        <f>ROUND(E104*J104,2)</f>
        <v>0</v>
      </c>
      <c r="L104" s="181">
        <v>21</v>
      </c>
      <c r="M104" s="181">
        <f>G104*(1+L104/100)</f>
        <v>0</v>
      </c>
      <c r="N104" s="179">
        <v>0</v>
      </c>
      <c r="O104" s="179">
        <f>ROUND(E104*N104,2)</f>
        <v>0</v>
      </c>
      <c r="P104" s="179">
        <v>0</v>
      </c>
      <c r="Q104" s="179">
        <f>ROUND(E104*P104,2)</f>
        <v>0</v>
      </c>
      <c r="R104" s="181"/>
      <c r="S104" s="181" t="s">
        <v>200</v>
      </c>
      <c r="T104" s="182" t="s">
        <v>200</v>
      </c>
      <c r="U104" s="159">
        <v>8.7999999999999995E-2</v>
      </c>
      <c r="V104" s="159">
        <f>ROUND(E104*U104,2)</f>
        <v>2.12</v>
      </c>
      <c r="W104" s="159"/>
      <c r="X104" s="159" t="s">
        <v>141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142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ht="22.5" outlineLevel="1" x14ac:dyDescent="0.2">
      <c r="A105" s="176">
        <v>40</v>
      </c>
      <c r="B105" s="177" t="s">
        <v>254</v>
      </c>
      <c r="C105" s="186" t="s">
        <v>255</v>
      </c>
      <c r="D105" s="178" t="s">
        <v>199</v>
      </c>
      <c r="E105" s="179">
        <v>24.12</v>
      </c>
      <c r="F105" s="180"/>
      <c r="G105" s="181">
        <f>ROUND(E105*F105,2)</f>
        <v>0</v>
      </c>
      <c r="H105" s="180"/>
      <c r="I105" s="181">
        <f>ROUND(E105*H105,2)</f>
        <v>0</v>
      </c>
      <c r="J105" s="180"/>
      <c r="K105" s="181">
        <f>ROUND(E105*J105,2)</f>
        <v>0</v>
      </c>
      <c r="L105" s="181">
        <v>21</v>
      </c>
      <c r="M105" s="181">
        <f>G105*(1+L105/100)</f>
        <v>0</v>
      </c>
      <c r="N105" s="179">
        <v>0</v>
      </c>
      <c r="O105" s="179">
        <f>ROUND(E105*N105,2)</f>
        <v>0</v>
      </c>
      <c r="P105" s="179">
        <v>0</v>
      </c>
      <c r="Q105" s="179">
        <f>ROUND(E105*P105,2)</f>
        <v>0</v>
      </c>
      <c r="R105" s="181"/>
      <c r="S105" s="181" t="s">
        <v>200</v>
      </c>
      <c r="T105" s="182" t="s">
        <v>200</v>
      </c>
      <c r="U105" s="159">
        <v>0.01</v>
      </c>
      <c r="V105" s="159">
        <f>ROUND(E105*U105,2)</f>
        <v>0.24</v>
      </c>
      <c r="W105" s="159"/>
      <c r="X105" s="159" t="s">
        <v>141</v>
      </c>
      <c r="Y105" s="148"/>
      <c r="Z105" s="148"/>
      <c r="AA105" s="148"/>
      <c r="AB105" s="148"/>
      <c r="AC105" s="148"/>
      <c r="AD105" s="148"/>
      <c r="AE105" s="148"/>
      <c r="AF105" s="148"/>
      <c r="AG105" s="148" t="s">
        <v>142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68">
        <v>41</v>
      </c>
      <c r="B106" s="169" t="s">
        <v>261</v>
      </c>
      <c r="C106" s="185" t="s">
        <v>262</v>
      </c>
      <c r="D106" s="170" t="s">
        <v>199</v>
      </c>
      <c r="E106" s="171">
        <v>361.8</v>
      </c>
      <c r="F106" s="172"/>
      <c r="G106" s="173">
        <f>ROUND(E106*F106,2)</f>
        <v>0</v>
      </c>
      <c r="H106" s="172"/>
      <c r="I106" s="173">
        <f>ROUND(E106*H106,2)</f>
        <v>0</v>
      </c>
      <c r="J106" s="172"/>
      <c r="K106" s="173">
        <f>ROUND(E106*J106,2)</f>
        <v>0</v>
      </c>
      <c r="L106" s="173">
        <v>21</v>
      </c>
      <c r="M106" s="173">
        <f>G106*(1+L106/100)</f>
        <v>0</v>
      </c>
      <c r="N106" s="171">
        <v>0</v>
      </c>
      <c r="O106" s="171">
        <f>ROUND(E106*N106,2)</f>
        <v>0</v>
      </c>
      <c r="P106" s="171">
        <v>0</v>
      </c>
      <c r="Q106" s="171">
        <f>ROUND(E106*P106,2)</f>
        <v>0</v>
      </c>
      <c r="R106" s="173"/>
      <c r="S106" s="173" t="s">
        <v>200</v>
      </c>
      <c r="T106" s="174" t="s">
        <v>200</v>
      </c>
      <c r="U106" s="159">
        <v>0</v>
      </c>
      <c r="V106" s="159">
        <f>ROUND(E106*U106,2)</f>
        <v>0</v>
      </c>
      <c r="W106" s="159"/>
      <c r="X106" s="159" t="s">
        <v>141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142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92" t="s">
        <v>263</v>
      </c>
      <c r="D107" s="190"/>
      <c r="E107" s="191"/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48"/>
      <c r="Z107" s="148"/>
      <c r="AA107" s="148"/>
      <c r="AB107" s="148"/>
      <c r="AC107" s="148"/>
      <c r="AD107" s="148"/>
      <c r="AE107" s="148"/>
      <c r="AF107" s="148"/>
      <c r="AG107" s="148" t="s">
        <v>202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92" t="s">
        <v>586</v>
      </c>
      <c r="D108" s="190"/>
      <c r="E108" s="191">
        <v>361.8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48"/>
      <c r="Z108" s="148"/>
      <c r="AA108" s="148"/>
      <c r="AB108" s="148"/>
      <c r="AC108" s="148"/>
      <c r="AD108" s="148"/>
      <c r="AE108" s="148"/>
      <c r="AF108" s="148"/>
      <c r="AG108" s="148" t="s">
        <v>202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76">
        <v>42</v>
      </c>
      <c r="B109" s="177" t="s">
        <v>290</v>
      </c>
      <c r="C109" s="186" t="s">
        <v>291</v>
      </c>
      <c r="D109" s="178" t="s">
        <v>199</v>
      </c>
      <c r="E109" s="179">
        <v>24.12</v>
      </c>
      <c r="F109" s="180"/>
      <c r="G109" s="181">
        <f>ROUND(E109*F109,2)</f>
        <v>0</v>
      </c>
      <c r="H109" s="180"/>
      <c r="I109" s="181">
        <f>ROUND(E109*H109,2)</f>
        <v>0</v>
      </c>
      <c r="J109" s="180"/>
      <c r="K109" s="181">
        <f>ROUND(E109*J109,2)</f>
        <v>0</v>
      </c>
      <c r="L109" s="181">
        <v>21</v>
      </c>
      <c r="M109" s="181">
        <f>G109*(1+L109/100)</f>
        <v>0</v>
      </c>
      <c r="N109" s="179">
        <v>0</v>
      </c>
      <c r="O109" s="179">
        <f>ROUND(E109*N109,2)</f>
        <v>0</v>
      </c>
      <c r="P109" s="179">
        <v>0</v>
      </c>
      <c r="Q109" s="179">
        <f>ROUND(E109*P109,2)</f>
        <v>0</v>
      </c>
      <c r="R109" s="181"/>
      <c r="S109" s="181" t="s">
        <v>200</v>
      </c>
      <c r="T109" s="182" t="s">
        <v>140</v>
      </c>
      <c r="U109" s="159">
        <v>0</v>
      </c>
      <c r="V109" s="159">
        <f>ROUND(E109*U109,2)</f>
        <v>0</v>
      </c>
      <c r="W109" s="159"/>
      <c r="X109" s="159" t="s">
        <v>141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142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76">
        <v>43</v>
      </c>
      <c r="B110" s="177" t="s">
        <v>369</v>
      </c>
      <c r="C110" s="186" t="s">
        <v>370</v>
      </c>
      <c r="D110" s="178" t="s">
        <v>205</v>
      </c>
      <c r="E110" s="179">
        <v>80.400000000000006</v>
      </c>
      <c r="F110" s="180"/>
      <c r="G110" s="181">
        <f>ROUND(E110*F110,2)</f>
        <v>0</v>
      </c>
      <c r="H110" s="180"/>
      <c r="I110" s="181">
        <f>ROUND(E110*H110,2)</f>
        <v>0</v>
      </c>
      <c r="J110" s="180"/>
      <c r="K110" s="181">
        <f>ROUND(E110*J110,2)</f>
        <v>0</v>
      </c>
      <c r="L110" s="181">
        <v>21</v>
      </c>
      <c r="M110" s="181">
        <f>G110*(1+L110/100)</f>
        <v>0</v>
      </c>
      <c r="N110" s="179">
        <v>3.0000000000000001E-5</v>
      </c>
      <c r="O110" s="179">
        <f>ROUND(E110*N110,2)</f>
        <v>0</v>
      </c>
      <c r="P110" s="179">
        <v>0</v>
      </c>
      <c r="Q110" s="179">
        <f>ROUND(E110*P110,2)</f>
        <v>0</v>
      </c>
      <c r="R110" s="181"/>
      <c r="S110" s="181" t="s">
        <v>200</v>
      </c>
      <c r="T110" s="182" t="s">
        <v>200</v>
      </c>
      <c r="U110" s="159">
        <v>3.1E-2</v>
      </c>
      <c r="V110" s="159">
        <f>ROUND(E110*U110,2)</f>
        <v>2.4900000000000002</v>
      </c>
      <c r="W110" s="159"/>
      <c r="X110" s="159" t="s">
        <v>141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142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76">
        <v>44</v>
      </c>
      <c r="B111" s="177" t="s">
        <v>371</v>
      </c>
      <c r="C111" s="186" t="s">
        <v>372</v>
      </c>
      <c r="D111" s="178" t="s">
        <v>205</v>
      </c>
      <c r="E111" s="179">
        <v>80.400000000000006</v>
      </c>
      <c r="F111" s="180"/>
      <c r="G111" s="181">
        <f>ROUND(E111*F111,2)</f>
        <v>0</v>
      </c>
      <c r="H111" s="180"/>
      <c r="I111" s="181">
        <f>ROUND(E111*H111,2)</f>
        <v>0</v>
      </c>
      <c r="J111" s="180"/>
      <c r="K111" s="181">
        <f>ROUND(E111*J111,2)</f>
        <v>0</v>
      </c>
      <c r="L111" s="181">
        <v>21</v>
      </c>
      <c r="M111" s="181">
        <f>G111*(1+L111/100)</f>
        <v>0</v>
      </c>
      <c r="N111" s="179">
        <v>0.55125000000000002</v>
      </c>
      <c r="O111" s="179">
        <f>ROUND(E111*N111,2)</f>
        <v>44.32</v>
      </c>
      <c r="P111" s="179">
        <v>0</v>
      </c>
      <c r="Q111" s="179">
        <f>ROUND(E111*P111,2)</f>
        <v>0</v>
      </c>
      <c r="R111" s="181"/>
      <c r="S111" s="181" t="s">
        <v>139</v>
      </c>
      <c r="T111" s="182" t="s">
        <v>140</v>
      </c>
      <c r="U111" s="159">
        <v>2.7E-2</v>
      </c>
      <c r="V111" s="159">
        <f>ROUND(E111*U111,2)</f>
        <v>2.17</v>
      </c>
      <c r="W111" s="159"/>
      <c r="X111" s="159" t="s">
        <v>141</v>
      </c>
      <c r="Y111" s="148"/>
      <c r="Z111" s="148"/>
      <c r="AA111" s="148"/>
      <c r="AB111" s="148"/>
      <c r="AC111" s="148"/>
      <c r="AD111" s="148"/>
      <c r="AE111" s="148"/>
      <c r="AF111" s="148"/>
      <c r="AG111" s="148" t="s">
        <v>142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68">
        <v>45</v>
      </c>
      <c r="B112" s="169" t="s">
        <v>374</v>
      </c>
      <c r="C112" s="185" t="s">
        <v>375</v>
      </c>
      <c r="D112" s="170" t="s">
        <v>205</v>
      </c>
      <c r="E112" s="171">
        <v>96.48</v>
      </c>
      <c r="F112" s="172"/>
      <c r="G112" s="173">
        <f>ROUND(E112*F112,2)</f>
        <v>0</v>
      </c>
      <c r="H112" s="172"/>
      <c r="I112" s="173">
        <f>ROUND(E112*H112,2)</f>
        <v>0</v>
      </c>
      <c r="J112" s="172"/>
      <c r="K112" s="173">
        <f>ROUND(E112*J112,2)</f>
        <v>0</v>
      </c>
      <c r="L112" s="173">
        <v>21</v>
      </c>
      <c r="M112" s="173">
        <f>G112*(1+L112/100)</f>
        <v>0</v>
      </c>
      <c r="N112" s="171">
        <v>5.0000000000000001E-4</v>
      </c>
      <c r="O112" s="171">
        <f>ROUND(E112*N112,2)</f>
        <v>0.05</v>
      </c>
      <c r="P112" s="171">
        <v>0</v>
      </c>
      <c r="Q112" s="171">
        <f>ROUND(E112*P112,2)</f>
        <v>0</v>
      </c>
      <c r="R112" s="173" t="s">
        <v>294</v>
      </c>
      <c r="S112" s="173" t="s">
        <v>200</v>
      </c>
      <c r="T112" s="174" t="s">
        <v>200</v>
      </c>
      <c r="U112" s="159">
        <v>0</v>
      </c>
      <c r="V112" s="159">
        <f>ROUND(E112*U112,2)</f>
        <v>0</v>
      </c>
      <c r="W112" s="159"/>
      <c r="X112" s="159" t="s">
        <v>295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296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192" t="s">
        <v>587</v>
      </c>
      <c r="D113" s="190"/>
      <c r="E113" s="191">
        <v>96.48</v>
      </c>
      <c r="F113" s="159"/>
      <c r="G113" s="159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48"/>
      <c r="Z113" s="148"/>
      <c r="AA113" s="148"/>
      <c r="AB113" s="148"/>
      <c r="AC113" s="148"/>
      <c r="AD113" s="148"/>
      <c r="AE113" s="148"/>
      <c r="AF113" s="148"/>
      <c r="AG113" s="148" t="s">
        <v>202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68">
        <v>46</v>
      </c>
      <c r="B114" s="169" t="s">
        <v>377</v>
      </c>
      <c r="C114" s="185" t="s">
        <v>378</v>
      </c>
      <c r="D114" s="170" t="s">
        <v>213</v>
      </c>
      <c r="E114" s="171">
        <v>44.37115</v>
      </c>
      <c r="F114" s="172"/>
      <c r="G114" s="173">
        <f>ROUND(E114*F114,2)</f>
        <v>0</v>
      </c>
      <c r="H114" s="172"/>
      <c r="I114" s="173">
        <f>ROUND(E114*H114,2)</f>
        <v>0</v>
      </c>
      <c r="J114" s="172"/>
      <c r="K114" s="173">
        <f>ROUND(E114*J114,2)</f>
        <v>0</v>
      </c>
      <c r="L114" s="173">
        <v>21</v>
      </c>
      <c r="M114" s="173">
        <f>G114*(1+L114/100)</f>
        <v>0</v>
      </c>
      <c r="N114" s="171">
        <v>0</v>
      </c>
      <c r="O114" s="171">
        <f>ROUND(E114*N114,2)</f>
        <v>0</v>
      </c>
      <c r="P114" s="171">
        <v>0</v>
      </c>
      <c r="Q114" s="171">
        <f>ROUND(E114*P114,2)</f>
        <v>0</v>
      </c>
      <c r="R114" s="173"/>
      <c r="S114" s="173" t="s">
        <v>200</v>
      </c>
      <c r="T114" s="174" t="s">
        <v>200</v>
      </c>
      <c r="U114" s="159">
        <v>7.4999999999999997E-2</v>
      </c>
      <c r="V114" s="159">
        <f>ROUND(E114*U114,2)</f>
        <v>3.33</v>
      </c>
      <c r="W114" s="159"/>
      <c r="X114" s="159" t="s">
        <v>245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246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x14ac:dyDescent="0.2">
      <c r="A115" s="3"/>
      <c r="B115" s="4"/>
      <c r="C115" s="187"/>
      <c r="D115" s="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AE115">
        <v>15</v>
      </c>
      <c r="AF115">
        <v>21</v>
      </c>
      <c r="AG115" t="s">
        <v>121</v>
      </c>
    </row>
    <row r="116" spans="1:60" x14ac:dyDescent="0.2">
      <c r="A116" s="151"/>
      <c r="B116" s="152" t="s">
        <v>31</v>
      </c>
      <c r="C116" s="188"/>
      <c r="D116" s="153"/>
      <c r="E116" s="154"/>
      <c r="F116" s="154"/>
      <c r="G116" s="183">
        <f>G8+G42+G51+G58+G63+G70+G75+G80+G96+G99+G101</f>
        <v>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E116">
        <f>SUMIF(L7:L114,AE115,G7:G114)</f>
        <v>0</v>
      </c>
      <c r="AF116">
        <f>SUMIF(L7:L114,AF115,G7:G114)</f>
        <v>0</v>
      </c>
      <c r="AG116" t="s">
        <v>193</v>
      </c>
    </row>
    <row r="117" spans="1:60" x14ac:dyDescent="0.2">
      <c r="A117" s="3"/>
      <c r="B117" s="4"/>
      <c r="C117" s="187"/>
      <c r="D117" s="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60" x14ac:dyDescent="0.2">
      <c r="A118" s="3"/>
      <c r="B118" s="4"/>
      <c r="C118" s="187"/>
      <c r="D118" s="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60" x14ac:dyDescent="0.2">
      <c r="A119" s="262" t="s">
        <v>194</v>
      </c>
      <c r="B119" s="262"/>
      <c r="C119" s="263"/>
      <c r="D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60" x14ac:dyDescent="0.2">
      <c r="A120" s="264"/>
      <c r="B120" s="265"/>
      <c r="C120" s="266"/>
      <c r="D120" s="265"/>
      <c r="E120" s="265"/>
      <c r="F120" s="265"/>
      <c r="G120" s="26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AG120" t="s">
        <v>195</v>
      </c>
    </row>
    <row r="121" spans="1:60" x14ac:dyDescent="0.2">
      <c r="A121" s="268"/>
      <c r="B121" s="269"/>
      <c r="C121" s="270"/>
      <c r="D121" s="269"/>
      <c r="E121" s="269"/>
      <c r="F121" s="269"/>
      <c r="G121" s="27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60" x14ac:dyDescent="0.2">
      <c r="A122" s="268"/>
      <c r="B122" s="269"/>
      <c r="C122" s="270"/>
      <c r="D122" s="269"/>
      <c r="E122" s="269"/>
      <c r="F122" s="269"/>
      <c r="G122" s="27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60" x14ac:dyDescent="0.2">
      <c r="A123" s="268"/>
      <c r="B123" s="269"/>
      <c r="C123" s="270"/>
      <c r="D123" s="269"/>
      <c r="E123" s="269"/>
      <c r="F123" s="269"/>
      <c r="G123" s="27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60" x14ac:dyDescent="0.2">
      <c r="A124" s="272"/>
      <c r="B124" s="273"/>
      <c r="C124" s="274"/>
      <c r="D124" s="273"/>
      <c r="E124" s="273"/>
      <c r="F124" s="273"/>
      <c r="G124" s="27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60" x14ac:dyDescent="0.2">
      <c r="A125" s="3"/>
      <c r="B125" s="4"/>
      <c r="C125" s="187"/>
      <c r="D125" s="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60" x14ac:dyDescent="0.2">
      <c r="C126" s="189"/>
      <c r="D126" s="8"/>
      <c r="AG126" t="s">
        <v>196</v>
      </c>
    </row>
    <row r="127" spans="1:60" x14ac:dyDescent="0.2">
      <c r="D127" s="8"/>
    </row>
    <row r="128" spans="1:60" x14ac:dyDescent="0.2">
      <c r="D128" s="8"/>
    </row>
    <row r="129" spans="4:4" x14ac:dyDescent="0.2">
      <c r="D129" s="8"/>
    </row>
    <row r="130" spans="4:4" x14ac:dyDescent="0.2">
      <c r="D130" s="8"/>
    </row>
    <row r="131" spans="4:4" x14ac:dyDescent="0.2">
      <c r="D131" s="8"/>
    </row>
    <row r="132" spans="4:4" x14ac:dyDescent="0.2">
      <c r="D132" s="8"/>
    </row>
    <row r="133" spans="4:4" x14ac:dyDescent="0.2">
      <c r="D133" s="8"/>
    </row>
    <row r="134" spans="4:4" x14ac:dyDescent="0.2">
      <c r="D134" s="8"/>
    </row>
    <row r="135" spans="4:4" x14ac:dyDescent="0.2">
      <c r="D135" s="8"/>
    </row>
    <row r="136" spans="4:4" x14ac:dyDescent="0.2">
      <c r="D136" s="8"/>
    </row>
    <row r="137" spans="4:4" x14ac:dyDescent="0.2">
      <c r="D137" s="8"/>
    </row>
    <row r="138" spans="4:4" x14ac:dyDescent="0.2">
      <c r="D138" s="8"/>
    </row>
    <row r="139" spans="4:4" x14ac:dyDescent="0.2">
      <c r="D139" s="8"/>
    </row>
    <row r="140" spans="4:4" x14ac:dyDescent="0.2">
      <c r="D140" s="8"/>
    </row>
    <row r="141" spans="4:4" x14ac:dyDescent="0.2">
      <c r="D141" s="8"/>
    </row>
    <row r="142" spans="4:4" x14ac:dyDescent="0.2">
      <c r="D142" s="8"/>
    </row>
    <row r="143" spans="4:4" x14ac:dyDescent="0.2">
      <c r="D143" s="8"/>
    </row>
    <row r="144" spans="4:4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  <row r="176" spans="4:4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4:4" x14ac:dyDescent="0.2">
      <c r="D337" s="8"/>
    </row>
    <row r="338" spans="4:4" x14ac:dyDescent="0.2">
      <c r="D338" s="8"/>
    </row>
    <row r="339" spans="4:4" x14ac:dyDescent="0.2">
      <c r="D339" s="8"/>
    </row>
    <row r="340" spans="4:4" x14ac:dyDescent="0.2">
      <c r="D340" s="8"/>
    </row>
    <row r="341" spans="4:4" x14ac:dyDescent="0.2">
      <c r="D341" s="8"/>
    </row>
    <row r="342" spans="4:4" x14ac:dyDescent="0.2">
      <c r="D342" s="8"/>
    </row>
    <row r="343" spans="4:4" x14ac:dyDescent="0.2">
      <c r="D343" s="8"/>
    </row>
    <row r="344" spans="4:4" x14ac:dyDescent="0.2">
      <c r="D344" s="8"/>
    </row>
    <row r="345" spans="4:4" x14ac:dyDescent="0.2">
      <c r="D345" s="8"/>
    </row>
    <row r="346" spans="4:4" x14ac:dyDescent="0.2">
      <c r="D346" s="8"/>
    </row>
    <row r="347" spans="4:4" x14ac:dyDescent="0.2">
      <c r="D347" s="8"/>
    </row>
    <row r="348" spans="4:4" x14ac:dyDescent="0.2">
      <c r="D348" s="8"/>
    </row>
    <row r="349" spans="4:4" x14ac:dyDescent="0.2">
      <c r="D349" s="8"/>
    </row>
    <row r="350" spans="4:4" x14ac:dyDescent="0.2">
      <c r="D350" s="8"/>
    </row>
    <row r="351" spans="4:4" x14ac:dyDescent="0.2">
      <c r="D351" s="8"/>
    </row>
    <row r="352" spans="4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8"/>
    </row>
    <row r="357" spans="4:4" x14ac:dyDescent="0.2">
      <c r="D357" s="8"/>
    </row>
    <row r="358" spans="4:4" x14ac:dyDescent="0.2">
      <c r="D358" s="8"/>
    </row>
    <row r="359" spans="4:4" x14ac:dyDescent="0.2">
      <c r="D359" s="8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8"/>
    </row>
    <row r="366" spans="4:4" x14ac:dyDescent="0.2">
      <c r="D366" s="8"/>
    </row>
    <row r="367" spans="4:4" x14ac:dyDescent="0.2">
      <c r="D367" s="8"/>
    </row>
    <row r="368" spans="4:4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</sheetData>
  <mergeCells count="8">
    <mergeCell ref="A120:G124"/>
    <mergeCell ref="C25:G25"/>
    <mergeCell ref="C77:G77"/>
    <mergeCell ref="A1:G1"/>
    <mergeCell ref="C2:G2"/>
    <mergeCell ref="C3:G3"/>
    <mergeCell ref="C4:G4"/>
    <mergeCell ref="A119:C11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7"/>
  <sheetViews>
    <sheetView showGridLines="0" topLeftCell="B4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5" t="s">
        <v>38</v>
      </c>
      <c r="B1" s="230" t="s">
        <v>4</v>
      </c>
      <c r="C1" s="231"/>
      <c r="D1" s="231"/>
      <c r="E1" s="231"/>
      <c r="F1" s="231"/>
      <c r="G1" s="231"/>
      <c r="H1" s="231"/>
      <c r="I1" s="231"/>
      <c r="J1" s="232"/>
    </row>
    <row r="2" spans="1:15" ht="36" customHeight="1" x14ac:dyDescent="0.2">
      <c r="A2" s="2"/>
      <c r="B2" s="75" t="s">
        <v>24</v>
      </c>
      <c r="C2" s="76"/>
      <c r="D2" s="77" t="s">
        <v>43</v>
      </c>
      <c r="E2" s="236" t="s">
        <v>44</v>
      </c>
      <c r="F2" s="237"/>
      <c r="G2" s="237"/>
      <c r="H2" s="237"/>
      <c r="I2" s="237"/>
      <c r="J2" s="238"/>
      <c r="O2" s="1"/>
    </row>
    <row r="3" spans="1:15" ht="27" hidden="1" customHeight="1" x14ac:dyDescent="0.2">
      <c r="A3" s="2"/>
      <c r="B3" s="78"/>
      <c r="C3" s="76"/>
      <c r="D3" s="79"/>
      <c r="E3" s="239"/>
      <c r="F3" s="240"/>
      <c r="G3" s="240"/>
      <c r="H3" s="240"/>
      <c r="I3" s="240"/>
      <c r="J3" s="241"/>
    </row>
    <row r="4" spans="1:15" ht="23.25" customHeight="1" x14ac:dyDescent="0.2">
      <c r="A4" s="2"/>
      <c r="B4" s="80"/>
      <c r="C4" s="81"/>
      <c r="D4" s="82"/>
      <c r="E4" s="220"/>
      <c r="F4" s="220"/>
      <c r="G4" s="220"/>
      <c r="H4" s="220"/>
      <c r="I4" s="220"/>
      <c r="J4" s="221"/>
    </row>
    <row r="5" spans="1:15" ht="24" customHeight="1" x14ac:dyDescent="0.2">
      <c r="A5" s="2"/>
      <c r="B5" s="29" t="s">
        <v>23</v>
      </c>
      <c r="D5" s="224" t="s">
        <v>45</v>
      </c>
      <c r="E5" s="225"/>
      <c r="F5" s="225"/>
      <c r="G5" s="225"/>
      <c r="H5" s="16" t="s">
        <v>42</v>
      </c>
      <c r="I5" s="84" t="s">
        <v>49</v>
      </c>
      <c r="J5" s="6"/>
    </row>
    <row r="6" spans="1:15" ht="15.75" customHeight="1" x14ac:dyDescent="0.2">
      <c r="A6" s="2"/>
      <c r="B6" s="26"/>
      <c r="C6" s="53"/>
      <c r="D6" s="226" t="s">
        <v>46</v>
      </c>
      <c r="E6" s="227"/>
      <c r="F6" s="227"/>
      <c r="G6" s="227"/>
      <c r="H6" s="16" t="s">
        <v>36</v>
      </c>
      <c r="I6" s="20"/>
      <c r="J6" s="6"/>
    </row>
    <row r="7" spans="1:15" ht="15.75" customHeight="1" x14ac:dyDescent="0.2">
      <c r="A7" s="2"/>
      <c r="B7" s="27"/>
      <c r="C7" s="54"/>
      <c r="D7" s="83" t="s">
        <v>48</v>
      </c>
      <c r="E7" s="228" t="s">
        <v>47</v>
      </c>
      <c r="F7" s="229"/>
      <c r="G7" s="229"/>
      <c r="H7" s="22"/>
      <c r="I7" s="21"/>
      <c r="J7" s="32"/>
    </row>
    <row r="8" spans="1:15" ht="24" hidden="1" customHeight="1" x14ac:dyDescent="0.2">
      <c r="A8" s="2"/>
      <c r="B8" s="29" t="s">
        <v>21</v>
      </c>
      <c r="D8" s="49"/>
      <c r="H8" s="16" t="s">
        <v>42</v>
      </c>
      <c r="I8" s="20"/>
      <c r="J8" s="6"/>
    </row>
    <row r="9" spans="1:15" ht="15.75" hidden="1" customHeight="1" x14ac:dyDescent="0.2">
      <c r="A9" s="2"/>
      <c r="B9" s="2"/>
      <c r="D9" s="49"/>
      <c r="H9" s="16" t="s">
        <v>36</v>
      </c>
      <c r="I9" s="20"/>
      <c r="J9" s="6"/>
    </row>
    <row r="10" spans="1:15" ht="15.75" hidden="1" customHeight="1" x14ac:dyDescent="0.2">
      <c r="A10" s="2"/>
      <c r="B10" s="33"/>
      <c r="C10" s="54"/>
      <c r="D10" s="51"/>
      <c r="E10" s="55"/>
      <c r="F10" s="22"/>
      <c r="G10" s="12"/>
      <c r="H10" s="12"/>
      <c r="I10" s="34"/>
      <c r="J10" s="32"/>
    </row>
    <row r="11" spans="1:15" ht="24" customHeight="1" x14ac:dyDescent="0.2">
      <c r="A11" s="2"/>
      <c r="B11" s="29" t="s">
        <v>20</v>
      </c>
      <c r="D11" s="243"/>
      <c r="E11" s="243"/>
      <c r="F11" s="243"/>
      <c r="G11" s="243"/>
      <c r="H11" s="16" t="s">
        <v>42</v>
      </c>
      <c r="I11" s="86"/>
      <c r="J11" s="6"/>
    </row>
    <row r="12" spans="1:15" ht="15.75" customHeight="1" x14ac:dyDescent="0.2">
      <c r="A12" s="2"/>
      <c r="B12" s="26"/>
      <c r="C12" s="53"/>
      <c r="D12" s="219"/>
      <c r="E12" s="219"/>
      <c r="F12" s="219"/>
      <c r="G12" s="219"/>
      <c r="H12" s="16" t="s">
        <v>36</v>
      </c>
      <c r="I12" s="86"/>
      <c r="J12" s="6"/>
    </row>
    <row r="13" spans="1:15" ht="15.75" customHeight="1" x14ac:dyDescent="0.2">
      <c r="A13" s="2"/>
      <c r="B13" s="27"/>
      <c r="C13" s="54"/>
      <c r="D13" s="85"/>
      <c r="E13" s="222"/>
      <c r="F13" s="223"/>
      <c r="G13" s="223"/>
      <c r="H13" s="17"/>
      <c r="I13" s="21"/>
      <c r="J13" s="32"/>
    </row>
    <row r="14" spans="1:15" ht="24" customHeight="1" x14ac:dyDescent="0.2">
      <c r="A14" s="2"/>
      <c r="B14" s="41" t="s">
        <v>22</v>
      </c>
      <c r="C14" s="56"/>
      <c r="D14" s="57"/>
      <c r="E14" s="58"/>
      <c r="F14" s="42"/>
      <c r="G14" s="42"/>
      <c r="H14" s="43"/>
      <c r="I14" s="42"/>
      <c r="J14" s="44"/>
    </row>
    <row r="15" spans="1:15" ht="32.25" customHeight="1" x14ac:dyDescent="0.2">
      <c r="A15" s="2"/>
      <c r="B15" s="33" t="s">
        <v>34</v>
      </c>
      <c r="C15" s="59"/>
      <c r="D15" s="52"/>
      <c r="E15" s="242"/>
      <c r="F15" s="242"/>
      <c r="G15" s="244"/>
      <c r="H15" s="244"/>
      <c r="I15" s="244" t="s">
        <v>31</v>
      </c>
      <c r="J15" s="245"/>
    </row>
    <row r="16" spans="1:15" ht="23.25" customHeight="1" x14ac:dyDescent="0.2">
      <c r="A16" s="139" t="s">
        <v>26</v>
      </c>
      <c r="B16" s="36" t="s">
        <v>26</v>
      </c>
      <c r="C16" s="60"/>
      <c r="D16" s="61"/>
      <c r="E16" s="208"/>
      <c r="F16" s="209"/>
      <c r="G16" s="208"/>
      <c r="H16" s="209"/>
      <c r="I16" s="208">
        <f>SUMIF(F65:F83,A16,I65:I83)+SUMIF(F65:F83,"PSU",I65:I83)</f>
        <v>0</v>
      </c>
      <c r="J16" s="210"/>
    </row>
    <row r="17" spans="1:10" ht="23.25" customHeight="1" x14ac:dyDescent="0.2">
      <c r="A17" s="139" t="s">
        <v>27</v>
      </c>
      <c r="B17" s="36" t="s">
        <v>27</v>
      </c>
      <c r="C17" s="60"/>
      <c r="D17" s="61"/>
      <c r="E17" s="208"/>
      <c r="F17" s="209"/>
      <c r="G17" s="208"/>
      <c r="H17" s="209"/>
      <c r="I17" s="208">
        <f>SUMIF(F65:F83,A17,I65:I83)</f>
        <v>0</v>
      </c>
      <c r="J17" s="210"/>
    </row>
    <row r="18" spans="1:10" ht="23.25" customHeight="1" x14ac:dyDescent="0.2">
      <c r="A18" s="139" t="s">
        <v>28</v>
      </c>
      <c r="B18" s="36" t="s">
        <v>28</v>
      </c>
      <c r="C18" s="60"/>
      <c r="D18" s="61"/>
      <c r="E18" s="208"/>
      <c r="F18" s="209"/>
      <c r="G18" s="208"/>
      <c r="H18" s="209"/>
      <c r="I18" s="208">
        <f>SUMIF(F65:F83,A18,I65:I83)</f>
        <v>0</v>
      </c>
      <c r="J18" s="210"/>
    </row>
    <row r="19" spans="1:10" ht="23.25" customHeight="1" x14ac:dyDescent="0.2">
      <c r="A19" s="139" t="s">
        <v>106</v>
      </c>
      <c r="B19" s="36" t="s">
        <v>29</v>
      </c>
      <c r="C19" s="60"/>
      <c r="D19" s="61"/>
      <c r="E19" s="208"/>
      <c r="F19" s="209"/>
      <c r="G19" s="208"/>
      <c r="H19" s="209"/>
      <c r="I19" s="208">
        <f>SUMIF(F65:F83,A19,I65:I83)</f>
        <v>0</v>
      </c>
      <c r="J19" s="210"/>
    </row>
    <row r="20" spans="1:10" ht="23.25" customHeight="1" x14ac:dyDescent="0.2">
      <c r="A20" s="139" t="s">
        <v>107</v>
      </c>
      <c r="B20" s="36" t="s">
        <v>30</v>
      </c>
      <c r="C20" s="60"/>
      <c r="D20" s="61"/>
      <c r="E20" s="208"/>
      <c r="F20" s="209"/>
      <c r="G20" s="208"/>
      <c r="H20" s="209"/>
      <c r="I20" s="208">
        <f>SUMIF(F65:F83,A20,I65:I83)</f>
        <v>0</v>
      </c>
      <c r="J20" s="210"/>
    </row>
    <row r="21" spans="1:10" ht="23.25" customHeight="1" x14ac:dyDescent="0.2">
      <c r="A21" s="2"/>
      <c r="B21" s="46" t="s">
        <v>31</v>
      </c>
      <c r="C21" s="62"/>
      <c r="D21" s="63"/>
      <c r="E21" s="211"/>
      <c r="F21" s="246"/>
      <c r="G21" s="211"/>
      <c r="H21" s="246"/>
      <c r="I21" s="211">
        <f>SUM(I16:J20)</f>
        <v>0</v>
      </c>
      <c r="J21" s="212"/>
    </row>
    <row r="22" spans="1:10" ht="33" customHeight="1" x14ac:dyDescent="0.2">
      <c r="A22" s="2"/>
      <c r="B22" s="40" t="s">
        <v>35</v>
      </c>
      <c r="C22" s="60"/>
      <c r="D22" s="61"/>
      <c r="E22" s="64"/>
      <c r="F22" s="37"/>
      <c r="G22" s="31"/>
      <c r="H22" s="31"/>
      <c r="I22" s="31"/>
      <c r="J22" s="38"/>
    </row>
    <row r="23" spans="1:10" ht="23.25" customHeight="1" x14ac:dyDescent="0.2">
      <c r="A23" s="2">
        <f>ZakladDPHSni*SazbaDPH1/100</f>
        <v>0</v>
      </c>
      <c r="B23" s="36" t="s">
        <v>13</v>
      </c>
      <c r="C23" s="60"/>
      <c r="D23" s="61"/>
      <c r="E23" s="65">
        <v>15</v>
      </c>
      <c r="F23" s="37" t="s">
        <v>0</v>
      </c>
      <c r="G23" s="206">
        <f>ZakladDPHSniVypocet</f>
        <v>0</v>
      </c>
      <c r="H23" s="207"/>
      <c r="I23" s="207"/>
      <c r="J23" s="38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6" t="s">
        <v>14</v>
      </c>
      <c r="C24" s="60"/>
      <c r="D24" s="61"/>
      <c r="E24" s="65">
        <f>SazbaDPH1</f>
        <v>15</v>
      </c>
      <c r="F24" s="37" t="s">
        <v>0</v>
      </c>
      <c r="G24" s="204">
        <f>A23</f>
        <v>0</v>
      </c>
      <c r="H24" s="205"/>
      <c r="I24" s="205"/>
      <c r="J24" s="38" t="str">
        <f t="shared" si="0"/>
        <v>CZK</v>
      </c>
    </row>
    <row r="25" spans="1:10" ht="23.25" customHeight="1" x14ac:dyDescent="0.2">
      <c r="A25" s="2">
        <f>ZakladDPHZakl*SazbaDPH2/100</f>
        <v>0</v>
      </c>
      <c r="B25" s="36" t="s">
        <v>15</v>
      </c>
      <c r="C25" s="60"/>
      <c r="D25" s="61"/>
      <c r="E25" s="65">
        <v>21</v>
      </c>
      <c r="F25" s="37" t="s">
        <v>0</v>
      </c>
      <c r="G25" s="206">
        <f>ZakladDPHZaklVypocet</f>
        <v>0</v>
      </c>
      <c r="H25" s="207"/>
      <c r="I25" s="207"/>
      <c r="J25" s="38" t="str">
        <f t="shared" si="0"/>
        <v>CZK</v>
      </c>
    </row>
    <row r="26" spans="1:10" ht="23.25" customHeight="1" x14ac:dyDescent="0.2">
      <c r="A26" s="2">
        <f>(A25-INT(A25))*100</f>
        <v>0</v>
      </c>
      <c r="B26" s="30" t="s">
        <v>16</v>
      </c>
      <c r="C26" s="66"/>
      <c r="D26" s="52"/>
      <c r="E26" s="67">
        <f>SazbaDPH2</f>
        <v>21</v>
      </c>
      <c r="F26" s="28" t="s">
        <v>0</v>
      </c>
      <c r="G26" s="233">
        <f>A25</f>
        <v>0</v>
      </c>
      <c r="H26" s="234"/>
      <c r="I26" s="234"/>
      <c r="J26" s="35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29" t="s">
        <v>5</v>
      </c>
      <c r="C27" s="68"/>
      <c r="D27" s="69"/>
      <c r="E27" s="68"/>
      <c r="F27" s="14"/>
      <c r="G27" s="235">
        <f>CenaCelkem-(ZakladDPHSni+DPHSni+ZakladDPHZakl+DPHZakl)</f>
        <v>0</v>
      </c>
      <c r="H27" s="235"/>
      <c r="I27" s="235"/>
      <c r="J27" s="39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14">
        <f>ZakladDPHSniVypocet+ZakladDPHZaklVypocet</f>
        <v>0</v>
      </c>
      <c r="H28" s="214"/>
      <c r="I28" s="214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13">
        <f>A27</f>
        <v>0</v>
      </c>
      <c r="H29" s="213"/>
      <c r="I29" s="213"/>
      <c r="J29" s="120" t="s">
        <v>69</v>
      </c>
    </row>
    <row r="30" spans="1:10" ht="12.75" customHeight="1" x14ac:dyDescent="0.2">
      <c r="A30" s="2"/>
      <c r="B30" s="2"/>
      <c r="J30" s="7"/>
    </row>
    <row r="31" spans="1:10" ht="30" customHeight="1" x14ac:dyDescent="0.2">
      <c r="A31" s="2"/>
      <c r="B31" s="2"/>
      <c r="J31" s="7"/>
    </row>
    <row r="32" spans="1:10" ht="18.75" customHeight="1" x14ac:dyDescent="0.2">
      <c r="A32" s="2"/>
      <c r="B32" s="15"/>
      <c r="C32" s="70" t="s">
        <v>12</v>
      </c>
      <c r="D32" s="71"/>
      <c r="E32" s="71"/>
      <c r="F32" s="13" t="s">
        <v>11</v>
      </c>
      <c r="G32" s="24"/>
      <c r="H32" s="25"/>
      <c r="I32" s="24"/>
      <c r="J32" s="7"/>
    </row>
    <row r="33" spans="1:10" ht="47.25" customHeight="1" x14ac:dyDescent="0.2">
      <c r="A33" s="2"/>
      <c r="B33" s="2"/>
      <c r="J33" s="7"/>
    </row>
    <row r="34" spans="1:10" s="19" customFormat="1" ht="18.75" customHeight="1" x14ac:dyDescent="0.2">
      <c r="A34" s="18"/>
      <c r="B34" s="18"/>
      <c r="C34" s="72"/>
      <c r="D34" s="215"/>
      <c r="E34" s="216"/>
      <c r="G34" s="217"/>
      <c r="H34" s="218"/>
      <c r="I34" s="218"/>
      <c r="J34" s="23"/>
    </row>
    <row r="35" spans="1:10" ht="12.75" customHeight="1" x14ac:dyDescent="0.2">
      <c r="A35" s="2"/>
      <c r="B35" s="2"/>
      <c r="D35" s="203" t="s">
        <v>2</v>
      </c>
      <c r="E35" s="203"/>
      <c r="H35" s="8" t="s">
        <v>3</v>
      </c>
      <c r="J35" s="7"/>
    </row>
    <row r="36" spans="1:10" ht="13.5" customHeight="1" thickBot="1" x14ac:dyDescent="0.25">
      <c r="A36" s="9"/>
      <c r="B36" s="9"/>
      <c r="C36" s="73"/>
      <c r="D36" s="73"/>
      <c r="E36" s="73"/>
      <c r="F36" s="10"/>
      <c r="G36" s="10"/>
      <c r="H36" s="10"/>
      <c r="I36" s="10"/>
      <c r="J36" s="11"/>
    </row>
    <row r="37" spans="1:10" ht="27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199"/>
      <c r="D39" s="199"/>
      <c r="E39" s="199"/>
      <c r="F39" s="100">
        <f>'000 01 Naklady'!AE46+'SO 001.1 01 Pol'!AE24+'SO 011.1 01 Pol'!AE38+'SO 101.1 01 Pol'!AE125+'SO 103.1 01 Pol'!AE79+'SO 104.1 01 Pol'!AE83+'SO 111.1 01 Pol'!AE120+'SO 113.1 01 Pol'!AE72+'SO 114.1 01 Pol'!AE116</f>
        <v>0</v>
      </c>
      <c r="G39" s="101">
        <f>'000 01 Naklady'!AF46+'SO 001.1 01 Pol'!AF24+'SO 011.1 01 Pol'!AF38+'SO 101.1 01 Pol'!AF125+'SO 103.1 01 Pol'!AF79+'SO 104.1 01 Pol'!AF83+'SO 111.1 01 Pol'!AF120+'SO 113.1 01 Pol'!AF72+'SO 114.1 01 Pol'!AF116</f>
        <v>0</v>
      </c>
      <c r="H39" s="102">
        <f t="shared" ref="H39:H57" si="1">(F39*SazbaDPH1/100)+(G39*SazbaDPH2/100)</f>
        <v>0</v>
      </c>
      <c r="I39" s="102">
        <f t="shared" ref="I39:I57" si="2">F39+G39+H39</f>
        <v>0</v>
      </c>
      <c r="J39" s="103" t="str">
        <f t="shared" ref="J39:J57" si="3">IF(CenaCelkemVypocet=0,"",I39/CenaCelkemVypocet*100)</f>
        <v/>
      </c>
    </row>
    <row r="40" spans="1:10" ht="25.5" customHeight="1" x14ac:dyDescent="0.2">
      <c r="A40" s="89">
        <v>2</v>
      </c>
      <c r="B40" s="104" t="s">
        <v>51</v>
      </c>
      <c r="C40" s="198" t="s">
        <v>52</v>
      </c>
      <c r="D40" s="198"/>
      <c r="E40" s="198"/>
      <c r="F40" s="105">
        <f>'000 01 Naklady'!AE46</f>
        <v>0</v>
      </c>
      <c r="G40" s="106">
        <f>'000 01 Naklady'!AF46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 x14ac:dyDescent="0.2">
      <c r="A41" s="89">
        <v>3</v>
      </c>
      <c r="B41" s="108" t="s">
        <v>53</v>
      </c>
      <c r="C41" s="199" t="s">
        <v>54</v>
      </c>
      <c r="D41" s="199"/>
      <c r="E41" s="199"/>
      <c r="F41" s="109">
        <f>'000 01 Naklady'!AE46</f>
        <v>0</v>
      </c>
      <c r="G41" s="102">
        <f>'000 01 Naklady'!AF46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 x14ac:dyDescent="0.2">
      <c r="A42" s="89">
        <v>2</v>
      </c>
      <c r="B42" s="104" t="s">
        <v>55</v>
      </c>
      <c r="C42" s="198" t="s">
        <v>56</v>
      </c>
      <c r="D42" s="198"/>
      <c r="E42" s="198"/>
      <c r="F42" s="105">
        <f>'SO 001.1 01 Pol'!AE24</f>
        <v>0</v>
      </c>
      <c r="G42" s="106">
        <f>'SO 001.1 01 Pol'!AF24</f>
        <v>0</v>
      </c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 x14ac:dyDescent="0.2">
      <c r="A43" s="89">
        <v>3</v>
      </c>
      <c r="B43" s="108" t="s">
        <v>53</v>
      </c>
      <c r="C43" s="199" t="s">
        <v>57</v>
      </c>
      <c r="D43" s="199"/>
      <c r="E43" s="199"/>
      <c r="F43" s="109">
        <f>'SO 001.1 01 Pol'!AE24</f>
        <v>0</v>
      </c>
      <c r="G43" s="102">
        <f>'SO 001.1 01 Pol'!AF24</f>
        <v>0</v>
      </c>
      <c r="H43" s="102">
        <f t="shared" si="1"/>
        <v>0</v>
      </c>
      <c r="I43" s="102">
        <f t="shared" si="2"/>
        <v>0</v>
      </c>
      <c r="J43" s="103" t="str">
        <f t="shared" si="3"/>
        <v/>
      </c>
    </row>
    <row r="44" spans="1:10" ht="25.5" customHeight="1" x14ac:dyDescent="0.2">
      <c r="A44" s="89">
        <v>2</v>
      </c>
      <c r="B44" s="104" t="s">
        <v>58</v>
      </c>
      <c r="C44" s="198" t="s">
        <v>56</v>
      </c>
      <c r="D44" s="198"/>
      <c r="E44" s="198"/>
      <c r="F44" s="105">
        <f>'SO 011.1 01 Pol'!AE38</f>
        <v>0</v>
      </c>
      <c r="G44" s="106">
        <f>'SO 011.1 01 Pol'!AF38</f>
        <v>0</v>
      </c>
      <c r="H44" s="106">
        <f t="shared" si="1"/>
        <v>0</v>
      </c>
      <c r="I44" s="106">
        <f t="shared" si="2"/>
        <v>0</v>
      </c>
      <c r="J44" s="107" t="str">
        <f t="shared" si="3"/>
        <v/>
      </c>
    </row>
    <row r="45" spans="1:10" ht="25.5" customHeight="1" x14ac:dyDescent="0.2">
      <c r="A45" s="89">
        <v>3</v>
      </c>
      <c r="B45" s="108" t="s">
        <v>53</v>
      </c>
      <c r="C45" s="199" t="s">
        <v>57</v>
      </c>
      <c r="D45" s="199"/>
      <c r="E45" s="199"/>
      <c r="F45" s="109">
        <f>'SO 011.1 01 Pol'!AE38</f>
        <v>0</v>
      </c>
      <c r="G45" s="102">
        <f>'SO 011.1 01 Pol'!AF38</f>
        <v>0</v>
      </c>
      <c r="H45" s="102">
        <f t="shared" si="1"/>
        <v>0</v>
      </c>
      <c r="I45" s="102">
        <f t="shared" si="2"/>
        <v>0</v>
      </c>
      <c r="J45" s="103" t="str">
        <f t="shared" si="3"/>
        <v/>
      </c>
    </row>
    <row r="46" spans="1:10" ht="25.5" customHeight="1" x14ac:dyDescent="0.2">
      <c r="A46" s="89">
        <v>2</v>
      </c>
      <c r="B46" s="104" t="s">
        <v>59</v>
      </c>
      <c r="C46" s="198" t="s">
        <v>60</v>
      </c>
      <c r="D46" s="198"/>
      <c r="E46" s="198"/>
      <c r="F46" s="105">
        <f>'SO 101.1 01 Pol'!AE125</f>
        <v>0</v>
      </c>
      <c r="G46" s="106">
        <f>'SO 101.1 01 Pol'!AF125</f>
        <v>0</v>
      </c>
      <c r="H46" s="106">
        <f t="shared" si="1"/>
        <v>0</v>
      </c>
      <c r="I46" s="106">
        <f t="shared" si="2"/>
        <v>0</v>
      </c>
      <c r="J46" s="107" t="str">
        <f t="shared" si="3"/>
        <v/>
      </c>
    </row>
    <row r="47" spans="1:10" ht="25.5" customHeight="1" x14ac:dyDescent="0.2">
      <c r="A47" s="89">
        <v>3</v>
      </c>
      <c r="B47" s="108" t="s">
        <v>53</v>
      </c>
      <c r="C47" s="199" t="s">
        <v>57</v>
      </c>
      <c r="D47" s="199"/>
      <c r="E47" s="199"/>
      <c r="F47" s="109">
        <f>'SO 101.1 01 Pol'!AE125</f>
        <v>0</v>
      </c>
      <c r="G47" s="102">
        <f>'SO 101.1 01 Pol'!AF125</f>
        <v>0</v>
      </c>
      <c r="H47" s="102">
        <f t="shared" si="1"/>
        <v>0</v>
      </c>
      <c r="I47" s="102">
        <f t="shared" si="2"/>
        <v>0</v>
      </c>
      <c r="J47" s="103" t="str">
        <f t="shared" si="3"/>
        <v/>
      </c>
    </row>
    <row r="48" spans="1:10" ht="25.5" customHeight="1" x14ac:dyDescent="0.2">
      <c r="A48" s="89">
        <v>2</v>
      </c>
      <c r="B48" s="104" t="s">
        <v>61</v>
      </c>
      <c r="C48" s="198" t="s">
        <v>62</v>
      </c>
      <c r="D48" s="198"/>
      <c r="E48" s="198"/>
      <c r="F48" s="105">
        <f>'SO 103.1 01 Pol'!AE79</f>
        <v>0</v>
      </c>
      <c r="G48" s="106">
        <f>'SO 103.1 01 Pol'!AF79</f>
        <v>0</v>
      </c>
      <c r="H48" s="106">
        <f t="shared" si="1"/>
        <v>0</v>
      </c>
      <c r="I48" s="106">
        <f t="shared" si="2"/>
        <v>0</v>
      </c>
      <c r="J48" s="107" t="str">
        <f t="shared" si="3"/>
        <v/>
      </c>
    </row>
    <row r="49" spans="1:10" ht="25.5" customHeight="1" x14ac:dyDescent="0.2">
      <c r="A49" s="89">
        <v>3</v>
      </c>
      <c r="B49" s="108" t="s">
        <v>53</v>
      </c>
      <c r="C49" s="199" t="s">
        <v>57</v>
      </c>
      <c r="D49" s="199"/>
      <c r="E49" s="199"/>
      <c r="F49" s="109">
        <f>'SO 103.1 01 Pol'!AE79</f>
        <v>0</v>
      </c>
      <c r="G49" s="102">
        <f>'SO 103.1 01 Pol'!AF79</f>
        <v>0</v>
      </c>
      <c r="H49" s="102">
        <f t="shared" si="1"/>
        <v>0</v>
      </c>
      <c r="I49" s="102">
        <f t="shared" si="2"/>
        <v>0</v>
      </c>
      <c r="J49" s="103" t="str">
        <f t="shared" si="3"/>
        <v/>
      </c>
    </row>
    <row r="50" spans="1:10" ht="25.5" customHeight="1" x14ac:dyDescent="0.2">
      <c r="A50" s="89">
        <v>2</v>
      </c>
      <c r="B50" s="104" t="s">
        <v>63</v>
      </c>
      <c r="C50" s="198" t="s">
        <v>64</v>
      </c>
      <c r="D50" s="198"/>
      <c r="E50" s="198"/>
      <c r="F50" s="105">
        <f>'SO 104.1 01 Pol'!AE83</f>
        <v>0</v>
      </c>
      <c r="G50" s="106">
        <f>'SO 104.1 01 Pol'!AF83</f>
        <v>0</v>
      </c>
      <c r="H50" s="106">
        <f t="shared" si="1"/>
        <v>0</v>
      </c>
      <c r="I50" s="106">
        <f t="shared" si="2"/>
        <v>0</v>
      </c>
      <c r="J50" s="107" t="str">
        <f t="shared" si="3"/>
        <v/>
      </c>
    </row>
    <row r="51" spans="1:10" ht="25.5" customHeight="1" x14ac:dyDescent="0.2">
      <c r="A51" s="89">
        <v>3</v>
      </c>
      <c r="B51" s="108" t="s">
        <v>53</v>
      </c>
      <c r="C51" s="199" t="s">
        <v>57</v>
      </c>
      <c r="D51" s="199"/>
      <c r="E51" s="199"/>
      <c r="F51" s="109">
        <f>'SO 104.1 01 Pol'!AE83</f>
        <v>0</v>
      </c>
      <c r="G51" s="102">
        <f>'SO 104.1 01 Pol'!AF83</f>
        <v>0</v>
      </c>
      <c r="H51" s="102">
        <f t="shared" si="1"/>
        <v>0</v>
      </c>
      <c r="I51" s="102">
        <f t="shared" si="2"/>
        <v>0</v>
      </c>
      <c r="J51" s="103" t="str">
        <f t="shared" si="3"/>
        <v/>
      </c>
    </row>
    <row r="52" spans="1:10" ht="25.5" customHeight="1" x14ac:dyDescent="0.2">
      <c r="A52" s="89">
        <v>2</v>
      </c>
      <c r="B52" s="104" t="s">
        <v>65</v>
      </c>
      <c r="C52" s="198" t="s">
        <v>60</v>
      </c>
      <c r="D52" s="198"/>
      <c r="E52" s="198"/>
      <c r="F52" s="105">
        <f>'SO 111.1 01 Pol'!AE120</f>
        <v>0</v>
      </c>
      <c r="G52" s="106">
        <f>'SO 111.1 01 Pol'!AF120</f>
        <v>0</v>
      </c>
      <c r="H52" s="106">
        <f t="shared" si="1"/>
        <v>0</v>
      </c>
      <c r="I52" s="106">
        <f t="shared" si="2"/>
        <v>0</v>
      </c>
      <c r="J52" s="107" t="str">
        <f t="shared" si="3"/>
        <v/>
      </c>
    </row>
    <row r="53" spans="1:10" ht="25.5" customHeight="1" x14ac:dyDescent="0.2">
      <c r="A53" s="89">
        <v>3</v>
      </c>
      <c r="B53" s="108" t="s">
        <v>53</v>
      </c>
      <c r="C53" s="199" t="s">
        <v>57</v>
      </c>
      <c r="D53" s="199"/>
      <c r="E53" s="199"/>
      <c r="F53" s="109">
        <f>'SO 111.1 01 Pol'!AE120</f>
        <v>0</v>
      </c>
      <c r="G53" s="102">
        <f>'SO 111.1 01 Pol'!AF120</f>
        <v>0</v>
      </c>
      <c r="H53" s="102">
        <f t="shared" si="1"/>
        <v>0</v>
      </c>
      <c r="I53" s="102">
        <f t="shared" si="2"/>
        <v>0</v>
      </c>
      <c r="J53" s="103" t="str">
        <f t="shared" si="3"/>
        <v/>
      </c>
    </row>
    <row r="54" spans="1:10" ht="25.5" customHeight="1" x14ac:dyDescent="0.2">
      <c r="A54" s="89">
        <v>2</v>
      </c>
      <c r="B54" s="104" t="s">
        <v>66</v>
      </c>
      <c r="C54" s="198" t="s">
        <v>62</v>
      </c>
      <c r="D54" s="198"/>
      <c r="E54" s="198"/>
      <c r="F54" s="105">
        <f>'SO 113.1 01 Pol'!AE72</f>
        <v>0</v>
      </c>
      <c r="G54" s="106">
        <f>'SO 113.1 01 Pol'!AF72</f>
        <v>0</v>
      </c>
      <c r="H54" s="106">
        <f t="shared" si="1"/>
        <v>0</v>
      </c>
      <c r="I54" s="106">
        <f t="shared" si="2"/>
        <v>0</v>
      </c>
      <c r="J54" s="107" t="str">
        <f t="shared" si="3"/>
        <v/>
      </c>
    </row>
    <row r="55" spans="1:10" ht="25.5" customHeight="1" x14ac:dyDescent="0.2">
      <c r="A55" s="89">
        <v>3</v>
      </c>
      <c r="B55" s="108" t="s">
        <v>53</v>
      </c>
      <c r="C55" s="199" t="s">
        <v>57</v>
      </c>
      <c r="D55" s="199"/>
      <c r="E55" s="199"/>
      <c r="F55" s="109">
        <f>'SO 113.1 01 Pol'!AE72</f>
        <v>0</v>
      </c>
      <c r="G55" s="102">
        <f>'SO 113.1 01 Pol'!AF72</f>
        <v>0</v>
      </c>
      <c r="H55" s="102">
        <f t="shared" si="1"/>
        <v>0</v>
      </c>
      <c r="I55" s="102">
        <f t="shared" si="2"/>
        <v>0</v>
      </c>
      <c r="J55" s="103" t="str">
        <f t="shared" si="3"/>
        <v/>
      </c>
    </row>
    <row r="56" spans="1:10" ht="25.5" customHeight="1" x14ac:dyDescent="0.2">
      <c r="A56" s="89">
        <v>2</v>
      </c>
      <c r="B56" s="104" t="s">
        <v>67</v>
      </c>
      <c r="C56" s="198" t="s">
        <v>64</v>
      </c>
      <c r="D56" s="198"/>
      <c r="E56" s="198"/>
      <c r="F56" s="105">
        <f>'SO 114.1 01 Pol'!AE116</f>
        <v>0</v>
      </c>
      <c r="G56" s="106">
        <f>'SO 114.1 01 Pol'!AF116</f>
        <v>0</v>
      </c>
      <c r="H56" s="106">
        <f t="shared" si="1"/>
        <v>0</v>
      </c>
      <c r="I56" s="106">
        <f t="shared" si="2"/>
        <v>0</v>
      </c>
      <c r="J56" s="107" t="str">
        <f t="shared" si="3"/>
        <v/>
      </c>
    </row>
    <row r="57" spans="1:10" ht="25.5" customHeight="1" x14ac:dyDescent="0.2">
      <c r="A57" s="89">
        <v>3</v>
      </c>
      <c r="B57" s="108" t="s">
        <v>53</v>
      </c>
      <c r="C57" s="199" t="s">
        <v>57</v>
      </c>
      <c r="D57" s="199"/>
      <c r="E57" s="199"/>
      <c r="F57" s="109">
        <f>'SO 114.1 01 Pol'!AE116</f>
        <v>0</v>
      </c>
      <c r="G57" s="102">
        <f>'SO 114.1 01 Pol'!AF116</f>
        <v>0</v>
      </c>
      <c r="H57" s="102">
        <f t="shared" si="1"/>
        <v>0</v>
      </c>
      <c r="I57" s="102">
        <f t="shared" si="2"/>
        <v>0</v>
      </c>
      <c r="J57" s="103" t="str">
        <f t="shared" si="3"/>
        <v/>
      </c>
    </row>
    <row r="58" spans="1:10" ht="25.5" customHeight="1" x14ac:dyDescent="0.2">
      <c r="A58" s="89"/>
      <c r="B58" s="200" t="s">
        <v>68</v>
      </c>
      <c r="C58" s="201"/>
      <c r="D58" s="201"/>
      <c r="E58" s="202"/>
      <c r="F58" s="110">
        <f>SUMIF(A39:A57,"=1",F39:F57)</f>
        <v>0</v>
      </c>
      <c r="G58" s="111">
        <f>SUMIF(A39:A57,"=1",G39:G57)</f>
        <v>0</v>
      </c>
      <c r="H58" s="111">
        <f>SUMIF(A39:A57,"=1",H39:H57)</f>
        <v>0</v>
      </c>
      <c r="I58" s="111">
        <f>SUMIF(A39:A57,"=1",I39:I57)</f>
        <v>0</v>
      </c>
      <c r="J58" s="112">
        <f>SUMIF(A39:A57,"=1",J39:J57)</f>
        <v>0</v>
      </c>
    </row>
    <row r="62" spans="1:10" ht="15.75" x14ac:dyDescent="0.25">
      <c r="B62" s="121" t="s">
        <v>70</v>
      </c>
    </row>
    <row r="64" spans="1:10" ht="25.5" customHeight="1" x14ac:dyDescent="0.2">
      <c r="A64" s="123"/>
      <c r="B64" s="126" t="s">
        <v>18</v>
      </c>
      <c r="C64" s="126" t="s">
        <v>6</v>
      </c>
      <c r="D64" s="127"/>
      <c r="E64" s="127"/>
      <c r="F64" s="128" t="s">
        <v>71</v>
      </c>
      <c r="G64" s="128"/>
      <c r="H64" s="128"/>
      <c r="I64" s="128" t="s">
        <v>31</v>
      </c>
      <c r="J64" s="128" t="s">
        <v>0</v>
      </c>
    </row>
    <row r="65" spans="1:10" ht="36.75" customHeight="1" x14ac:dyDescent="0.2">
      <c r="A65" s="124"/>
      <c r="B65" s="129" t="s">
        <v>72</v>
      </c>
      <c r="C65" s="196" t="s">
        <v>73</v>
      </c>
      <c r="D65" s="197"/>
      <c r="E65" s="197"/>
      <c r="F65" s="135" t="s">
        <v>26</v>
      </c>
      <c r="G65" s="136"/>
      <c r="H65" s="136"/>
      <c r="I65" s="136">
        <f>'SO 001.1 01 Pol'!G8+'SO 011.1 01 Pol'!G8+'SO 101.1 01 Pol'!G8+'SO 103.1 01 Pol'!G8+'SO 111.1 01 Pol'!G8+'SO 113.1 01 Pol'!G8</f>
        <v>0</v>
      </c>
      <c r="J65" s="133" t="str">
        <f>IF(I84=0,"",I65/I84*100)</f>
        <v/>
      </c>
    </row>
    <row r="66" spans="1:10" ht="36.75" customHeight="1" x14ac:dyDescent="0.2">
      <c r="A66" s="124"/>
      <c r="B66" s="129" t="s">
        <v>74</v>
      </c>
      <c r="C66" s="196" t="s">
        <v>75</v>
      </c>
      <c r="D66" s="197"/>
      <c r="E66" s="197"/>
      <c r="F66" s="135" t="s">
        <v>26</v>
      </c>
      <c r="G66" s="136"/>
      <c r="H66" s="136"/>
      <c r="I66" s="136">
        <f>'SO 104.1 01 Pol'!G8+'SO 114.1 01 Pol'!G8</f>
        <v>0</v>
      </c>
      <c r="J66" s="133" t="str">
        <f>IF(I84=0,"",I66/I84*100)</f>
        <v/>
      </c>
    </row>
    <row r="67" spans="1:10" ht="36.75" customHeight="1" x14ac:dyDescent="0.2">
      <c r="A67" s="124"/>
      <c r="B67" s="129" t="s">
        <v>76</v>
      </c>
      <c r="C67" s="196" t="s">
        <v>77</v>
      </c>
      <c r="D67" s="197"/>
      <c r="E67" s="197"/>
      <c r="F67" s="135" t="s">
        <v>26</v>
      </c>
      <c r="G67" s="136"/>
      <c r="H67" s="136"/>
      <c r="I67" s="136">
        <f>'SO 001.1 01 Pol'!G11+'SO 011.1 01 Pol'!G11+'SO 101.1 01 Pol'!G44+'SO 103.1 01 Pol'!G27+'SO 104.1 01 Pol'!G40+'SO 111.1 01 Pol'!G38+'SO 114.1 01 Pol'!G42</f>
        <v>0</v>
      </c>
      <c r="J67" s="133" t="str">
        <f>IF(I84=0,"",I67/I84*100)</f>
        <v/>
      </c>
    </row>
    <row r="68" spans="1:10" ht="36.75" customHeight="1" x14ac:dyDescent="0.2">
      <c r="A68" s="124"/>
      <c r="B68" s="129" t="s">
        <v>78</v>
      </c>
      <c r="C68" s="196" t="s">
        <v>79</v>
      </c>
      <c r="D68" s="197"/>
      <c r="E68" s="197"/>
      <c r="F68" s="135" t="s">
        <v>26</v>
      </c>
      <c r="G68" s="136"/>
      <c r="H68" s="136"/>
      <c r="I68" s="136">
        <f>'SO 001.1 01 Pol'!G18+'SO 011.1 01 Pol'!G22+'SO 101.1 01 Pol'!G58+'SO 103.1 01 Pol'!G34+'SO 111.1 01 Pol'!G46+'SO 113.1 01 Pol'!G27+'SO 114.1 01 Pol'!G51</f>
        <v>0</v>
      </c>
      <c r="J68" s="133" t="str">
        <f>IF(I84=0,"",I68/I84*100)</f>
        <v/>
      </c>
    </row>
    <row r="69" spans="1:10" ht="36.75" customHeight="1" x14ac:dyDescent="0.2">
      <c r="A69" s="124"/>
      <c r="B69" s="129" t="s">
        <v>80</v>
      </c>
      <c r="C69" s="196" t="s">
        <v>81</v>
      </c>
      <c r="D69" s="197"/>
      <c r="E69" s="197"/>
      <c r="F69" s="135" t="s">
        <v>26</v>
      </c>
      <c r="G69" s="136"/>
      <c r="H69" s="136"/>
      <c r="I69" s="136">
        <f>'SO 111.1 01 Pol'!G56</f>
        <v>0</v>
      </c>
      <c r="J69" s="133" t="str">
        <f>IF(I84=0,"",I69/I84*100)</f>
        <v/>
      </c>
    </row>
    <row r="70" spans="1:10" ht="36.75" customHeight="1" x14ac:dyDescent="0.2">
      <c r="A70" s="124"/>
      <c r="B70" s="129" t="s">
        <v>82</v>
      </c>
      <c r="C70" s="196" t="s">
        <v>83</v>
      </c>
      <c r="D70" s="197"/>
      <c r="E70" s="197"/>
      <c r="F70" s="135" t="s">
        <v>26</v>
      </c>
      <c r="G70" s="136"/>
      <c r="H70" s="136"/>
      <c r="I70" s="136">
        <f>'SO 103.1 01 Pol'!G41+'SO 113.1 01 Pol'!G34</f>
        <v>0</v>
      </c>
      <c r="J70" s="133" t="str">
        <f>IF(I84=0,"",I70/I84*100)</f>
        <v/>
      </c>
    </row>
    <row r="71" spans="1:10" ht="36.75" customHeight="1" x14ac:dyDescent="0.2">
      <c r="A71" s="124"/>
      <c r="B71" s="129" t="s">
        <v>84</v>
      </c>
      <c r="C71" s="196" t="s">
        <v>85</v>
      </c>
      <c r="D71" s="197"/>
      <c r="E71" s="197"/>
      <c r="F71" s="135" t="s">
        <v>26</v>
      </c>
      <c r="G71" s="136"/>
      <c r="H71" s="136"/>
      <c r="I71" s="136">
        <f>'SO 103.1 01 Pol'!G50+'SO 113.1 01 Pol'!G43</f>
        <v>0</v>
      </c>
      <c r="J71" s="133" t="str">
        <f>IF(I84=0,"",I71/I84*100)</f>
        <v/>
      </c>
    </row>
    <row r="72" spans="1:10" ht="36.75" customHeight="1" x14ac:dyDescent="0.2">
      <c r="A72" s="124"/>
      <c r="B72" s="129" t="s">
        <v>86</v>
      </c>
      <c r="C72" s="196" t="s">
        <v>87</v>
      </c>
      <c r="D72" s="197"/>
      <c r="E72" s="197"/>
      <c r="F72" s="135" t="s">
        <v>26</v>
      </c>
      <c r="G72" s="136"/>
      <c r="H72" s="136"/>
      <c r="I72" s="136">
        <f>'SO 101.1 01 Pol'!G69+'SO 103.1 01 Pol'!G53+'SO 111.1 01 Pol'!G64+'SO 113.1 01 Pol'!G46+'SO 114.1 01 Pol'!G58</f>
        <v>0</v>
      </c>
      <c r="J72" s="133" t="str">
        <f>IF(I84=0,"",I72/I84*100)</f>
        <v/>
      </c>
    </row>
    <row r="73" spans="1:10" ht="36.75" customHeight="1" x14ac:dyDescent="0.2">
      <c r="A73" s="124"/>
      <c r="B73" s="129" t="s">
        <v>88</v>
      </c>
      <c r="C73" s="196" t="s">
        <v>89</v>
      </c>
      <c r="D73" s="197"/>
      <c r="E73" s="197"/>
      <c r="F73" s="135" t="s">
        <v>26</v>
      </c>
      <c r="G73" s="136"/>
      <c r="H73" s="136"/>
      <c r="I73" s="136">
        <f>'SO 104.1 01 Pol'!G49+'SO 114.1 01 Pol'!G63</f>
        <v>0</v>
      </c>
      <c r="J73" s="133" t="str">
        <f>IF(I84=0,"",I73/I84*100)</f>
        <v/>
      </c>
    </row>
    <row r="74" spans="1:10" ht="36.75" customHeight="1" x14ac:dyDescent="0.2">
      <c r="A74" s="124"/>
      <c r="B74" s="129" t="s">
        <v>90</v>
      </c>
      <c r="C74" s="196" t="s">
        <v>91</v>
      </c>
      <c r="D74" s="197"/>
      <c r="E74" s="197"/>
      <c r="F74" s="135" t="s">
        <v>26</v>
      </c>
      <c r="G74" s="136"/>
      <c r="H74" s="136"/>
      <c r="I74" s="136">
        <f>'SO 101.1 01 Pol'!G79+'SO 103.1 01 Pol'!G57+'SO 111.1 01 Pol'!G74+'SO 113.1 01 Pol'!G50</f>
        <v>0</v>
      </c>
      <c r="J74" s="133" t="str">
        <f>IF(I84=0,"",I74/I84*100)</f>
        <v/>
      </c>
    </row>
    <row r="75" spans="1:10" ht="36.75" customHeight="1" x14ac:dyDescent="0.2">
      <c r="A75" s="124"/>
      <c r="B75" s="129" t="s">
        <v>92</v>
      </c>
      <c r="C75" s="196" t="s">
        <v>93</v>
      </c>
      <c r="D75" s="197"/>
      <c r="E75" s="197"/>
      <c r="F75" s="135" t="s">
        <v>26</v>
      </c>
      <c r="G75" s="136"/>
      <c r="H75" s="136"/>
      <c r="I75" s="136">
        <f>'SO 104.1 01 Pol'!G54+'SO 114.1 01 Pol'!G70</f>
        <v>0</v>
      </c>
      <c r="J75" s="133" t="str">
        <f>IF(I84=0,"",I75/I84*100)</f>
        <v/>
      </c>
    </row>
    <row r="76" spans="1:10" ht="36.75" customHeight="1" x14ac:dyDescent="0.2">
      <c r="A76" s="124"/>
      <c r="B76" s="129" t="s">
        <v>94</v>
      </c>
      <c r="C76" s="196" t="s">
        <v>95</v>
      </c>
      <c r="D76" s="197"/>
      <c r="E76" s="197"/>
      <c r="F76" s="135" t="s">
        <v>26</v>
      </c>
      <c r="G76" s="136"/>
      <c r="H76" s="136"/>
      <c r="I76" s="136">
        <f>'SO 104.1 01 Pol'!G59+'SO 114.1 01 Pol'!G75</f>
        <v>0</v>
      </c>
      <c r="J76" s="133" t="str">
        <f>IF(I84=0,"",I76/I84*100)</f>
        <v/>
      </c>
    </row>
    <row r="77" spans="1:10" ht="36.75" customHeight="1" x14ac:dyDescent="0.2">
      <c r="A77" s="124"/>
      <c r="B77" s="129" t="s">
        <v>96</v>
      </c>
      <c r="C77" s="196" t="s">
        <v>97</v>
      </c>
      <c r="D77" s="197"/>
      <c r="E77" s="197"/>
      <c r="F77" s="135" t="s">
        <v>26</v>
      </c>
      <c r="G77" s="136"/>
      <c r="H77" s="136"/>
      <c r="I77" s="136">
        <f>'SO 101.1 01 Pol'!G96+'SO 104.1 01 Pol'!G63+'SO 111.1 01 Pol'!G91+'SO 114.1 01 Pol'!G80</f>
        <v>0</v>
      </c>
      <c r="J77" s="133" t="str">
        <f>IF(I84=0,"",I77/I84*100)</f>
        <v/>
      </c>
    </row>
    <row r="78" spans="1:10" ht="36.75" customHeight="1" x14ac:dyDescent="0.2">
      <c r="A78" s="124"/>
      <c r="B78" s="129" t="s">
        <v>98</v>
      </c>
      <c r="C78" s="196" t="s">
        <v>99</v>
      </c>
      <c r="D78" s="197"/>
      <c r="E78" s="197"/>
      <c r="F78" s="135" t="s">
        <v>26</v>
      </c>
      <c r="G78" s="136"/>
      <c r="H78" s="136"/>
      <c r="I78" s="136">
        <f>'SO 104.1 01 Pol'!G76+'SO 114.1 01 Pol'!G96</f>
        <v>0</v>
      </c>
      <c r="J78" s="133" t="str">
        <f>IF(I84=0,"",I78/I84*100)</f>
        <v/>
      </c>
    </row>
    <row r="79" spans="1:10" ht="36.75" customHeight="1" x14ac:dyDescent="0.2">
      <c r="A79" s="124"/>
      <c r="B79" s="129" t="s">
        <v>100</v>
      </c>
      <c r="C79" s="196" t="s">
        <v>101</v>
      </c>
      <c r="D79" s="197"/>
      <c r="E79" s="197"/>
      <c r="F79" s="135" t="s">
        <v>26</v>
      </c>
      <c r="G79" s="136"/>
      <c r="H79" s="136"/>
      <c r="I79" s="136">
        <f>'SO 101.1 01 Pol'!G108+'SO 103.1 01 Pol'!G62+'SO 104.1 01 Pol'!G80+'SO 111.1 01 Pol'!G103+'SO 113.1 01 Pol'!G55+'SO 114.1 01 Pol'!G99</f>
        <v>0</v>
      </c>
      <c r="J79" s="133" t="str">
        <f>IF(I84=0,"",I79/I84*100)</f>
        <v/>
      </c>
    </row>
    <row r="80" spans="1:10" ht="36.75" customHeight="1" x14ac:dyDescent="0.2">
      <c r="A80" s="124"/>
      <c r="B80" s="129" t="s">
        <v>102</v>
      </c>
      <c r="C80" s="196" t="s">
        <v>103</v>
      </c>
      <c r="D80" s="197"/>
      <c r="E80" s="197"/>
      <c r="F80" s="135" t="s">
        <v>26</v>
      </c>
      <c r="G80" s="136"/>
      <c r="H80" s="136"/>
      <c r="I80" s="136">
        <f>'SO 101.1 01 Pol'!G110+'SO 103.1 01 Pol'!G64+'SO 111.1 01 Pol'!G105+'SO 113.1 01 Pol'!G57+'SO 114.1 01 Pol'!G101</f>
        <v>0</v>
      </c>
      <c r="J80" s="133" t="str">
        <f>IF(I84=0,"",I80/I84*100)</f>
        <v/>
      </c>
    </row>
    <row r="81" spans="1:10" ht="36.75" customHeight="1" x14ac:dyDescent="0.2">
      <c r="A81" s="124"/>
      <c r="B81" s="129" t="s">
        <v>104</v>
      </c>
      <c r="C81" s="196" t="s">
        <v>105</v>
      </c>
      <c r="D81" s="197"/>
      <c r="E81" s="197"/>
      <c r="F81" s="135" t="s">
        <v>27</v>
      </c>
      <c r="G81" s="136"/>
      <c r="H81" s="136"/>
      <c r="I81" s="136">
        <f>'SO 011.1 01 Pol'!G31</f>
        <v>0</v>
      </c>
      <c r="J81" s="133" t="str">
        <f>IF(I84=0,"",I81/I84*100)</f>
        <v/>
      </c>
    </row>
    <row r="82" spans="1:10" ht="36.75" customHeight="1" x14ac:dyDescent="0.2">
      <c r="A82" s="124"/>
      <c r="B82" s="129" t="s">
        <v>106</v>
      </c>
      <c r="C82" s="196" t="s">
        <v>29</v>
      </c>
      <c r="D82" s="197"/>
      <c r="E82" s="197"/>
      <c r="F82" s="135" t="s">
        <v>106</v>
      </c>
      <c r="G82" s="136"/>
      <c r="H82" s="136"/>
      <c r="I82" s="136">
        <f>'000 01 Naklady'!G8</f>
        <v>0</v>
      </c>
      <c r="J82" s="133" t="str">
        <f>IF(I84=0,"",I82/I84*100)</f>
        <v/>
      </c>
    </row>
    <row r="83" spans="1:10" ht="36.75" customHeight="1" x14ac:dyDescent="0.2">
      <c r="A83" s="124"/>
      <c r="B83" s="129" t="s">
        <v>107</v>
      </c>
      <c r="C83" s="196" t="s">
        <v>30</v>
      </c>
      <c r="D83" s="197"/>
      <c r="E83" s="197"/>
      <c r="F83" s="135" t="s">
        <v>107</v>
      </c>
      <c r="G83" s="136"/>
      <c r="H83" s="136"/>
      <c r="I83" s="136">
        <f>'000 01 Naklady'!G33</f>
        <v>0</v>
      </c>
      <c r="J83" s="133" t="str">
        <f>IF(I84=0,"",I83/I84*100)</f>
        <v/>
      </c>
    </row>
    <row r="84" spans="1:10" ht="25.5" customHeight="1" x14ac:dyDescent="0.2">
      <c r="A84" s="125"/>
      <c r="B84" s="130" t="s">
        <v>1</v>
      </c>
      <c r="C84" s="131"/>
      <c r="D84" s="132"/>
      <c r="E84" s="132"/>
      <c r="F84" s="137"/>
      <c r="G84" s="138"/>
      <c r="H84" s="138"/>
      <c r="I84" s="138">
        <f>SUM(I65:I83)</f>
        <v>0</v>
      </c>
      <c r="J84" s="134">
        <f>SUM(J65:J83)</f>
        <v>0</v>
      </c>
    </row>
    <row r="85" spans="1:10" x14ac:dyDescent="0.2">
      <c r="F85" s="87"/>
      <c r="G85" s="87"/>
      <c r="H85" s="87"/>
      <c r="I85" s="87"/>
      <c r="J85" s="88"/>
    </row>
    <row r="86" spans="1:10" x14ac:dyDescent="0.2">
      <c r="F86" s="87"/>
      <c r="G86" s="87"/>
      <c r="H86" s="87"/>
      <c r="I86" s="87"/>
      <c r="J86" s="88"/>
    </row>
    <row r="87" spans="1:10" x14ac:dyDescent="0.2">
      <c r="F87" s="87"/>
      <c r="G87" s="87"/>
      <c r="H87" s="87"/>
      <c r="I87" s="87"/>
      <c r="J87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B58:E58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80:E80"/>
    <mergeCell ref="C81:E81"/>
    <mergeCell ref="C82:E82"/>
    <mergeCell ref="C83:E83"/>
    <mergeCell ref="C75:E75"/>
    <mergeCell ref="C76:E76"/>
    <mergeCell ref="C77:E77"/>
    <mergeCell ref="C78:E78"/>
    <mergeCell ref="C79:E79"/>
  </mergeCells>
  <phoneticPr fontId="0" type="noConversion"/>
  <pageMargins left="0.39370078740157483" right="0.19685039370078741" top="0.59055118110236227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zoomScaleNormal="100" workbookViewId="0">
      <pane ySplit="7" topLeftCell="A8" activePane="bottomLeft" state="frozen"/>
      <selection pane="bottomLeft" activeCell="K7" sqref="K7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4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7" t="s">
        <v>7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48" t="s">
        <v>8</v>
      </c>
      <c r="B2" s="47"/>
      <c r="C2" s="249"/>
      <c r="D2" s="249"/>
      <c r="E2" s="249"/>
      <c r="F2" s="249"/>
      <c r="G2" s="250"/>
    </row>
    <row r="3" spans="1:7" ht="24.95" customHeight="1" x14ac:dyDescent="0.2">
      <c r="A3" s="48" t="s">
        <v>9</v>
      </c>
      <c r="B3" s="47"/>
      <c r="C3" s="249"/>
      <c r="D3" s="249"/>
      <c r="E3" s="249"/>
      <c r="F3" s="249"/>
      <c r="G3" s="250"/>
    </row>
    <row r="4" spans="1:7" ht="24.95" customHeight="1" x14ac:dyDescent="0.2">
      <c r="A4" s="48" t="s">
        <v>10</v>
      </c>
      <c r="B4" s="47"/>
      <c r="C4" s="249"/>
      <c r="D4" s="249"/>
      <c r="E4" s="249"/>
      <c r="F4" s="249"/>
      <c r="G4" s="250"/>
    </row>
    <row r="5" spans="1:7" x14ac:dyDescent="0.2">
      <c r="B5" s="4"/>
      <c r="D5" s="5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108</v>
      </c>
    </row>
    <row r="2" spans="1:60" ht="25.15" customHeight="1" x14ac:dyDescent="0.2">
      <c r="A2" s="140" t="s">
        <v>8</v>
      </c>
      <c r="B2" s="47" t="s">
        <v>43</v>
      </c>
      <c r="C2" s="256" t="s">
        <v>44</v>
      </c>
      <c r="D2" s="257"/>
      <c r="E2" s="257"/>
      <c r="F2" s="257"/>
      <c r="G2" s="258"/>
      <c r="AG2" t="s">
        <v>109</v>
      </c>
    </row>
    <row r="3" spans="1:60" ht="25.15" customHeight="1" x14ac:dyDescent="0.2">
      <c r="A3" s="140" t="s">
        <v>9</v>
      </c>
      <c r="B3" s="47" t="s">
        <v>51</v>
      </c>
      <c r="C3" s="256" t="s">
        <v>52</v>
      </c>
      <c r="D3" s="257"/>
      <c r="E3" s="257"/>
      <c r="F3" s="257"/>
      <c r="G3" s="258"/>
      <c r="AC3" s="122" t="s">
        <v>110</v>
      </c>
      <c r="AG3" t="s">
        <v>111</v>
      </c>
    </row>
    <row r="4" spans="1:60" ht="25.15" customHeight="1" x14ac:dyDescent="0.2">
      <c r="A4" s="141" t="s">
        <v>10</v>
      </c>
      <c r="B4" s="142" t="s">
        <v>53</v>
      </c>
      <c r="C4" s="259" t="s">
        <v>54</v>
      </c>
      <c r="D4" s="260"/>
      <c r="E4" s="260"/>
      <c r="F4" s="260"/>
      <c r="G4" s="261"/>
      <c r="AG4" t="s">
        <v>112</v>
      </c>
    </row>
    <row r="5" spans="1:60" x14ac:dyDescent="0.2">
      <c r="D5" s="8"/>
    </row>
    <row r="6" spans="1:60" ht="38.25" x14ac:dyDescent="0.2">
      <c r="A6" s="144" t="s">
        <v>113</v>
      </c>
      <c r="B6" s="146" t="s">
        <v>114</v>
      </c>
      <c r="C6" s="146" t="s">
        <v>115</v>
      </c>
      <c r="D6" s="145" t="s">
        <v>116</v>
      </c>
      <c r="E6" s="144" t="s">
        <v>117</v>
      </c>
      <c r="F6" s="143" t="s">
        <v>118</v>
      </c>
      <c r="G6" s="144" t="s">
        <v>31</v>
      </c>
      <c r="H6" s="147" t="s">
        <v>32</v>
      </c>
      <c r="I6" s="147" t="s">
        <v>119</v>
      </c>
      <c r="J6" s="147" t="s">
        <v>33</v>
      </c>
      <c r="K6" s="147" t="s">
        <v>120</v>
      </c>
      <c r="L6" s="147" t="s">
        <v>121</v>
      </c>
      <c r="M6" s="147" t="s">
        <v>122</v>
      </c>
      <c r="N6" s="147" t="s">
        <v>123</v>
      </c>
      <c r="O6" s="147" t="s">
        <v>124</v>
      </c>
      <c r="P6" s="147" t="s">
        <v>125</v>
      </c>
      <c r="Q6" s="147" t="s">
        <v>126</v>
      </c>
      <c r="R6" s="147" t="s">
        <v>127</v>
      </c>
      <c r="S6" s="147" t="s">
        <v>128</v>
      </c>
      <c r="T6" s="147" t="s">
        <v>129</v>
      </c>
      <c r="U6" s="147" t="s">
        <v>130</v>
      </c>
      <c r="V6" s="147" t="s">
        <v>131</v>
      </c>
      <c r="W6" s="147" t="s">
        <v>132</v>
      </c>
      <c r="X6" s="147" t="s">
        <v>133</v>
      </c>
    </row>
    <row r="7" spans="1:60" hidden="1" x14ac:dyDescent="0.2">
      <c r="A7" s="3"/>
      <c r="B7" s="4"/>
      <c r="C7" s="4"/>
      <c r="D7" s="5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134</v>
      </c>
      <c r="B8" s="163" t="s">
        <v>106</v>
      </c>
      <c r="C8" s="184" t="s">
        <v>29</v>
      </c>
      <c r="D8" s="164"/>
      <c r="E8" s="165"/>
      <c r="F8" s="166"/>
      <c r="G8" s="166">
        <f>SUMIF(AG9:AG32,"&lt;&gt;NOR",G9:G32)</f>
        <v>0</v>
      </c>
      <c r="H8" s="166"/>
      <c r="I8" s="166">
        <f>SUM(I9:I32)</f>
        <v>0</v>
      </c>
      <c r="J8" s="166"/>
      <c r="K8" s="166">
        <f>SUM(K9:K32)</f>
        <v>0</v>
      </c>
      <c r="L8" s="166"/>
      <c r="M8" s="166">
        <f>SUM(M9:M32)</f>
        <v>0</v>
      </c>
      <c r="N8" s="165"/>
      <c r="O8" s="165">
        <f>SUM(O9:O32)</f>
        <v>0</v>
      </c>
      <c r="P8" s="165"/>
      <c r="Q8" s="165">
        <f>SUM(Q9:Q32)</f>
        <v>0</v>
      </c>
      <c r="R8" s="166"/>
      <c r="S8" s="166"/>
      <c r="T8" s="167"/>
      <c r="U8" s="161"/>
      <c r="V8" s="161">
        <f>SUM(V9:V32)</f>
        <v>0</v>
      </c>
      <c r="W8" s="161"/>
      <c r="X8" s="161"/>
      <c r="AG8" t="s">
        <v>135</v>
      </c>
    </row>
    <row r="9" spans="1:60" outlineLevel="1" x14ac:dyDescent="0.2">
      <c r="A9" s="168">
        <v>1</v>
      </c>
      <c r="B9" s="169" t="s">
        <v>136</v>
      </c>
      <c r="C9" s="185" t="s">
        <v>137</v>
      </c>
      <c r="D9" s="170" t="s">
        <v>138</v>
      </c>
      <c r="E9" s="171">
        <v>1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3"/>
      <c r="S9" s="173" t="s">
        <v>139</v>
      </c>
      <c r="T9" s="174" t="s">
        <v>140</v>
      </c>
      <c r="U9" s="159">
        <v>0</v>
      </c>
      <c r="V9" s="159">
        <f>ROUND(E9*U9,2)</f>
        <v>0</v>
      </c>
      <c r="W9" s="159"/>
      <c r="X9" s="159" t="s">
        <v>141</v>
      </c>
      <c r="Y9" s="148"/>
      <c r="Z9" s="148"/>
      <c r="AA9" s="148"/>
      <c r="AB9" s="148"/>
      <c r="AC9" s="148"/>
      <c r="AD9" s="148"/>
      <c r="AE9" s="148"/>
      <c r="AF9" s="148"/>
      <c r="AG9" s="148" t="s">
        <v>142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251" t="s">
        <v>143</v>
      </c>
      <c r="D10" s="252"/>
      <c r="E10" s="252"/>
      <c r="F10" s="252"/>
      <c r="G10" s="252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144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2.5" outlineLevel="1" x14ac:dyDescent="0.2">
      <c r="A11" s="155"/>
      <c r="B11" s="156"/>
      <c r="C11" s="253" t="s">
        <v>145</v>
      </c>
      <c r="D11" s="254"/>
      <c r="E11" s="254"/>
      <c r="F11" s="254"/>
      <c r="G11" s="254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48"/>
      <c r="Z11" s="148"/>
      <c r="AA11" s="148"/>
      <c r="AB11" s="148"/>
      <c r="AC11" s="148"/>
      <c r="AD11" s="148"/>
      <c r="AE11" s="148"/>
      <c r="AF11" s="148"/>
      <c r="AG11" s="148" t="s">
        <v>144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75" t="str">
        <f>C11</f>
        <v>Vyhotovení protokolu o vytyčení stavby se seznamem souřadnic vytyčených bodů a jejich polohopisnými (S-JTSK) a výškopisnými (Bpv) hodnotami.</v>
      </c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253" t="s">
        <v>146</v>
      </c>
      <c r="D12" s="254"/>
      <c r="E12" s="254"/>
      <c r="F12" s="254"/>
      <c r="G12" s="254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48"/>
      <c r="Z12" s="148"/>
      <c r="AA12" s="148"/>
      <c r="AB12" s="148"/>
      <c r="AC12" s="148"/>
      <c r="AD12" s="148"/>
      <c r="AE12" s="148"/>
      <c r="AF12" s="148"/>
      <c r="AG12" s="148" t="s">
        <v>144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253" t="s">
        <v>147</v>
      </c>
      <c r="D13" s="254"/>
      <c r="E13" s="254"/>
      <c r="F13" s="254"/>
      <c r="G13" s="254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8"/>
      <c r="Z13" s="148"/>
      <c r="AA13" s="148"/>
      <c r="AB13" s="148"/>
      <c r="AC13" s="148"/>
      <c r="AD13" s="148"/>
      <c r="AE13" s="148"/>
      <c r="AF13" s="148"/>
      <c r="AG13" s="148" t="s">
        <v>144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253" t="s">
        <v>148</v>
      </c>
      <c r="D14" s="254"/>
      <c r="E14" s="254"/>
      <c r="F14" s="254"/>
      <c r="G14" s="254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8"/>
      <c r="Z14" s="148"/>
      <c r="AA14" s="148"/>
      <c r="AB14" s="148"/>
      <c r="AC14" s="148"/>
      <c r="AD14" s="148"/>
      <c r="AE14" s="148"/>
      <c r="AF14" s="148"/>
      <c r="AG14" s="148" t="s">
        <v>144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253" t="s">
        <v>149</v>
      </c>
      <c r="D15" s="254"/>
      <c r="E15" s="254"/>
      <c r="F15" s="254"/>
      <c r="G15" s="254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48"/>
      <c r="Z15" s="148"/>
      <c r="AA15" s="148"/>
      <c r="AB15" s="148"/>
      <c r="AC15" s="148"/>
      <c r="AD15" s="148"/>
      <c r="AE15" s="148"/>
      <c r="AF15" s="148"/>
      <c r="AG15" s="148" t="s">
        <v>144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8">
        <v>2</v>
      </c>
      <c r="B16" s="169" t="s">
        <v>150</v>
      </c>
      <c r="C16" s="185" t="s">
        <v>151</v>
      </c>
      <c r="D16" s="170" t="s">
        <v>138</v>
      </c>
      <c r="E16" s="171">
        <v>1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71">
        <v>0</v>
      </c>
      <c r="O16" s="171">
        <f>ROUND(E16*N16,2)</f>
        <v>0</v>
      </c>
      <c r="P16" s="171">
        <v>0</v>
      </c>
      <c r="Q16" s="171">
        <f>ROUND(E16*P16,2)</f>
        <v>0</v>
      </c>
      <c r="R16" s="173"/>
      <c r="S16" s="173" t="s">
        <v>139</v>
      </c>
      <c r="T16" s="174" t="s">
        <v>140</v>
      </c>
      <c r="U16" s="159">
        <v>0</v>
      </c>
      <c r="V16" s="159">
        <f>ROUND(E16*U16,2)</f>
        <v>0</v>
      </c>
      <c r="W16" s="159"/>
      <c r="X16" s="159" t="s">
        <v>141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33.75" outlineLevel="1" x14ac:dyDescent="0.2">
      <c r="A17" s="155"/>
      <c r="B17" s="156"/>
      <c r="C17" s="251" t="s">
        <v>152</v>
      </c>
      <c r="D17" s="252"/>
      <c r="E17" s="252"/>
      <c r="F17" s="252"/>
      <c r="G17" s="252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48"/>
      <c r="Z17" s="148"/>
      <c r="AA17" s="148"/>
      <c r="AB17" s="148"/>
      <c r="AC17" s="148"/>
      <c r="AD17" s="148"/>
      <c r="AE17" s="148"/>
      <c r="AF17" s="148"/>
      <c r="AG17" s="148" t="s">
        <v>144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75" t="str">
        <f>C17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8">
        <v>3</v>
      </c>
      <c r="B18" s="169" t="s">
        <v>153</v>
      </c>
      <c r="C18" s="185" t="s">
        <v>154</v>
      </c>
      <c r="D18" s="170" t="s">
        <v>138</v>
      </c>
      <c r="E18" s="171">
        <v>1</v>
      </c>
      <c r="F18" s="172"/>
      <c r="G18" s="173">
        <f>ROUND(E18*F18,2)</f>
        <v>0</v>
      </c>
      <c r="H18" s="172"/>
      <c r="I18" s="173">
        <f>ROUND(E18*H18,2)</f>
        <v>0</v>
      </c>
      <c r="J18" s="172"/>
      <c r="K18" s="173">
        <f>ROUND(E18*J18,2)</f>
        <v>0</v>
      </c>
      <c r="L18" s="173">
        <v>21</v>
      </c>
      <c r="M18" s="173">
        <f>G18*(1+L18/100)</f>
        <v>0</v>
      </c>
      <c r="N18" s="171">
        <v>0</v>
      </c>
      <c r="O18" s="171">
        <f>ROUND(E18*N18,2)</f>
        <v>0</v>
      </c>
      <c r="P18" s="171">
        <v>0</v>
      </c>
      <c r="Q18" s="171">
        <f>ROUND(E18*P18,2)</f>
        <v>0</v>
      </c>
      <c r="R18" s="173"/>
      <c r="S18" s="173" t="s">
        <v>139</v>
      </c>
      <c r="T18" s="174" t="s">
        <v>140</v>
      </c>
      <c r="U18" s="159">
        <v>0</v>
      </c>
      <c r="V18" s="159">
        <f>ROUND(E18*U18,2)</f>
        <v>0</v>
      </c>
      <c r="W18" s="159"/>
      <c r="X18" s="159" t="s">
        <v>141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142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ht="45" outlineLevel="1" x14ac:dyDescent="0.2">
      <c r="A19" s="155"/>
      <c r="B19" s="156"/>
      <c r="C19" s="251" t="s">
        <v>155</v>
      </c>
      <c r="D19" s="252"/>
      <c r="E19" s="252"/>
      <c r="F19" s="252"/>
      <c r="G19" s="252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48"/>
      <c r="Z19" s="148"/>
      <c r="AA19" s="148"/>
      <c r="AB19" s="148"/>
      <c r="AC19" s="148"/>
      <c r="AD19" s="148"/>
      <c r="AE19" s="148"/>
      <c r="AF19" s="148"/>
      <c r="AG19" s="148" t="s">
        <v>144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75" t="str">
        <f>C19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8">
        <v>4</v>
      </c>
      <c r="B20" s="169" t="s">
        <v>156</v>
      </c>
      <c r="C20" s="185" t="s">
        <v>157</v>
      </c>
      <c r="D20" s="170" t="s">
        <v>138</v>
      </c>
      <c r="E20" s="171">
        <v>1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71">
        <v>0</v>
      </c>
      <c r="O20" s="171">
        <f>ROUND(E20*N20,2)</f>
        <v>0</v>
      </c>
      <c r="P20" s="171">
        <v>0</v>
      </c>
      <c r="Q20" s="171">
        <f>ROUND(E20*P20,2)</f>
        <v>0</v>
      </c>
      <c r="R20" s="173"/>
      <c r="S20" s="173" t="s">
        <v>139</v>
      </c>
      <c r="T20" s="174" t="s">
        <v>140</v>
      </c>
      <c r="U20" s="159">
        <v>0</v>
      </c>
      <c r="V20" s="159">
        <f>ROUND(E20*U20,2)</f>
        <v>0</v>
      </c>
      <c r="W20" s="159"/>
      <c r="X20" s="159" t="s">
        <v>141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142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33.75" outlineLevel="1" x14ac:dyDescent="0.2">
      <c r="A21" s="155"/>
      <c r="B21" s="156"/>
      <c r="C21" s="251" t="s">
        <v>158</v>
      </c>
      <c r="D21" s="252"/>
      <c r="E21" s="252"/>
      <c r="F21" s="252"/>
      <c r="G21" s="252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8"/>
      <c r="Z21" s="148"/>
      <c r="AA21" s="148"/>
      <c r="AB21" s="148"/>
      <c r="AC21" s="148"/>
      <c r="AD21" s="148"/>
      <c r="AE21" s="148"/>
      <c r="AF21" s="148"/>
      <c r="AG21" s="148" t="s">
        <v>144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75" t="str">
        <f>C21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8">
        <v>5</v>
      </c>
      <c r="B22" s="169" t="s">
        <v>159</v>
      </c>
      <c r="C22" s="185" t="s">
        <v>160</v>
      </c>
      <c r="D22" s="170" t="s">
        <v>138</v>
      </c>
      <c r="E22" s="171">
        <v>1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71">
        <v>0</v>
      </c>
      <c r="O22" s="171">
        <f>ROUND(E22*N22,2)</f>
        <v>0</v>
      </c>
      <c r="P22" s="171">
        <v>0</v>
      </c>
      <c r="Q22" s="171">
        <f>ROUND(E22*P22,2)</f>
        <v>0</v>
      </c>
      <c r="R22" s="173"/>
      <c r="S22" s="173" t="s">
        <v>139</v>
      </c>
      <c r="T22" s="174" t="s">
        <v>140</v>
      </c>
      <c r="U22" s="159">
        <v>0</v>
      </c>
      <c r="V22" s="159">
        <f>ROUND(E22*U22,2)</f>
        <v>0</v>
      </c>
      <c r="W22" s="159"/>
      <c r="X22" s="159" t="s">
        <v>141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142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55"/>
      <c r="B23" s="156"/>
      <c r="C23" s="251" t="s">
        <v>161</v>
      </c>
      <c r="D23" s="252"/>
      <c r="E23" s="252"/>
      <c r="F23" s="252"/>
      <c r="G23" s="252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8"/>
      <c r="Z23" s="148"/>
      <c r="AA23" s="148"/>
      <c r="AB23" s="148"/>
      <c r="AC23" s="148"/>
      <c r="AD23" s="148"/>
      <c r="AE23" s="148"/>
      <c r="AF23" s="148"/>
      <c r="AG23" s="148" t="s">
        <v>144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75" t="str">
        <f>C23</f>
        <v>Náklady na ztížené provádění stavebních prací v důsledku nepřerušeného dopravního provozu na staveništi nebo v jeho bezprostředním okolí, náklady na zajištění náhradního koridoru pro pěší</v>
      </c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8">
        <v>6</v>
      </c>
      <c r="B24" s="169" t="s">
        <v>162</v>
      </c>
      <c r="C24" s="185" t="s">
        <v>163</v>
      </c>
      <c r="D24" s="170" t="s">
        <v>164</v>
      </c>
      <c r="E24" s="171">
        <v>1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1">
        <v>0</v>
      </c>
      <c r="O24" s="171">
        <f>ROUND(E24*N24,2)</f>
        <v>0</v>
      </c>
      <c r="P24" s="171">
        <v>0</v>
      </c>
      <c r="Q24" s="171">
        <f>ROUND(E24*P24,2)</f>
        <v>0</v>
      </c>
      <c r="R24" s="173"/>
      <c r="S24" s="173" t="s">
        <v>139</v>
      </c>
      <c r="T24" s="174" t="s">
        <v>140</v>
      </c>
      <c r="U24" s="159">
        <v>0</v>
      </c>
      <c r="V24" s="159">
        <f>ROUND(E24*U24,2)</f>
        <v>0</v>
      </c>
      <c r="W24" s="159"/>
      <c r="X24" s="159" t="s">
        <v>141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251" t="s">
        <v>165</v>
      </c>
      <c r="D25" s="252"/>
      <c r="E25" s="252"/>
      <c r="F25" s="252"/>
      <c r="G25" s="252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8"/>
      <c r="Z25" s="148"/>
      <c r="AA25" s="148"/>
      <c r="AB25" s="148"/>
      <c r="AC25" s="148"/>
      <c r="AD25" s="148"/>
      <c r="AE25" s="148"/>
      <c r="AF25" s="148"/>
      <c r="AG25" s="148" t="s">
        <v>144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68">
        <v>7</v>
      </c>
      <c r="B26" s="169" t="s">
        <v>166</v>
      </c>
      <c r="C26" s="185" t="s">
        <v>167</v>
      </c>
      <c r="D26" s="170" t="s">
        <v>164</v>
      </c>
      <c r="E26" s="171">
        <v>1</v>
      </c>
      <c r="F26" s="172"/>
      <c r="G26" s="173">
        <f>ROUND(E26*F26,2)</f>
        <v>0</v>
      </c>
      <c r="H26" s="172"/>
      <c r="I26" s="173">
        <f>ROUND(E26*H26,2)</f>
        <v>0</v>
      </c>
      <c r="J26" s="172"/>
      <c r="K26" s="173">
        <f>ROUND(E26*J26,2)</f>
        <v>0</v>
      </c>
      <c r="L26" s="173">
        <v>21</v>
      </c>
      <c r="M26" s="173">
        <f>G26*(1+L26/100)</f>
        <v>0</v>
      </c>
      <c r="N26" s="171">
        <v>0</v>
      </c>
      <c r="O26" s="171">
        <f>ROUND(E26*N26,2)</f>
        <v>0</v>
      </c>
      <c r="P26" s="171">
        <v>0</v>
      </c>
      <c r="Q26" s="171">
        <f>ROUND(E26*P26,2)</f>
        <v>0</v>
      </c>
      <c r="R26" s="173"/>
      <c r="S26" s="173" t="s">
        <v>139</v>
      </c>
      <c r="T26" s="174" t="s">
        <v>140</v>
      </c>
      <c r="U26" s="159">
        <v>0</v>
      </c>
      <c r="V26" s="159">
        <f>ROUND(E26*U26,2)</f>
        <v>0</v>
      </c>
      <c r="W26" s="159"/>
      <c r="X26" s="159" t="s">
        <v>141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142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251" t="s">
        <v>168</v>
      </c>
      <c r="D27" s="252"/>
      <c r="E27" s="252"/>
      <c r="F27" s="252"/>
      <c r="G27" s="252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9"/>
      <c r="S27" s="159"/>
      <c r="T27" s="159"/>
      <c r="U27" s="159"/>
      <c r="V27" s="159"/>
      <c r="W27" s="159"/>
      <c r="X27" s="159"/>
      <c r="Y27" s="148"/>
      <c r="Z27" s="148"/>
      <c r="AA27" s="148"/>
      <c r="AB27" s="148"/>
      <c r="AC27" s="148"/>
      <c r="AD27" s="148"/>
      <c r="AE27" s="148"/>
      <c r="AF27" s="148"/>
      <c r="AG27" s="148" t="s">
        <v>144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68">
        <v>8</v>
      </c>
      <c r="B28" s="169" t="s">
        <v>169</v>
      </c>
      <c r="C28" s="185" t="s">
        <v>170</v>
      </c>
      <c r="D28" s="170" t="s">
        <v>164</v>
      </c>
      <c r="E28" s="171">
        <v>1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1">
        <v>0</v>
      </c>
      <c r="O28" s="171">
        <f>ROUND(E28*N28,2)</f>
        <v>0</v>
      </c>
      <c r="P28" s="171">
        <v>0</v>
      </c>
      <c r="Q28" s="171">
        <f>ROUND(E28*P28,2)</f>
        <v>0</v>
      </c>
      <c r="R28" s="173"/>
      <c r="S28" s="173" t="s">
        <v>139</v>
      </c>
      <c r="T28" s="174" t="s">
        <v>140</v>
      </c>
      <c r="U28" s="159">
        <v>0</v>
      </c>
      <c r="V28" s="159">
        <f>ROUND(E28*U28,2)</f>
        <v>0</v>
      </c>
      <c r="W28" s="159"/>
      <c r="X28" s="159" t="s">
        <v>141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142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251" t="s">
        <v>171</v>
      </c>
      <c r="D29" s="252"/>
      <c r="E29" s="252"/>
      <c r="F29" s="252"/>
      <c r="G29" s="252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8"/>
      <c r="Z29" s="148"/>
      <c r="AA29" s="148"/>
      <c r="AB29" s="148"/>
      <c r="AC29" s="148"/>
      <c r="AD29" s="148"/>
      <c r="AE29" s="148"/>
      <c r="AF29" s="148"/>
      <c r="AG29" s="148" t="s">
        <v>144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8">
        <v>9</v>
      </c>
      <c r="B30" s="169" t="s">
        <v>172</v>
      </c>
      <c r="C30" s="185" t="s">
        <v>173</v>
      </c>
      <c r="D30" s="170" t="s">
        <v>164</v>
      </c>
      <c r="E30" s="171">
        <v>1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21</v>
      </c>
      <c r="M30" s="173">
        <f>G30*(1+L30/100)</f>
        <v>0</v>
      </c>
      <c r="N30" s="171">
        <v>0</v>
      </c>
      <c r="O30" s="171">
        <f>ROUND(E30*N30,2)</f>
        <v>0</v>
      </c>
      <c r="P30" s="171">
        <v>0</v>
      </c>
      <c r="Q30" s="171">
        <f>ROUND(E30*P30,2)</f>
        <v>0</v>
      </c>
      <c r="R30" s="173"/>
      <c r="S30" s="173" t="s">
        <v>139</v>
      </c>
      <c r="T30" s="174" t="s">
        <v>140</v>
      </c>
      <c r="U30" s="159">
        <v>0</v>
      </c>
      <c r="V30" s="159">
        <f>ROUND(E30*U30,2)</f>
        <v>0</v>
      </c>
      <c r="W30" s="159"/>
      <c r="X30" s="159" t="s">
        <v>141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142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251" t="s">
        <v>174</v>
      </c>
      <c r="D31" s="252"/>
      <c r="E31" s="252"/>
      <c r="F31" s="252"/>
      <c r="G31" s="252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8"/>
      <c r="Z31" s="148"/>
      <c r="AA31" s="148"/>
      <c r="AB31" s="148"/>
      <c r="AC31" s="148"/>
      <c r="AD31" s="148"/>
      <c r="AE31" s="148"/>
      <c r="AF31" s="148"/>
      <c r="AG31" s="148" t="s">
        <v>144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1" x14ac:dyDescent="0.2">
      <c r="A32" s="176">
        <v>10</v>
      </c>
      <c r="B32" s="177" t="s">
        <v>175</v>
      </c>
      <c r="C32" s="186" t="s">
        <v>176</v>
      </c>
      <c r="D32" s="178" t="s">
        <v>164</v>
      </c>
      <c r="E32" s="179">
        <v>1</v>
      </c>
      <c r="F32" s="180"/>
      <c r="G32" s="181">
        <f>ROUND(E32*F32,2)</f>
        <v>0</v>
      </c>
      <c r="H32" s="180"/>
      <c r="I32" s="181">
        <f>ROUND(E32*H32,2)</f>
        <v>0</v>
      </c>
      <c r="J32" s="180"/>
      <c r="K32" s="181">
        <f>ROUND(E32*J32,2)</f>
        <v>0</v>
      </c>
      <c r="L32" s="181">
        <v>21</v>
      </c>
      <c r="M32" s="181">
        <f>G32*(1+L32/100)</f>
        <v>0</v>
      </c>
      <c r="N32" s="179">
        <v>0</v>
      </c>
      <c r="O32" s="179">
        <f>ROUND(E32*N32,2)</f>
        <v>0</v>
      </c>
      <c r="P32" s="179">
        <v>0</v>
      </c>
      <c r="Q32" s="179">
        <f>ROUND(E32*P32,2)</f>
        <v>0</v>
      </c>
      <c r="R32" s="181"/>
      <c r="S32" s="181" t="s">
        <v>139</v>
      </c>
      <c r="T32" s="182" t="s">
        <v>140</v>
      </c>
      <c r="U32" s="159">
        <v>0</v>
      </c>
      <c r="V32" s="159">
        <f>ROUND(E32*U32,2)</f>
        <v>0</v>
      </c>
      <c r="W32" s="159"/>
      <c r="X32" s="159" t="s">
        <v>141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142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x14ac:dyDescent="0.2">
      <c r="A33" s="162" t="s">
        <v>134</v>
      </c>
      <c r="B33" s="163" t="s">
        <v>107</v>
      </c>
      <c r="C33" s="184" t="s">
        <v>30</v>
      </c>
      <c r="D33" s="164"/>
      <c r="E33" s="165"/>
      <c r="F33" s="166"/>
      <c r="G33" s="166">
        <f>SUMIF(AG34:AG44,"&lt;&gt;NOR",G34:G44)</f>
        <v>0</v>
      </c>
      <c r="H33" s="166"/>
      <c r="I33" s="166">
        <f>SUM(I34:I44)</f>
        <v>0</v>
      </c>
      <c r="J33" s="166"/>
      <c r="K33" s="166">
        <f>SUM(K34:K44)</f>
        <v>0</v>
      </c>
      <c r="L33" s="166"/>
      <c r="M33" s="166">
        <f>SUM(M34:M44)</f>
        <v>0</v>
      </c>
      <c r="N33" s="165"/>
      <c r="O33" s="165">
        <f>SUM(O34:O44)</f>
        <v>0</v>
      </c>
      <c r="P33" s="165"/>
      <c r="Q33" s="165">
        <f>SUM(Q34:Q44)</f>
        <v>0</v>
      </c>
      <c r="R33" s="166"/>
      <c r="S33" s="166"/>
      <c r="T33" s="167"/>
      <c r="U33" s="161"/>
      <c r="V33" s="161">
        <f>SUM(V34:V44)</f>
        <v>0</v>
      </c>
      <c r="W33" s="161"/>
      <c r="X33" s="161"/>
      <c r="AG33" t="s">
        <v>135</v>
      </c>
    </row>
    <row r="34" spans="1:60" outlineLevel="1" x14ac:dyDescent="0.2">
      <c r="A34" s="168">
        <v>11</v>
      </c>
      <c r="B34" s="169" t="s">
        <v>177</v>
      </c>
      <c r="C34" s="185" t="s">
        <v>178</v>
      </c>
      <c r="D34" s="170" t="s">
        <v>138</v>
      </c>
      <c r="E34" s="171">
        <v>1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71">
        <v>0</v>
      </c>
      <c r="O34" s="171">
        <f>ROUND(E34*N34,2)</f>
        <v>0</v>
      </c>
      <c r="P34" s="171">
        <v>0</v>
      </c>
      <c r="Q34" s="171">
        <f>ROUND(E34*P34,2)</f>
        <v>0</v>
      </c>
      <c r="R34" s="173"/>
      <c r="S34" s="173" t="s">
        <v>139</v>
      </c>
      <c r="T34" s="174" t="s">
        <v>140</v>
      </c>
      <c r="U34" s="159">
        <v>0</v>
      </c>
      <c r="V34" s="159">
        <f>ROUND(E34*U34,2)</f>
        <v>0</v>
      </c>
      <c r="W34" s="159"/>
      <c r="X34" s="159" t="s">
        <v>141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142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251" t="s">
        <v>179</v>
      </c>
      <c r="D35" s="252"/>
      <c r="E35" s="252"/>
      <c r="F35" s="252"/>
      <c r="G35" s="252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8"/>
      <c r="Z35" s="148"/>
      <c r="AA35" s="148"/>
      <c r="AB35" s="148"/>
      <c r="AC35" s="148"/>
      <c r="AD35" s="148"/>
      <c r="AE35" s="148"/>
      <c r="AF35" s="148"/>
      <c r="AG35" s="148" t="s">
        <v>144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68">
        <v>12</v>
      </c>
      <c r="B36" s="169" t="s">
        <v>180</v>
      </c>
      <c r="C36" s="185" t="s">
        <v>181</v>
      </c>
      <c r="D36" s="170" t="s">
        <v>138</v>
      </c>
      <c r="E36" s="171">
        <v>1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71">
        <v>0</v>
      </c>
      <c r="O36" s="171">
        <f>ROUND(E36*N36,2)</f>
        <v>0</v>
      </c>
      <c r="P36" s="171">
        <v>0</v>
      </c>
      <c r="Q36" s="171">
        <f>ROUND(E36*P36,2)</f>
        <v>0</v>
      </c>
      <c r="R36" s="173"/>
      <c r="S36" s="173" t="s">
        <v>139</v>
      </c>
      <c r="T36" s="174" t="s">
        <v>140</v>
      </c>
      <c r="U36" s="159">
        <v>0</v>
      </c>
      <c r="V36" s="159">
        <f>ROUND(E36*U36,2)</f>
        <v>0</v>
      </c>
      <c r="W36" s="159"/>
      <c r="X36" s="159" t="s">
        <v>141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142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45" outlineLevel="1" x14ac:dyDescent="0.2">
      <c r="A37" s="155"/>
      <c r="B37" s="156"/>
      <c r="C37" s="251" t="s">
        <v>182</v>
      </c>
      <c r="D37" s="252"/>
      <c r="E37" s="252"/>
      <c r="F37" s="252"/>
      <c r="G37" s="252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8"/>
      <c r="Z37" s="148"/>
      <c r="AA37" s="148"/>
      <c r="AB37" s="148"/>
      <c r="AC37" s="148"/>
      <c r="AD37" s="148"/>
      <c r="AE37" s="148"/>
      <c r="AF37" s="148"/>
      <c r="AG37" s="148" t="s">
        <v>144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75" t="str">
        <f>C37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68">
        <v>13</v>
      </c>
      <c r="B38" s="169" t="s">
        <v>183</v>
      </c>
      <c r="C38" s="185" t="s">
        <v>184</v>
      </c>
      <c r="D38" s="170" t="s">
        <v>138</v>
      </c>
      <c r="E38" s="171">
        <v>1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1">
        <v>0</v>
      </c>
      <c r="O38" s="171">
        <f>ROUND(E38*N38,2)</f>
        <v>0</v>
      </c>
      <c r="P38" s="171">
        <v>0</v>
      </c>
      <c r="Q38" s="171">
        <f>ROUND(E38*P38,2)</f>
        <v>0</v>
      </c>
      <c r="R38" s="173"/>
      <c r="S38" s="173" t="s">
        <v>139</v>
      </c>
      <c r="T38" s="174" t="s">
        <v>140</v>
      </c>
      <c r="U38" s="159">
        <v>0</v>
      </c>
      <c r="V38" s="159">
        <f>ROUND(E38*U38,2)</f>
        <v>0</v>
      </c>
      <c r="W38" s="159"/>
      <c r="X38" s="159" t="s">
        <v>141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142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 x14ac:dyDescent="0.2">
      <c r="A39" s="155"/>
      <c r="B39" s="156"/>
      <c r="C39" s="251" t="s">
        <v>185</v>
      </c>
      <c r="D39" s="252"/>
      <c r="E39" s="252"/>
      <c r="F39" s="252"/>
      <c r="G39" s="252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8"/>
      <c r="Z39" s="148"/>
      <c r="AA39" s="148"/>
      <c r="AB39" s="148"/>
      <c r="AC39" s="148"/>
      <c r="AD39" s="148"/>
      <c r="AE39" s="148"/>
      <c r="AF39" s="148"/>
      <c r="AG39" s="148" t="s">
        <v>144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75" t="str">
        <f>C39</f>
        <v>náklady spojené s provedením všech technickými normami předepsaných zkoušek a revizí stavebních konstrukcí nebo stavebních prací.</v>
      </c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68">
        <v>14</v>
      </c>
      <c r="B40" s="169" t="s">
        <v>186</v>
      </c>
      <c r="C40" s="185" t="s">
        <v>187</v>
      </c>
      <c r="D40" s="170" t="s">
        <v>138</v>
      </c>
      <c r="E40" s="171">
        <v>1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71">
        <v>0</v>
      </c>
      <c r="O40" s="171">
        <f>ROUND(E40*N40,2)</f>
        <v>0</v>
      </c>
      <c r="P40" s="171">
        <v>0</v>
      </c>
      <c r="Q40" s="171">
        <f>ROUND(E40*P40,2)</f>
        <v>0</v>
      </c>
      <c r="R40" s="173"/>
      <c r="S40" s="173" t="s">
        <v>139</v>
      </c>
      <c r="T40" s="174" t="s">
        <v>140</v>
      </c>
      <c r="U40" s="159">
        <v>0</v>
      </c>
      <c r="V40" s="159">
        <f>ROUND(E40*U40,2)</f>
        <v>0</v>
      </c>
      <c r="W40" s="159"/>
      <c r="X40" s="159" t="s">
        <v>141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142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2.5" outlineLevel="1" x14ac:dyDescent="0.2">
      <c r="A41" s="155"/>
      <c r="B41" s="156"/>
      <c r="C41" s="251" t="s">
        <v>188</v>
      </c>
      <c r="D41" s="252"/>
      <c r="E41" s="252"/>
      <c r="F41" s="252"/>
      <c r="G41" s="252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8"/>
      <c r="Z41" s="148"/>
      <c r="AA41" s="148"/>
      <c r="AB41" s="148"/>
      <c r="AC41" s="148"/>
      <c r="AD41" s="148"/>
      <c r="AE41" s="148"/>
      <c r="AF41" s="148"/>
      <c r="AG41" s="148" t="s">
        <v>144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75" t="str">
        <f>C41</f>
        <v>Náklady na vyhotovení dokumentace skutečného provedení stavby a její předání objednateli v požadované formě a požadovaném počtu.</v>
      </c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253" t="s">
        <v>189</v>
      </c>
      <c r="D42" s="254"/>
      <c r="E42" s="254"/>
      <c r="F42" s="254"/>
      <c r="G42" s="254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48"/>
      <c r="Z42" s="148"/>
      <c r="AA42" s="148"/>
      <c r="AB42" s="148"/>
      <c r="AC42" s="148"/>
      <c r="AD42" s="148"/>
      <c r="AE42" s="148"/>
      <c r="AF42" s="148"/>
      <c r="AG42" s="148" t="s">
        <v>144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68">
        <v>15</v>
      </c>
      <c r="B43" s="169" t="s">
        <v>190</v>
      </c>
      <c r="C43" s="185" t="s">
        <v>191</v>
      </c>
      <c r="D43" s="170" t="s">
        <v>138</v>
      </c>
      <c r="E43" s="171">
        <v>1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1">
        <v>0</v>
      </c>
      <c r="O43" s="171">
        <f>ROUND(E43*N43,2)</f>
        <v>0</v>
      </c>
      <c r="P43" s="171">
        <v>0</v>
      </c>
      <c r="Q43" s="171">
        <f>ROUND(E43*P43,2)</f>
        <v>0</v>
      </c>
      <c r="R43" s="173"/>
      <c r="S43" s="173" t="s">
        <v>139</v>
      </c>
      <c r="T43" s="174" t="s">
        <v>140</v>
      </c>
      <c r="U43" s="159">
        <v>0</v>
      </c>
      <c r="V43" s="159">
        <f>ROUND(E43*U43,2)</f>
        <v>0</v>
      </c>
      <c r="W43" s="159"/>
      <c r="X43" s="159" t="s">
        <v>141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142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2.5" outlineLevel="1" x14ac:dyDescent="0.2">
      <c r="A44" s="155"/>
      <c r="B44" s="156"/>
      <c r="C44" s="251" t="s">
        <v>192</v>
      </c>
      <c r="D44" s="252"/>
      <c r="E44" s="252"/>
      <c r="F44" s="252"/>
      <c r="G44" s="252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8"/>
      <c r="Z44" s="148"/>
      <c r="AA44" s="148"/>
      <c r="AB44" s="148"/>
      <c r="AC44" s="148"/>
      <c r="AD44" s="148"/>
      <c r="AE44" s="148"/>
      <c r="AF44" s="148"/>
      <c r="AG44" s="148" t="s">
        <v>144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75" t="str">
        <f>C44</f>
        <v>Náklady na provedení skutečného zaměření stavby v rozsahu nezbytném pro zápis změny do katastru nemovitostí a pro vypracování dokumentace skutečného provedení stavby</v>
      </c>
      <c r="BB44" s="148"/>
      <c r="BC44" s="148"/>
      <c r="BD44" s="148"/>
      <c r="BE44" s="148"/>
      <c r="BF44" s="148"/>
      <c r="BG44" s="148"/>
      <c r="BH44" s="148"/>
    </row>
    <row r="45" spans="1:60" x14ac:dyDescent="0.2">
      <c r="A45" s="3"/>
      <c r="B45" s="4"/>
      <c r="C45" s="187"/>
      <c r="D45" s="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AE45">
        <v>15</v>
      </c>
      <c r="AF45">
        <v>21</v>
      </c>
      <c r="AG45" t="s">
        <v>121</v>
      </c>
    </row>
    <row r="46" spans="1:60" x14ac:dyDescent="0.2">
      <c r="A46" s="151"/>
      <c r="B46" s="152" t="s">
        <v>31</v>
      </c>
      <c r="C46" s="188"/>
      <c r="D46" s="153"/>
      <c r="E46" s="154"/>
      <c r="F46" s="154"/>
      <c r="G46" s="183">
        <f>G8+G33</f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E46">
        <f>SUMIF(L7:L44,AE45,G7:G44)</f>
        <v>0</v>
      </c>
      <c r="AF46">
        <f>SUMIF(L7:L44,AF45,G7:G44)</f>
        <v>0</v>
      </c>
      <c r="AG46" t="s">
        <v>193</v>
      </c>
    </row>
    <row r="47" spans="1:60" x14ac:dyDescent="0.2">
      <c r="A47" s="3"/>
      <c r="B47" s="4"/>
      <c r="C47" s="187"/>
      <c r="D47" s="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60" x14ac:dyDescent="0.2">
      <c r="A48" s="3"/>
      <c r="B48" s="4"/>
      <c r="C48" s="187"/>
      <c r="D48" s="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33" x14ac:dyDescent="0.2">
      <c r="A49" s="262" t="s">
        <v>194</v>
      </c>
      <c r="B49" s="262"/>
      <c r="C49" s="263"/>
      <c r="D49" s="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33" x14ac:dyDescent="0.2">
      <c r="A50" s="264"/>
      <c r="B50" s="265"/>
      <c r="C50" s="266"/>
      <c r="D50" s="265"/>
      <c r="E50" s="265"/>
      <c r="F50" s="265"/>
      <c r="G50" s="26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AG50" t="s">
        <v>195</v>
      </c>
    </row>
    <row r="51" spans="1:33" x14ac:dyDescent="0.2">
      <c r="A51" s="268"/>
      <c r="B51" s="269"/>
      <c r="C51" s="270"/>
      <c r="D51" s="269"/>
      <c r="E51" s="269"/>
      <c r="F51" s="269"/>
      <c r="G51" s="27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33" x14ac:dyDescent="0.2">
      <c r="A52" s="268"/>
      <c r="B52" s="269"/>
      <c r="C52" s="270"/>
      <c r="D52" s="269"/>
      <c r="E52" s="269"/>
      <c r="F52" s="269"/>
      <c r="G52" s="27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33" x14ac:dyDescent="0.2">
      <c r="A53" s="268"/>
      <c r="B53" s="269"/>
      <c r="C53" s="270"/>
      <c r="D53" s="269"/>
      <c r="E53" s="269"/>
      <c r="F53" s="269"/>
      <c r="G53" s="27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33" x14ac:dyDescent="0.2">
      <c r="A54" s="272"/>
      <c r="B54" s="273"/>
      <c r="C54" s="274"/>
      <c r="D54" s="273"/>
      <c r="E54" s="273"/>
      <c r="F54" s="273"/>
      <c r="G54" s="27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33" x14ac:dyDescent="0.2">
      <c r="A55" s="3"/>
      <c r="B55" s="4"/>
      <c r="C55" s="187"/>
      <c r="D55" s="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33" x14ac:dyDescent="0.2">
      <c r="C56" s="189"/>
      <c r="D56" s="8"/>
      <c r="AG56" t="s">
        <v>196</v>
      </c>
    </row>
    <row r="57" spans="1:33" x14ac:dyDescent="0.2">
      <c r="D57" s="8"/>
    </row>
    <row r="58" spans="1:33" x14ac:dyDescent="0.2">
      <c r="D58" s="8"/>
    </row>
    <row r="59" spans="1:33" x14ac:dyDescent="0.2">
      <c r="D59" s="8"/>
    </row>
    <row r="60" spans="1:33" x14ac:dyDescent="0.2">
      <c r="D60" s="8"/>
    </row>
    <row r="61" spans="1:33" x14ac:dyDescent="0.2">
      <c r="D61" s="8"/>
    </row>
    <row r="62" spans="1:33" x14ac:dyDescent="0.2">
      <c r="D62" s="8"/>
    </row>
    <row r="63" spans="1:33" x14ac:dyDescent="0.2">
      <c r="D63" s="8"/>
    </row>
    <row r="64" spans="1:33" x14ac:dyDescent="0.2">
      <c r="D64" s="8"/>
    </row>
    <row r="65" spans="4:4" x14ac:dyDescent="0.2">
      <c r="D65" s="8"/>
    </row>
    <row r="66" spans="4:4" x14ac:dyDescent="0.2">
      <c r="D66" s="8"/>
    </row>
    <row r="67" spans="4:4" x14ac:dyDescent="0.2">
      <c r="D67" s="8"/>
    </row>
    <row r="68" spans="4:4" x14ac:dyDescent="0.2">
      <c r="D68" s="8"/>
    </row>
    <row r="69" spans="4:4" x14ac:dyDescent="0.2">
      <c r="D69" s="8"/>
    </row>
    <row r="70" spans="4:4" x14ac:dyDescent="0.2">
      <c r="D70" s="8"/>
    </row>
    <row r="71" spans="4:4" x14ac:dyDescent="0.2">
      <c r="D71" s="8"/>
    </row>
    <row r="72" spans="4:4" x14ac:dyDescent="0.2">
      <c r="D72" s="8"/>
    </row>
    <row r="73" spans="4:4" x14ac:dyDescent="0.2">
      <c r="D73" s="8"/>
    </row>
    <row r="74" spans="4:4" x14ac:dyDescent="0.2">
      <c r="D74" s="8"/>
    </row>
    <row r="75" spans="4:4" x14ac:dyDescent="0.2">
      <c r="D75" s="8"/>
    </row>
    <row r="76" spans="4:4" x14ac:dyDescent="0.2">
      <c r="D76" s="8"/>
    </row>
    <row r="77" spans="4:4" x14ac:dyDescent="0.2">
      <c r="D77" s="8"/>
    </row>
    <row r="78" spans="4:4" x14ac:dyDescent="0.2">
      <c r="D78" s="8"/>
    </row>
    <row r="79" spans="4:4" x14ac:dyDescent="0.2">
      <c r="D79" s="8"/>
    </row>
    <row r="80" spans="4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  <row r="90" spans="4:4" x14ac:dyDescent="0.2">
      <c r="D90" s="8"/>
    </row>
    <row r="91" spans="4:4" x14ac:dyDescent="0.2">
      <c r="D91" s="8"/>
    </row>
    <row r="92" spans="4:4" x14ac:dyDescent="0.2">
      <c r="D92" s="8"/>
    </row>
    <row r="93" spans="4:4" x14ac:dyDescent="0.2">
      <c r="D93" s="8"/>
    </row>
    <row r="94" spans="4:4" x14ac:dyDescent="0.2">
      <c r="D94" s="8"/>
    </row>
    <row r="95" spans="4:4" x14ac:dyDescent="0.2">
      <c r="D95" s="8"/>
    </row>
    <row r="96" spans="4:4" x14ac:dyDescent="0.2">
      <c r="D96" s="8"/>
    </row>
    <row r="97" spans="4:4" x14ac:dyDescent="0.2">
      <c r="D97" s="8"/>
    </row>
    <row r="98" spans="4:4" x14ac:dyDescent="0.2">
      <c r="D98" s="8"/>
    </row>
    <row r="99" spans="4:4" x14ac:dyDescent="0.2">
      <c r="D99" s="8"/>
    </row>
    <row r="100" spans="4:4" x14ac:dyDescent="0.2">
      <c r="D100" s="8"/>
    </row>
    <row r="101" spans="4:4" x14ac:dyDescent="0.2">
      <c r="D101" s="8"/>
    </row>
    <row r="102" spans="4:4" x14ac:dyDescent="0.2">
      <c r="D102" s="8"/>
    </row>
    <row r="103" spans="4:4" x14ac:dyDescent="0.2">
      <c r="D103" s="8"/>
    </row>
    <row r="104" spans="4:4" x14ac:dyDescent="0.2">
      <c r="D104" s="8"/>
    </row>
    <row r="105" spans="4:4" x14ac:dyDescent="0.2">
      <c r="D105" s="8"/>
    </row>
    <row r="106" spans="4:4" x14ac:dyDescent="0.2">
      <c r="D106" s="8"/>
    </row>
    <row r="107" spans="4:4" x14ac:dyDescent="0.2">
      <c r="D107" s="8"/>
    </row>
    <row r="108" spans="4:4" x14ac:dyDescent="0.2">
      <c r="D108" s="8"/>
    </row>
    <row r="109" spans="4:4" x14ac:dyDescent="0.2">
      <c r="D109" s="8"/>
    </row>
    <row r="110" spans="4:4" x14ac:dyDescent="0.2">
      <c r="D110" s="8"/>
    </row>
    <row r="111" spans="4:4" x14ac:dyDescent="0.2">
      <c r="D111" s="8"/>
    </row>
    <row r="112" spans="4:4" x14ac:dyDescent="0.2">
      <c r="D112" s="8"/>
    </row>
    <row r="113" spans="4:4" x14ac:dyDescent="0.2">
      <c r="D113" s="8"/>
    </row>
    <row r="114" spans="4:4" x14ac:dyDescent="0.2">
      <c r="D114" s="8"/>
    </row>
    <row r="115" spans="4:4" x14ac:dyDescent="0.2">
      <c r="D115" s="8"/>
    </row>
    <row r="116" spans="4:4" x14ac:dyDescent="0.2">
      <c r="D116" s="8"/>
    </row>
    <row r="117" spans="4:4" x14ac:dyDescent="0.2">
      <c r="D117" s="8"/>
    </row>
    <row r="118" spans="4:4" x14ac:dyDescent="0.2">
      <c r="D118" s="8"/>
    </row>
    <row r="119" spans="4:4" x14ac:dyDescent="0.2">
      <c r="D119" s="8"/>
    </row>
    <row r="120" spans="4:4" x14ac:dyDescent="0.2">
      <c r="D120" s="8"/>
    </row>
    <row r="121" spans="4:4" x14ac:dyDescent="0.2">
      <c r="D121" s="8"/>
    </row>
    <row r="122" spans="4:4" x14ac:dyDescent="0.2">
      <c r="D122" s="8"/>
    </row>
    <row r="123" spans="4:4" x14ac:dyDescent="0.2">
      <c r="D123" s="8"/>
    </row>
    <row r="124" spans="4:4" x14ac:dyDescent="0.2">
      <c r="D124" s="8"/>
    </row>
    <row r="125" spans="4:4" x14ac:dyDescent="0.2">
      <c r="D125" s="8"/>
    </row>
    <row r="126" spans="4:4" x14ac:dyDescent="0.2">
      <c r="D126" s="8"/>
    </row>
    <row r="127" spans="4:4" x14ac:dyDescent="0.2">
      <c r="D127" s="8"/>
    </row>
    <row r="128" spans="4:4" x14ac:dyDescent="0.2">
      <c r="D128" s="8"/>
    </row>
    <row r="129" spans="4:4" x14ac:dyDescent="0.2">
      <c r="D129" s="8"/>
    </row>
    <row r="130" spans="4:4" x14ac:dyDescent="0.2">
      <c r="D130" s="8"/>
    </row>
    <row r="131" spans="4:4" x14ac:dyDescent="0.2">
      <c r="D131" s="8"/>
    </row>
    <row r="132" spans="4:4" x14ac:dyDescent="0.2">
      <c r="D132" s="8"/>
    </row>
    <row r="133" spans="4:4" x14ac:dyDescent="0.2">
      <c r="D133" s="8"/>
    </row>
    <row r="134" spans="4:4" x14ac:dyDescent="0.2">
      <c r="D134" s="8"/>
    </row>
    <row r="135" spans="4:4" x14ac:dyDescent="0.2">
      <c r="D135" s="8"/>
    </row>
    <row r="136" spans="4:4" x14ac:dyDescent="0.2">
      <c r="D136" s="8"/>
    </row>
    <row r="137" spans="4:4" x14ac:dyDescent="0.2">
      <c r="D137" s="8"/>
    </row>
    <row r="138" spans="4:4" x14ac:dyDescent="0.2">
      <c r="D138" s="8"/>
    </row>
    <row r="139" spans="4:4" x14ac:dyDescent="0.2">
      <c r="D139" s="8"/>
    </row>
    <row r="140" spans="4:4" x14ac:dyDescent="0.2">
      <c r="D140" s="8"/>
    </row>
    <row r="141" spans="4:4" x14ac:dyDescent="0.2">
      <c r="D141" s="8"/>
    </row>
    <row r="142" spans="4:4" x14ac:dyDescent="0.2">
      <c r="D142" s="8"/>
    </row>
    <row r="143" spans="4:4" x14ac:dyDescent="0.2">
      <c r="D143" s="8"/>
    </row>
    <row r="144" spans="4:4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  <row r="176" spans="4:4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4:4" x14ac:dyDescent="0.2">
      <c r="D337" s="8"/>
    </row>
    <row r="338" spans="4:4" x14ac:dyDescent="0.2">
      <c r="D338" s="8"/>
    </row>
    <row r="339" spans="4:4" x14ac:dyDescent="0.2">
      <c r="D339" s="8"/>
    </row>
    <row r="340" spans="4:4" x14ac:dyDescent="0.2">
      <c r="D340" s="8"/>
    </row>
    <row r="341" spans="4:4" x14ac:dyDescent="0.2">
      <c r="D341" s="8"/>
    </row>
    <row r="342" spans="4:4" x14ac:dyDescent="0.2">
      <c r="D342" s="8"/>
    </row>
    <row r="343" spans="4:4" x14ac:dyDescent="0.2">
      <c r="D343" s="8"/>
    </row>
    <row r="344" spans="4:4" x14ac:dyDescent="0.2">
      <c r="D344" s="8"/>
    </row>
    <row r="345" spans="4:4" x14ac:dyDescent="0.2">
      <c r="D345" s="8"/>
    </row>
    <row r="346" spans="4:4" x14ac:dyDescent="0.2">
      <c r="D346" s="8"/>
    </row>
    <row r="347" spans="4:4" x14ac:dyDescent="0.2">
      <c r="D347" s="8"/>
    </row>
    <row r="348" spans="4:4" x14ac:dyDescent="0.2">
      <c r="D348" s="8"/>
    </row>
    <row r="349" spans="4:4" x14ac:dyDescent="0.2">
      <c r="D349" s="8"/>
    </row>
    <row r="350" spans="4:4" x14ac:dyDescent="0.2">
      <c r="D350" s="8"/>
    </row>
    <row r="351" spans="4:4" x14ac:dyDescent="0.2">
      <c r="D351" s="8"/>
    </row>
    <row r="352" spans="4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8"/>
    </row>
    <row r="357" spans="4:4" x14ac:dyDescent="0.2">
      <c r="D357" s="8"/>
    </row>
    <row r="358" spans="4:4" x14ac:dyDescent="0.2">
      <c r="D358" s="8"/>
    </row>
    <row r="359" spans="4:4" x14ac:dyDescent="0.2">
      <c r="D359" s="8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8"/>
    </row>
    <row r="366" spans="4:4" x14ac:dyDescent="0.2">
      <c r="D366" s="8"/>
    </row>
    <row r="367" spans="4:4" x14ac:dyDescent="0.2">
      <c r="D367" s="8"/>
    </row>
    <row r="368" spans="4:4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</sheetData>
  <mergeCells count="26">
    <mergeCell ref="A49:C49"/>
    <mergeCell ref="A50:G54"/>
    <mergeCell ref="C10:G10"/>
    <mergeCell ref="C11:G11"/>
    <mergeCell ref="C12:G12"/>
    <mergeCell ref="C13:G13"/>
    <mergeCell ref="C23:G23"/>
    <mergeCell ref="A1:G1"/>
    <mergeCell ref="C2:G2"/>
    <mergeCell ref="C3:G3"/>
    <mergeCell ref="C4:G4"/>
    <mergeCell ref="C14:G14"/>
    <mergeCell ref="C15:G15"/>
    <mergeCell ref="C17:G17"/>
    <mergeCell ref="C19:G19"/>
    <mergeCell ref="C21:G21"/>
    <mergeCell ref="C39:G39"/>
    <mergeCell ref="C41:G41"/>
    <mergeCell ref="C42:G42"/>
    <mergeCell ref="C44:G44"/>
    <mergeCell ref="C25:G25"/>
    <mergeCell ref="C27:G27"/>
    <mergeCell ref="C29:G29"/>
    <mergeCell ref="C31:G31"/>
    <mergeCell ref="C35:G35"/>
    <mergeCell ref="C37:G3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108</v>
      </c>
    </row>
    <row r="2" spans="1:60" ht="25.15" customHeight="1" x14ac:dyDescent="0.2">
      <c r="A2" s="140" t="s">
        <v>8</v>
      </c>
      <c r="B2" s="47" t="s">
        <v>43</v>
      </c>
      <c r="C2" s="256" t="s">
        <v>44</v>
      </c>
      <c r="D2" s="257"/>
      <c r="E2" s="257"/>
      <c r="F2" s="257"/>
      <c r="G2" s="258"/>
      <c r="AG2" t="s">
        <v>109</v>
      </c>
    </row>
    <row r="3" spans="1:60" ht="25.15" customHeight="1" x14ac:dyDescent="0.2">
      <c r="A3" s="140" t="s">
        <v>9</v>
      </c>
      <c r="B3" s="47" t="s">
        <v>55</v>
      </c>
      <c r="C3" s="256" t="s">
        <v>56</v>
      </c>
      <c r="D3" s="257"/>
      <c r="E3" s="257"/>
      <c r="F3" s="257"/>
      <c r="G3" s="258"/>
      <c r="AC3" s="122" t="s">
        <v>109</v>
      </c>
      <c r="AG3" t="s">
        <v>111</v>
      </c>
    </row>
    <row r="4" spans="1:60" ht="25.15" customHeight="1" x14ac:dyDescent="0.2">
      <c r="A4" s="141" t="s">
        <v>10</v>
      </c>
      <c r="B4" s="142" t="s">
        <v>53</v>
      </c>
      <c r="C4" s="259" t="s">
        <v>57</v>
      </c>
      <c r="D4" s="260"/>
      <c r="E4" s="260"/>
      <c r="F4" s="260"/>
      <c r="G4" s="261"/>
      <c r="AG4" t="s">
        <v>112</v>
      </c>
    </row>
    <row r="5" spans="1:60" x14ac:dyDescent="0.2">
      <c r="D5" s="8"/>
    </row>
    <row r="6" spans="1:60" ht="38.25" x14ac:dyDescent="0.2">
      <c r="A6" s="144" t="s">
        <v>113</v>
      </c>
      <c r="B6" s="146" t="s">
        <v>114</v>
      </c>
      <c r="C6" s="146" t="s">
        <v>115</v>
      </c>
      <c r="D6" s="145" t="s">
        <v>116</v>
      </c>
      <c r="E6" s="144" t="s">
        <v>117</v>
      </c>
      <c r="F6" s="143" t="s">
        <v>118</v>
      </c>
      <c r="G6" s="144" t="s">
        <v>31</v>
      </c>
      <c r="H6" s="147" t="s">
        <v>32</v>
      </c>
      <c r="I6" s="147" t="s">
        <v>119</v>
      </c>
      <c r="J6" s="147" t="s">
        <v>33</v>
      </c>
      <c r="K6" s="147" t="s">
        <v>120</v>
      </c>
      <c r="L6" s="147" t="s">
        <v>121</v>
      </c>
      <c r="M6" s="147" t="s">
        <v>122</v>
      </c>
      <c r="N6" s="147" t="s">
        <v>123</v>
      </c>
      <c r="O6" s="147" t="s">
        <v>124</v>
      </c>
      <c r="P6" s="147" t="s">
        <v>125</v>
      </c>
      <c r="Q6" s="147" t="s">
        <v>126</v>
      </c>
      <c r="R6" s="147" t="s">
        <v>127</v>
      </c>
      <c r="S6" s="147" t="s">
        <v>128</v>
      </c>
      <c r="T6" s="147" t="s">
        <v>129</v>
      </c>
      <c r="U6" s="147" t="s">
        <v>130</v>
      </c>
      <c r="V6" s="147" t="s">
        <v>131</v>
      </c>
      <c r="W6" s="147" t="s">
        <v>132</v>
      </c>
      <c r="X6" s="147" t="s">
        <v>133</v>
      </c>
    </row>
    <row r="7" spans="1:60" hidden="1" x14ac:dyDescent="0.2">
      <c r="A7" s="3"/>
      <c r="B7" s="4"/>
      <c r="C7" s="4"/>
      <c r="D7" s="5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134</v>
      </c>
      <c r="B8" s="163" t="s">
        <v>72</v>
      </c>
      <c r="C8" s="184" t="s">
        <v>73</v>
      </c>
      <c r="D8" s="164"/>
      <c r="E8" s="165"/>
      <c r="F8" s="166"/>
      <c r="G8" s="166">
        <f>SUMIF(AG9:AG10,"&lt;&gt;NOR",G9:G10)</f>
        <v>0</v>
      </c>
      <c r="H8" s="166"/>
      <c r="I8" s="166">
        <f>SUM(I9:I10)</f>
        <v>0</v>
      </c>
      <c r="J8" s="166"/>
      <c r="K8" s="166">
        <f>SUM(K9:K10)</f>
        <v>0</v>
      </c>
      <c r="L8" s="166"/>
      <c r="M8" s="166">
        <f>SUM(M9:M10)</f>
        <v>0</v>
      </c>
      <c r="N8" s="165"/>
      <c r="O8" s="165">
        <f>SUM(O9:O10)</f>
        <v>0</v>
      </c>
      <c r="P8" s="165"/>
      <c r="Q8" s="165">
        <f>SUM(Q9:Q10)</f>
        <v>0</v>
      </c>
      <c r="R8" s="166"/>
      <c r="S8" s="166"/>
      <c r="T8" s="167"/>
      <c r="U8" s="161"/>
      <c r="V8" s="161">
        <f>SUM(V9:V10)</f>
        <v>0.78</v>
      </c>
      <c r="W8" s="161"/>
      <c r="X8" s="161"/>
      <c r="AG8" t="s">
        <v>135</v>
      </c>
    </row>
    <row r="9" spans="1:60" outlineLevel="1" x14ac:dyDescent="0.2">
      <c r="A9" s="168">
        <v>1</v>
      </c>
      <c r="B9" s="169" t="s">
        <v>197</v>
      </c>
      <c r="C9" s="185" t="s">
        <v>198</v>
      </c>
      <c r="D9" s="170" t="s">
        <v>199</v>
      </c>
      <c r="E9" s="171">
        <v>78.45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3"/>
      <c r="S9" s="173" t="s">
        <v>200</v>
      </c>
      <c r="T9" s="174" t="s">
        <v>200</v>
      </c>
      <c r="U9" s="159">
        <v>0.01</v>
      </c>
      <c r="V9" s="159">
        <f>ROUND(E9*U9,2)</f>
        <v>0.78</v>
      </c>
      <c r="W9" s="159"/>
      <c r="X9" s="159" t="s">
        <v>141</v>
      </c>
      <c r="Y9" s="148"/>
      <c r="Z9" s="148"/>
      <c r="AA9" s="148"/>
      <c r="AB9" s="148"/>
      <c r="AC9" s="148"/>
      <c r="AD9" s="148"/>
      <c r="AE9" s="148"/>
      <c r="AF9" s="148"/>
      <c r="AG9" s="148" t="s">
        <v>142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92" t="s">
        <v>201</v>
      </c>
      <c r="D10" s="190"/>
      <c r="E10" s="191">
        <v>78.45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202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5.5" x14ac:dyDescent="0.2">
      <c r="A11" s="162" t="s">
        <v>134</v>
      </c>
      <c r="B11" s="163" t="s">
        <v>76</v>
      </c>
      <c r="C11" s="184" t="s">
        <v>77</v>
      </c>
      <c r="D11" s="164"/>
      <c r="E11" s="165"/>
      <c r="F11" s="166"/>
      <c r="G11" s="166">
        <f>SUMIF(AG12:AG17,"&lt;&gt;NOR",G12:G17)</f>
        <v>0</v>
      </c>
      <c r="H11" s="166"/>
      <c r="I11" s="166">
        <f>SUM(I12:I17)</f>
        <v>0</v>
      </c>
      <c r="J11" s="166"/>
      <c r="K11" s="166">
        <f>SUM(K12:K17)</f>
        <v>0</v>
      </c>
      <c r="L11" s="166"/>
      <c r="M11" s="166">
        <f>SUM(M12:M17)</f>
        <v>0</v>
      </c>
      <c r="N11" s="165"/>
      <c r="O11" s="165">
        <f>SUM(O12:O17)</f>
        <v>0</v>
      </c>
      <c r="P11" s="165"/>
      <c r="Q11" s="165">
        <f>SUM(Q12:Q17)</f>
        <v>80.53</v>
      </c>
      <c r="R11" s="166"/>
      <c r="S11" s="166"/>
      <c r="T11" s="167"/>
      <c r="U11" s="161"/>
      <c r="V11" s="161">
        <f>SUM(V12:V17)</f>
        <v>46.61</v>
      </c>
      <c r="W11" s="161"/>
      <c r="X11" s="161"/>
      <c r="AG11" t="s">
        <v>135</v>
      </c>
    </row>
    <row r="12" spans="1:60" outlineLevel="1" x14ac:dyDescent="0.2">
      <c r="A12" s="168">
        <v>2</v>
      </c>
      <c r="B12" s="169" t="s">
        <v>203</v>
      </c>
      <c r="C12" s="185" t="s">
        <v>204</v>
      </c>
      <c r="D12" s="170" t="s">
        <v>205</v>
      </c>
      <c r="E12" s="171">
        <v>305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1">
        <v>0</v>
      </c>
      <c r="O12" s="171">
        <f>ROUND(E12*N12,2)</f>
        <v>0</v>
      </c>
      <c r="P12" s="171">
        <v>0.11</v>
      </c>
      <c r="Q12" s="171">
        <f>ROUND(E12*P12,2)</f>
        <v>33.549999999999997</v>
      </c>
      <c r="R12" s="173"/>
      <c r="S12" s="173" t="s">
        <v>200</v>
      </c>
      <c r="T12" s="174" t="s">
        <v>200</v>
      </c>
      <c r="U12" s="159">
        <v>0.08</v>
      </c>
      <c r="V12" s="159">
        <f>ROUND(E12*U12,2)</f>
        <v>24.4</v>
      </c>
      <c r="W12" s="159"/>
      <c r="X12" s="159" t="s">
        <v>141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92" t="s">
        <v>206</v>
      </c>
      <c r="D13" s="190"/>
      <c r="E13" s="191"/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8"/>
      <c r="Z13" s="148"/>
      <c r="AA13" s="148"/>
      <c r="AB13" s="148"/>
      <c r="AC13" s="148"/>
      <c r="AD13" s="148"/>
      <c r="AE13" s="148"/>
      <c r="AF13" s="148"/>
      <c r="AG13" s="148" t="s">
        <v>202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92" t="s">
        <v>207</v>
      </c>
      <c r="D14" s="190"/>
      <c r="E14" s="191">
        <v>305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8"/>
      <c r="Z14" s="148"/>
      <c r="AA14" s="148"/>
      <c r="AB14" s="148"/>
      <c r="AC14" s="148"/>
      <c r="AD14" s="148"/>
      <c r="AE14" s="148"/>
      <c r="AF14" s="148"/>
      <c r="AG14" s="148" t="s">
        <v>202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6">
        <v>3</v>
      </c>
      <c r="B15" s="177" t="s">
        <v>208</v>
      </c>
      <c r="C15" s="186" t="s">
        <v>209</v>
      </c>
      <c r="D15" s="178" t="s">
        <v>210</v>
      </c>
      <c r="E15" s="179">
        <v>174</v>
      </c>
      <c r="F15" s="180"/>
      <c r="G15" s="181">
        <f>ROUND(E15*F15,2)</f>
        <v>0</v>
      </c>
      <c r="H15" s="180"/>
      <c r="I15" s="181">
        <f>ROUND(E15*H15,2)</f>
        <v>0</v>
      </c>
      <c r="J15" s="180"/>
      <c r="K15" s="181">
        <f>ROUND(E15*J15,2)</f>
        <v>0</v>
      </c>
      <c r="L15" s="181">
        <v>21</v>
      </c>
      <c r="M15" s="181">
        <f>G15*(1+L15/100)</f>
        <v>0</v>
      </c>
      <c r="N15" s="179">
        <v>0</v>
      </c>
      <c r="O15" s="179">
        <f>ROUND(E15*N15,2)</f>
        <v>0</v>
      </c>
      <c r="P15" s="179">
        <v>0.27</v>
      </c>
      <c r="Q15" s="179">
        <f>ROUND(E15*P15,2)</f>
        <v>46.98</v>
      </c>
      <c r="R15" s="181"/>
      <c r="S15" s="181" t="s">
        <v>200</v>
      </c>
      <c r="T15" s="182" t="s">
        <v>200</v>
      </c>
      <c r="U15" s="159">
        <v>0.123</v>
      </c>
      <c r="V15" s="159">
        <f>ROUND(E15*U15,2)</f>
        <v>21.4</v>
      </c>
      <c r="W15" s="159"/>
      <c r="X15" s="159" t="s">
        <v>141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6">
        <v>4</v>
      </c>
      <c r="B16" s="177" t="s">
        <v>211</v>
      </c>
      <c r="C16" s="186" t="s">
        <v>212</v>
      </c>
      <c r="D16" s="178" t="s">
        <v>213</v>
      </c>
      <c r="E16" s="179">
        <v>80.53</v>
      </c>
      <c r="F16" s="180"/>
      <c r="G16" s="181">
        <f>ROUND(E16*F16,2)</f>
        <v>0</v>
      </c>
      <c r="H16" s="180"/>
      <c r="I16" s="181">
        <f>ROUND(E16*H16,2)</f>
        <v>0</v>
      </c>
      <c r="J16" s="180"/>
      <c r="K16" s="181">
        <f>ROUND(E16*J16,2)</f>
        <v>0</v>
      </c>
      <c r="L16" s="181">
        <v>21</v>
      </c>
      <c r="M16" s="181">
        <f>G16*(1+L16/100)</f>
        <v>0</v>
      </c>
      <c r="N16" s="179">
        <v>0</v>
      </c>
      <c r="O16" s="179">
        <f>ROUND(E16*N16,2)</f>
        <v>0</v>
      </c>
      <c r="P16" s="179">
        <v>0</v>
      </c>
      <c r="Q16" s="179">
        <f>ROUND(E16*P16,2)</f>
        <v>0</v>
      </c>
      <c r="R16" s="181"/>
      <c r="S16" s="181" t="s">
        <v>200</v>
      </c>
      <c r="T16" s="182" t="s">
        <v>200</v>
      </c>
      <c r="U16" s="159">
        <v>0.01</v>
      </c>
      <c r="V16" s="159">
        <f>ROUND(E16*U16,2)</f>
        <v>0.81</v>
      </c>
      <c r="W16" s="159"/>
      <c r="X16" s="159" t="s">
        <v>214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215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76">
        <v>5</v>
      </c>
      <c r="B17" s="177" t="s">
        <v>216</v>
      </c>
      <c r="C17" s="186" t="s">
        <v>217</v>
      </c>
      <c r="D17" s="178" t="s">
        <v>213</v>
      </c>
      <c r="E17" s="179">
        <v>80.53</v>
      </c>
      <c r="F17" s="180"/>
      <c r="G17" s="181">
        <f>ROUND(E17*F17,2)</f>
        <v>0</v>
      </c>
      <c r="H17" s="180"/>
      <c r="I17" s="181">
        <f>ROUND(E17*H17,2)</f>
        <v>0</v>
      </c>
      <c r="J17" s="180"/>
      <c r="K17" s="181">
        <f>ROUND(E17*J17,2)</f>
        <v>0</v>
      </c>
      <c r="L17" s="181">
        <v>21</v>
      </c>
      <c r="M17" s="181">
        <f>G17*(1+L17/100)</f>
        <v>0</v>
      </c>
      <c r="N17" s="179">
        <v>0</v>
      </c>
      <c r="O17" s="179">
        <f>ROUND(E17*N17,2)</f>
        <v>0</v>
      </c>
      <c r="P17" s="179">
        <v>0</v>
      </c>
      <c r="Q17" s="179">
        <f>ROUND(E17*P17,2)</f>
        <v>0</v>
      </c>
      <c r="R17" s="181"/>
      <c r="S17" s="181" t="s">
        <v>200</v>
      </c>
      <c r="T17" s="182" t="s">
        <v>200</v>
      </c>
      <c r="U17" s="159">
        <v>0</v>
      </c>
      <c r="V17" s="159">
        <f>ROUND(E17*U17,2)</f>
        <v>0</v>
      </c>
      <c r="W17" s="159"/>
      <c r="X17" s="159" t="s">
        <v>214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215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5.5" x14ac:dyDescent="0.2">
      <c r="A18" s="162" t="s">
        <v>134</v>
      </c>
      <c r="B18" s="163" t="s">
        <v>78</v>
      </c>
      <c r="C18" s="184" t="s">
        <v>79</v>
      </c>
      <c r="D18" s="164"/>
      <c r="E18" s="165"/>
      <c r="F18" s="166"/>
      <c r="G18" s="166">
        <f>SUMIF(AG19:AG22,"&lt;&gt;NOR",G19:G22)</f>
        <v>0</v>
      </c>
      <c r="H18" s="166"/>
      <c r="I18" s="166">
        <f>SUM(I19:I22)</f>
        <v>0</v>
      </c>
      <c r="J18" s="166"/>
      <c r="K18" s="166">
        <f>SUM(K19:K22)</f>
        <v>0</v>
      </c>
      <c r="L18" s="166"/>
      <c r="M18" s="166">
        <f>SUM(M19:M22)</f>
        <v>0</v>
      </c>
      <c r="N18" s="165"/>
      <c r="O18" s="165">
        <f>SUM(O19:O22)</f>
        <v>0</v>
      </c>
      <c r="P18" s="165"/>
      <c r="Q18" s="165">
        <f>SUM(Q19:Q22)</f>
        <v>8.35</v>
      </c>
      <c r="R18" s="166"/>
      <c r="S18" s="166"/>
      <c r="T18" s="167"/>
      <c r="U18" s="161"/>
      <c r="V18" s="161">
        <f>SUM(V19:V22)</f>
        <v>1.24</v>
      </c>
      <c r="W18" s="161"/>
      <c r="X18" s="161"/>
      <c r="AG18" t="s">
        <v>135</v>
      </c>
    </row>
    <row r="19" spans="1:60" outlineLevel="1" x14ac:dyDescent="0.2">
      <c r="A19" s="176">
        <v>6</v>
      </c>
      <c r="B19" s="177" t="s">
        <v>218</v>
      </c>
      <c r="C19" s="186" t="s">
        <v>219</v>
      </c>
      <c r="D19" s="178" t="s">
        <v>205</v>
      </c>
      <c r="E19" s="179">
        <v>29</v>
      </c>
      <c r="F19" s="180"/>
      <c r="G19" s="181">
        <f>ROUND(E19*F19,2)</f>
        <v>0</v>
      </c>
      <c r="H19" s="180"/>
      <c r="I19" s="181">
        <f>ROUND(E19*H19,2)</f>
        <v>0</v>
      </c>
      <c r="J19" s="180"/>
      <c r="K19" s="181">
        <f>ROUND(E19*J19,2)</f>
        <v>0</v>
      </c>
      <c r="L19" s="181">
        <v>21</v>
      </c>
      <c r="M19" s="181">
        <f>G19*(1+L19/100)</f>
        <v>0</v>
      </c>
      <c r="N19" s="179">
        <v>0</v>
      </c>
      <c r="O19" s="179">
        <f>ROUND(E19*N19,2)</f>
        <v>0</v>
      </c>
      <c r="P19" s="179">
        <v>0.28799999999999998</v>
      </c>
      <c r="Q19" s="179">
        <f>ROUND(E19*P19,2)</f>
        <v>8.35</v>
      </c>
      <c r="R19" s="181"/>
      <c r="S19" s="181" t="s">
        <v>200</v>
      </c>
      <c r="T19" s="182" t="s">
        <v>200</v>
      </c>
      <c r="U19" s="159">
        <v>0.04</v>
      </c>
      <c r="V19" s="159">
        <f>ROUND(E19*U19,2)</f>
        <v>1.1599999999999999</v>
      </c>
      <c r="W19" s="159"/>
      <c r="X19" s="159" t="s">
        <v>141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142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76">
        <v>7</v>
      </c>
      <c r="B20" s="177" t="s">
        <v>211</v>
      </c>
      <c r="C20" s="186" t="s">
        <v>212</v>
      </c>
      <c r="D20" s="178" t="s">
        <v>213</v>
      </c>
      <c r="E20" s="179">
        <v>8.3520000000000003</v>
      </c>
      <c r="F20" s="180"/>
      <c r="G20" s="181">
        <f>ROUND(E20*F20,2)</f>
        <v>0</v>
      </c>
      <c r="H20" s="180"/>
      <c r="I20" s="181">
        <f>ROUND(E20*H20,2)</f>
        <v>0</v>
      </c>
      <c r="J20" s="180"/>
      <c r="K20" s="181">
        <f>ROUND(E20*J20,2)</f>
        <v>0</v>
      </c>
      <c r="L20" s="181">
        <v>21</v>
      </c>
      <c r="M20" s="181">
        <f>G20*(1+L20/100)</f>
        <v>0</v>
      </c>
      <c r="N20" s="179">
        <v>0</v>
      </c>
      <c r="O20" s="179">
        <f>ROUND(E20*N20,2)</f>
        <v>0</v>
      </c>
      <c r="P20" s="179">
        <v>0</v>
      </c>
      <c r="Q20" s="179">
        <f>ROUND(E20*P20,2)</f>
        <v>0</v>
      </c>
      <c r="R20" s="181"/>
      <c r="S20" s="181" t="s">
        <v>200</v>
      </c>
      <c r="T20" s="182" t="s">
        <v>200</v>
      </c>
      <c r="U20" s="159">
        <v>0.01</v>
      </c>
      <c r="V20" s="159">
        <f>ROUND(E20*U20,2)</f>
        <v>0.08</v>
      </c>
      <c r="W20" s="159"/>
      <c r="X20" s="159" t="s">
        <v>214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215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76">
        <v>8</v>
      </c>
      <c r="B21" s="177" t="s">
        <v>216</v>
      </c>
      <c r="C21" s="186" t="s">
        <v>217</v>
      </c>
      <c r="D21" s="178" t="s">
        <v>213</v>
      </c>
      <c r="E21" s="179">
        <v>200.44800000000001</v>
      </c>
      <c r="F21" s="180"/>
      <c r="G21" s="181">
        <f>ROUND(E21*F21,2)</f>
        <v>0</v>
      </c>
      <c r="H21" s="180"/>
      <c r="I21" s="181">
        <f>ROUND(E21*H21,2)</f>
        <v>0</v>
      </c>
      <c r="J21" s="180"/>
      <c r="K21" s="181">
        <f>ROUND(E21*J21,2)</f>
        <v>0</v>
      </c>
      <c r="L21" s="181">
        <v>21</v>
      </c>
      <c r="M21" s="181">
        <f>G21*(1+L21/100)</f>
        <v>0</v>
      </c>
      <c r="N21" s="179">
        <v>0</v>
      </c>
      <c r="O21" s="179">
        <f>ROUND(E21*N21,2)</f>
        <v>0</v>
      </c>
      <c r="P21" s="179">
        <v>0</v>
      </c>
      <c r="Q21" s="179">
        <f>ROUND(E21*P21,2)</f>
        <v>0</v>
      </c>
      <c r="R21" s="181"/>
      <c r="S21" s="181" t="s">
        <v>200</v>
      </c>
      <c r="T21" s="182" t="s">
        <v>200</v>
      </c>
      <c r="U21" s="159">
        <v>0</v>
      </c>
      <c r="V21" s="159">
        <f>ROUND(E21*U21,2)</f>
        <v>0</v>
      </c>
      <c r="W21" s="159"/>
      <c r="X21" s="159" t="s">
        <v>214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215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8">
        <v>9</v>
      </c>
      <c r="B22" s="169" t="s">
        <v>220</v>
      </c>
      <c r="C22" s="185" t="s">
        <v>221</v>
      </c>
      <c r="D22" s="170" t="s">
        <v>213</v>
      </c>
      <c r="E22" s="171">
        <v>8.3520000000000003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71">
        <v>0</v>
      </c>
      <c r="O22" s="171">
        <f>ROUND(E22*N22,2)</f>
        <v>0</v>
      </c>
      <c r="P22" s="171">
        <v>0</v>
      </c>
      <c r="Q22" s="171">
        <f>ROUND(E22*P22,2)</f>
        <v>0</v>
      </c>
      <c r="R22" s="173"/>
      <c r="S22" s="173" t="s">
        <v>222</v>
      </c>
      <c r="T22" s="174" t="s">
        <v>140</v>
      </c>
      <c r="U22" s="159">
        <v>0</v>
      </c>
      <c r="V22" s="159">
        <f>ROUND(E22*U22,2)</f>
        <v>0</v>
      </c>
      <c r="W22" s="159"/>
      <c r="X22" s="159" t="s">
        <v>214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215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x14ac:dyDescent="0.2">
      <c r="A23" s="3"/>
      <c r="B23" s="4"/>
      <c r="C23" s="187"/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v>15</v>
      </c>
      <c r="AF23">
        <v>21</v>
      </c>
      <c r="AG23" t="s">
        <v>121</v>
      </c>
    </row>
    <row r="24" spans="1:60" x14ac:dyDescent="0.2">
      <c r="A24" s="151"/>
      <c r="B24" s="152" t="s">
        <v>31</v>
      </c>
      <c r="C24" s="188"/>
      <c r="D24" s="153"/>
      <c r="E24" s="154"/>
      <c r="F24" s="154"/>
      <c r="G24" s="183">
        <f>G8+G11+G18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f>SUMIF(L7:L22,AE23,G7:G22)</f>
        <v>0</v>
      </c>
      <c r="AF24">
        <f>SUMIF(L7:L22,AF23,G7:G22)</f>
        <v>0</v>
      </c>
      <c r="AG24" t="s">
        <v>193</v>
      </c>
    </row>
    <row r="25" spans="1:60" x14ac:dyDescent="0.2">
      <c r="A25" s="3"/>
      <c r="B25" s="4"/>
      <c r="C25" s="187"/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60" x14ac:dyDescent="0.2">
      <c r="A26" s="3"/>
      <c r="B26" s="4"/>
      <c r="C26" s="187"/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60" x14ac:dyDescent="0.2">
      <c r="A27" s="262" t="s">
        <v>194</v>
      </c>
      <c r="B27" s="262"/>
      <c r="C27" s="263"/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60" x14ac:dyDescent="0.2">
      <c r="A28" s="264"/>
      <c r="B28" s="265"/>
      <c r="C28" s="266"/>
      <c r="D28" s="265"/>
      <c r="E28" s="265"/>
      <c r="F28" s="265"/>
      <c r="G28" s="26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G28" t="s">
        <v>195</v>
      </c>
    </row>
    <row r="29" spans="1:60" x14ac:dyDescent="0.2">
      <c r="A29" s="268"/>
      <c r="B29" s="269"/>
      <c r="C29" s="270"/>
      <c r="D29" s="269"/>
      <c r="E29" s="269"/>
      <c r="F29" s="269"/>
      <c r="G29" s="27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268"/>
      <c r="B30" s="269"/>
      <c r="C30" s="270"/>
      <c r="D30" s="269"/>
      <c r="E30" s="269"/>
      <c r="F30" s="269"/>
      <c r="G30" s="27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268"/>
      <c r="B31" s="269"/>
      <c r="C31" s="270"/>
      <c r="D31" s="269"/>
      <c r="E31" s="269"/>
      <c r="F31" s="269"/>
      <c r="G31" s="27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A32" s="272"/>
      <c r="B32" s="273"/>
      <c r="C32" s="274"/>
      <c r="D32" s="273"/>
      <c r="E32" s="273"/>
      <c r="F32" s="273"/>
      <c r="G32" s="27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3" x14ac:dyDescent="0.2">
      <c r="A33" s="3"/>
      <c r="B33" s="4"/>
      <c r="C33" s="187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3" x14ac:dyDescent="0.2">
      <c r="C34" s="189"/>
      <c r="D34" s="8"/>
      <c r="AG34" t="s">
        <v>196</v>
      </c>
    </row>
    <row r="35" spans="1:33" x14ac:dyDescent="0.2">
      <c r="D35" s="8"/>
    </row>
    <row r="36" spans="1:33" x14ac:dyDescent="0.2">
      <c r="D36" s="8"/>
    </row>
    <row r="37" spans="1:33" x14ac:dyDescent="0.2">
      <c r="D37" s="8"/>
    </row>
    <row r="38" spans="1:33" x14ac:dyDescent="0.2">
      <c r="D38" s="8"/>
    </row>
    <row r="39" spans="1:33" x14ac:dyDescent="0.2">
      <c r="D39" s="8"/>
    </row>
    <row r="40" spans="1:33" x14ac:dyDescent="0.2">
      <c r="D40" s="8"/>
    </row>
    <row r="41" spans="1:33" x14ac:dyDescent="0.2">
      <c r="D41" s="8"/>
    </row>
    <row r="42" spans="1:33" x14ac:dyDescent="0.2">
      <c r="D42" s="8"/>
    </row>
    <row r="43" spans="1:33" x14ac:dyDescent="0.2">
      <c r="D43" s="8"/>
    </row>
    <row r="44" spans="1:33" x14ac:dyDescent="0.2">
      <c r="D44" s="8"/>
    </row>
    <row r="45" spans="1:33" x14ac:dyDescent="0.2">
      <c r="D45" s="8"/>
    </row>
    <row r="46" spans="1:33" x14ac:dyDescent="0.2">
      <c r="D46" s="8"/>
    </row>
    <row r="47" spans="1:33" x14ac:dyDescent="0.2">
      <c r="D47" s="8"/>
    </row>
    <row r="48" spans="1:33" x14ac:dyDescent="0.2">
      <c r="D48" s="8"/>
    </row>
    <row r="49" spans="4:4" x14ac:dyDescent="0.2">
      <c r="D49" s="8"/>
    </row>
    <row r="50" spans="4:4" x14ac:dyDescent="0.2">
      <c r="D50" s="8"/>
    </row>
    <row r="51" spans="4:4" x14ac:dyDescent="0.2">
      <c r="D51" s="8"/>
    </row>
    <row r="52" spans="4:4" x14ac:dyDescent="0.2">
      <c r="D52" s="8"/>
    </row>
    <row r="53" spans="4:4" x14ac:dyDescent="0.2">
      <c r="D53" s="8"/>
    </row>
    <row r="54" spans="4:4" x14ac:dyDescent="0.2">
      <c r="D54" s="8"/>
    </row>
    <row r="55" spans="4:4" x14ac:dyDescent="0.2">
      <c r="D55" s="8"/>
    </row>
    <row r="56" spans="4:4" x14ac:dyDescent="0.2">
      <c r="D56" s="8"/>
    </row>
    <row r="57" spans="4:4" x14ac:dyDescent="0.2">
      <c r="D57" s="8"/>
    </row>
    <row r="58" spans="4:4" x14ac:dyDescent="0.2">
      <c r="D58" s="8"/>
    </row>
    <row r="59" spans="4:4" x14ac:dyDescent="0.2">
      <c r="D59" s="8"/>
    </row>
    <row r="60" spans="4:4" x14ac:dyDescent="0.2">
      <c r="D60" s="8"/>
    </row>
    <row r="61" spans="4:4" x14ac:dyDescent="0.2">
      <c r="D61" s="8"/>
    </row>
    <row r="62" spans="4:4" x14ac:dyDescent="0.2">
      <c r="D62" s="8"/>
    </row>
    <row r="63" spans="4:4" x14ac:dyDescent="0.2">
      <c r="D63" s="8"/>
    </row>
    <row r="64" spans="4:4" x14ac:dyDescent="0.2">
      <c r="D64" s="8"/>
    </row>
    <row r="65" spans="4:4" x14ac:dyDescent="0.2">
      <c r="D65" s="8"/>
    </row>
    <row r="66" spans="4:4" x14ac:dyDescent="0.2">
      <c r="D66" s="8"/>
    </row>
    <row r="67" spans="4:4" x14ac:dyDescent="0.2">
      <c r="D67" s="8"/>
    </row>
    <row r="68" spans="4:4" x14ac:dyDescent="0.2">
      <c r="D68" s="8"/>
    </row>
    <row r="69" spans="4:4" x14ac:dyDescent="0.2">
      <c r="D69" s="8"/>
    </row>
    <row r="70" spans="4:4" x14ac:dyDescent="0.2">
      <c r="D70" s="8"/>
    </row>
    <row r="71" spans="4:4" x14ac:dyDescent="0.2">
      <c r="D71" s="8"/>
    </row>
    <row r="72" spans="4:4" x14ac:dyDescent="0.2">
      <c r="D72" s="8"/>
    </row>
    <row r="73" spans="4:4" x14ac:dyDescent="0.2">
      <c r="D73" s="8"/>
    </row>
    <row r="74" spans="4:4" x14ac:dyDescent="0.2">
      <c r="D74" s="8"/>
    </row>
    <row r="75" spans="4:4" x14ac:dyDescent="0.2">
      <c r="D75" s="8"/>
    </row>
    <row r="76" spans="4:4" x14ac:dyDescent="0.2">
      <c r="D76" s="8"/>
    </row>
    <row r="77" spans="4:4" x14ac:dyDescent="0.2">
      <c r="D77" s="8"/>
    </row>
    <row r="78" spans="4:4" x14ac:dyDescent="0.2">
      <c r="D78" s="8"/>
    </row>
    <row r="79" spans="4:4" x14ac:dyDescent="0.2">
      <c r="D79" s="8"/>
    </row>
    <row r="80" spans="4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  <row r="90" spans="4:4" x14ac:dyDescent="0.2">
      <c r="D90" s="8"/>
    </row>
    <row r="91" spans="4:4" x14ac:dyDescent="0.2">
      <c r="D91" s="8"/>
    </row>
    <row r="92" spans="4:4" x14ac:dyDescent="0.2">
      <c r="D92" s="8"/>
    </row>
    <row r="93" spans="4:4" x14ac:dyDescent="0.2">
      <c r="D93" s="8"/>
    </row>
    <row r="94" spans="4:4" x14ac:dyDescent="0.2">
      <c r="D94" s="8"/>
    </row>
    <row r="95" spans="4:4" x14ac:dyDescent="0.2">
      <c r="D95" s="8"/>
    </row>
    <row r="96" spans="4:4" x14ac:dyDescent="0.2">
      <c r="D96" s="8"/>
    </row>
    <row r="97" spans="4:4" x14ac:dyDescent="0.2">
      <c r="D97" s="8"/>
    </row>
    <row r="98" spans="4:4" x14ac:dyDescent="0.2">
      <c r="D98" s="8"/>
    </row>
    <row r="99" spans="4:4" x14ac:dyDescent="0.2">
      <c r="D99" s="8"/>
    </row>
    <row r="100" spans="4:4" x14ac:dyDescent="0.2">
      <c r="D100" s="8"/>
    </row>
    <row r="101" spans="4:4" x14ac:dyDescent="0.2">
      <c r="D101" s="8"/>
    </row>
    <row r="102" spans="4:4" x14ac:dyDescent="0.2">
      <c r="D102" s="8"/>
    </row>
    <row r="103" spans="4:4" x14ac:dyDescent="0.2">
      <c r="D103" s="8"/>
    </row>
    <row r="104" spans="4:4" x14ac:dyDescent="0.2">
      <c r="D104" s="8"/>
    </row>
    <row r="105" spans="4:4" x14ac:dyDescent="0.2">
      <c r="D105" s="8"/>
    </row>
    <row r="106" spans="4:4" x14ac:dyDescent="0.2">
      <c r="D106" s="8"/>
    </row>
    <row r="107" spans="4:4" x14ac:dyDescent="0.2">
      <c r="D107" s="8"/>
    </row>
    <row r="108" spans="4:4" x14ac:dyDescent="0.2">
      <c r="D108" s="8"/>
    </row>
    <row r="109" spans="4:4" x14ac:dyDescent="0.2">
      <c r="D109" s="8"/>
    </row>
    <row r="110" spans="4:4" x14ac:dyDescent="0.2">
      <c r="D110" s="8"/>
    </row>
    <row r="111" spans="4:4" x14ac:dyDescent="0.2">
      <c r="D111" s="8"/>
    </row>
    <row r="112" spans="4:4" x14ac:dyDescent="0.2">
      <c r="D112" s="8"/>
    </row>
    <row r="113" spans="4:4" x14ac:dyDescent="0.2">
      <c r="D113" s="8"/>
    </row>
    <row r="114" spans="4:4" x14ac:dyDescent="0.2">
      <c r="D114" s="8"/>
    </row>
    <row r="115" spans="4:4" x14ac:dyDescent="0.2">
      <c r="D115" s="8"/>
    </row>
    <row r="116" spans="4:4" x14ac:dyDescent="0.2">
      <c r="D116" s="8"/>
    </row>
    <row r="117" spans="4:4" x14ac:dyDescent="0.2">
      <c r="D117" s="8"/>
    </row>
    <row r="118" spans="4:4" x14ac:dyDescent="0.2">
      <c r="D118" s="8"/>
    </row>
    <row r="119" spans="4:4" x14ac:dyDescent="0.2">
      <c r="D119" s="8"/>
    </row>
    <row r="120" spans="4:4" x14ac:dyDescent="0.2">
      <c r="D120" s="8"/>
    </row>
    <row r="121" spans="4:4" x14ac:dyDescent="0.2">
      <c r="D121" s="8"/>
    </row>
    <row r="122" spans="4:4" x14ac:dyDescent="0.2">
      <c r="D122" s="8"/>
    </row>
    <row r="123" spans="4:4" x14ac:dyDescent="0.2">
      <c r="D123" s="8"/>
    </row>
    <row r="124" spans="4:4" x14ac:dyDescent="0.2">
      <c r="D124" s="8"/>
    </row>
    <row r="125" spans="4:4" x14ac:dyDescent="0.2">
      <c r="D125" s="8"/>
    </row>
    <row r="126" spans="4:4" x14ac:dyDescent="0.2">
      <c r="D126" s="8"/>
    </row>
    <row r="127" spans="4:4" x14ac:dyDescent="0.2">
      <c r="D127" s="8"/>
    </row>
    <row r="128" spans="4:4" x14ac:dyDescent="0.2">
      <c r="D128" s="8"/>
    </row>
    <row r="129" spans="4:4" x14ac:dyDescent="0.2">
      <c r="D129" s="8"/>
    </row>
    <row r="130" spans="4:4" x14ac:dyDescent="0.2">
      <c r="D130" s="8"/>
    </row>
    <row r="131" spans="4:4" x14ac:dyDescent="0.2">
      <c r="D131" s="8"/>
    </row>
    <row r="132" spans="4:4" x14ac:dyDescent="0.2">
      <c r="D132" s="8"/>
    </row>
    <row r="133" spans="4:4" x14ac:dyDescent="0.2">
      <c r="D133" s="8"/>
    </row>
    <row r="134" spans="4:4" x14ac:dyDescent="0.2">
      <c r="D134" s="8"/>
    </row>
    <row r="135" spans="4:4" x14ac:dyDescent="0.2">
      <c r="D135" s="8"/>
    </row>
    <row r="136" spans="4:4" x14ac:dyDescent="0.2">
      <c r="D136" s="8"/>
    </row>
    <row r="137" spans="4:4" x14ac:dyDescent="0.2">
      <c r="D137" s="8"/>
    </row>
    <row r="138" spans="4:4" x14ac:dyDescent="0.2">
      <c r="D138" s="8"/>
    </row>
    <row r="139" spans="4:4" x14ac:dyDescent="0.2">
      <c r="D139" s="8"/>
    </row>
    <row r="140" spans="4:4" x14ac:dyDescent="0.2">
      <c r="D140" s="8"/>
    </row>
    <row r="141" spans="4:4" x14ac:dyDescent="0.2">
      <c r="D141" s="8"/>
    </row>
    <row r="142" spans="4:4" x14ac:dyDescent="0.2">
      <c r="D142" s="8"/>
    </row>
    <row r="143" spans="4:4" x14ac:dyDescent="0.2">
      <c r="D143" s="8"/>
    </row>
    <row r="144" spans="4:4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  <row r="176" spans="4:4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4:4" x14ac:dyDescent="0.2">
      <c r="D337" s="8"/>
    </row>
    <row r="338" spans="4:4" x14ac:dyDescent="0.2">
      <c r="D338" s="8"/>
    </row>
    <row r="339" spans="4:4" x14ac:dyDescent="0.2">
      <c r="D339" s="8"/>
    </row>
    <row r="340" spans="4:4" x14ac:dyDescent="0.2">
      <c r="D340" s="8"/>
    </row>
    <row r="341" spans="4:4" x14ac:dyDescent="0.2">
      <c r="D341" s="8"/>
    </row>
    <row r="342" spans="4:4" x14ac:dyDescent="0.2">
      <c r="D342" s="8"/>
    </row>
    <row r="343" spans="4:4" x14ac:dyDescent="0.2">
      <c r="D343" s="8"/>
    </row>
    <row r="344" spans="4:4" x14ac:dyDescent="0.2">
      <c r="D344" s="8"/>
    </row>
    <row r="345" spans="4:4" x14ac:dyDescent="0.2">
      <c r="D345" s="8"/>
    </row>
    <row r="346" spans="4:4" x14ac:dyDescent="0.2">
      <c r="D346" s="8"/>
    </row>
    <row r="347" spans="4:4" x14ac:dyDescent="0.2">
      <c r="D347" s="8"/>
    </row>
    <row r="348" spans="4:4" x14ac:dyDescent="0.2">
      <c r="D348" s="8"/>
    </row>
    <row r="349" spans="4:4" x14ac:dyDescent="0.2">
      <c r="D349" s="8"/>
    </row>
    <row r="350" spans="4:4" x14ac:dyDescent="0.2">
      <c r="D350" s="8"/>
    </row>
    <row r="351" spans="4:4" x14ac:dyDescent="0.2">
      <c r="D351" s="8"/>
    </row>
    <row r="352" spans="4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8"/>
    </row>
    <row r="357" spans="4:4" x14ac:dyDescent="0.2">
      <c r="D357" s="8"/>
    </row>
    <row r="358" spans="4:4" x14ac:dyDescent="0.2">
      <c r="D358" s="8"/>
    </row>
    <row r="359" spans="4:4" x14ac:dyDescent="0.2">
      <c r="D359" s="8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8"/>
    </row>
    <row r="366" spans="4:4" x14ac:dyDescent="0.2">
      <c r="D366" s="8"/>
    </row>
    <row r="367" spans="4:4" x14ac:dyDescent="0.2">
      <c r="D367" s="8"/>
    </row>
    <row r="368" spans="4:4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</sheetData>
  <mergeCells count="6">
    <mergeCell ref="A28:G32"/>
    <mergeCell ref="A1:G1"/>
    <mergeCell ref="C2:G2"/>
    <mergeCell ref="C3:G3"/>
    <mergeCell ref="C4:G4"/>
    <mergeCell ref="A27:C2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108</v>
      </c>
    </row>
    <row r="2" spans="1:60" ht="25.15" customHeight="1" x14ac:dyDescent="0.2">
      <c r="A2" s="140" t="s">
        <v>8</v>
      </c>
      <c r="B2" s="47" t="s">
        <v>43</v>
      </c>
      <c r="C2" s="256" t="s">
        <v>44</v>
      </c>
      <c r="D2" s="257"/>
      <c r="E2" s="257"/>
      <c r="F2" s="257"/>
      <c r="G2" s="258"/>
      <c r="AG2" t="s">
        <v>109</v>
      </c>
    </row>
    <row r="3" spans="1:60" ht="25.15" customHeight="1" x14ac:dyDescent="0.2">
      <c r="A3" s="140" t="s">
        <v>9</v>
      </c>
      <c r="B3" s="47" t="s">
        <v>58</v>
      </c>
      <c r="C3" s="256" t="s">
        <v>56</v>
      </c>
      <c r="D3" s="257"/>
      <c r="E3" s="257"/>
      <c r="F3" s="257"/>
      <c r="G3" s="258"/>
      <c r="AC3" s="122" t="s">
        <v>109</v>
      </c>
      <c r="AG3" t="s">
        <v>111</v>
      </c>
    </row>
    <row r="4" spans="1:60" ht="25.15" customHeight="1" x14ac:dyDescent="0.2">
      <c r="A4" s="141" t="s">
        <v>10</v>
      </c>
      <c r="B4" s="142" t="s">
        <v>53</v>
      </c>
      <c r="C4" s="259" t="s">
        <v>57</v>
      </c>
      <c r="D4" s="260"/>
      <c r="E4" s="260"/>
      <c r="F4" s="260"/>
      <c r="G4" s="261"/>
      <c r="AG4" t="s">
        <v>112</v>
      </c>
    </row>
    <row r="5" spans="1:60" x14ac:dyDescent="0.2">
      <c r="D5" s="8"/>
    </row>
    <row r="6" spans="1:60" ht="38.25" x14ac:dyDescent="0.2">
      <c r="A6" s="144" t="s">
        <v>113</v>
      </c>
      <c r="B6" s="146" t="s">
        <v>114</v>
      </c>
      <c r="C6" s="146" t="s">
        <v>115</v>
      </c>
      <c r="D6" s="145" t="s">
        <v>116</v>
      </c>
      <c r="E6" s="144" t="s">
        <v>117</v>
      </c>
      <c r="F6" s="143" t="s">
        <v>118</v>
      </c>
      <c r="G6" s="144" t="s">
        <v>31</v>
      </c>
      <c r="H6" s="147" t="s">
        <v>32</v>
      </c>
      <c r="I6" s="147" t="s">
        <v>119</v>
      </c>
      <c r="J6" s="147" t="s">
        <v>33</v>
      </c>
      <c r="K6" s="147" t="s">
        <v>120</v>
      </c>
      <c r="L6" s="147" t="s">
        <v>121</v>
      </c>
      <c r="M6" s="147" t="s">
        <v>122</v>
      </c>
      <c r="N6" s="147" t="s">
        <v>123</v>
      </c>
      <c r="O6" s="147" t="s">
        <v>124</v>
      </c>
      <c r="P6" s="147" t="s">
        <v>125</v>
      </c>
      <c r="Q6" s="147" t="s">
        <v>126</v>
      </c>
      <c r="R6" s="147" t="s">
        <v>127</v>
      </c>
      <c r="S6" s="147" t="s">
        <v>128</v>
      </c>
      <c r="T6" s="147" t="s">
        <v>129</v>
      </c>
      <c r="U6" s="147" t="s">
        <v>130</v>
      </c>
      <c r="V6" s="147" t="s">
        <v>131</v>
      </c>
      <c r="W6" s="147" t="s">
        <v>132</v>
      </c>
      <c r="X6" s="147" t="s">
        <v>133</v>
      </c>
    </row>
    <row r="7" spans="1:60" hidden="1" x14ac:dyDescent="0.2">
      <c r="A7" s="3"/>
      <c r="B7" s="4"/>
      <c r="C7" s="4"/>
      <c r="D7" s="5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134</v>
      </c>
      <c r="B8" s="163" t="s">
        <v>72</v>
      </c>
      <c r="C8" s="184" t="s">
        <v>73</v>
      </c>
      <c r="D8" s="164"/>
      <c r="E8" s="165"/>
      <c r="F8" s="166"/>
      <c r="G8" s="166">
        <f>SUMIF(AG9:AG10,"&lt;&gt;NOR",G9:G10)</f>
        <v>0</v>
      </c>
      <c r="H8" s="166"/>
      <c r="I8" s="166">
        <f>SUM(I9:I10)</f>
        <v>0</v>
      </c>
      <c r="J8" s="166"/>
      <c r="K8" s="166">
        <f>SUM(K9:K10)</f>
        <v>0</v>
      </c>
      <c r="L8" s="166"/>
      <c r="M8" s="166">
        <f>SUM(M9:M10)</f>
        <v>0</v>
      </c>
      <c r="N8" s="165"/>
      <c r="O8" s="165">
        <f>SUM(O9:O10)</f>
        <v>0</v>
      </c>
      <c r="P8" s="165"/>
      <c r="Q8" s="165">
        <f>SUM(Q9:Q10)</f>
        <v>0</v>
      </c>
      <c r="R8" s="166"/>
      <c r="S8" s="166"/>
      <c r="T8" s="167"/>
      <c r="U8" s="161"/>
      <c r="V8" s="161">
        <f>SUM(V9:V10)</f>
        <v>0.17</v>
      </c>
      <c r="W8" s="161"/>
      <c r="X8" s="161"/>
      <c r="AG8" t="s">
        <v>135</v>
      </c>
    </row>
    <row r="9" spans="1:60" outlineLevel="1" x14ac:dyDescent="0.2">
      <c r="A9" s="168">
        <v>1</v>
      </c>
      <c r="B9" s="169" t="s">
        <v>197</v>
      </c>
      <c r="C9" s="185" t="s">
        <v>198</v>
      </c>
      <c r="D9" s="170" t="s">
        <v>199</v>
      </c>
      <c r="E9" s="171">
        <v>17.399999999999999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3"/>
      <c r="S9" s="173" t="s">
        <v>200</v>
      </c>
      <c r="T9" s="174" t="s">
        <v>200</v>
      </c>
      <c r="U9" s="159">
        <v>0.01</v>
      </c>
      <c r="V9" s="159">
        <f>ROUND(E9*U9,2)</f>
        <v>0.17</v>
      </c>
      <c r="W9" s="159"/>
      <c r="X9" s="159" t="s">
        <v>141</v>
      </c>
      <c r="Y9" s="148"/>
      <c r="Z9" s="148"/>
      <c r="AA9" s="148"/>
      <c r="AB9" s="148"/>
      <c r="AC9" s="148"/>
      <c r="AD9" s="148"/>
      <c r="AE9" s="148"/>
      <c r="AF9" s="148"/>
      <c r="AG9" s="148" t="s">
        <v>142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92" t="s">
        <v>223</v>
      </c>
      <c r="D10" s="190"/>
      <c r="E10" s="191">
        <v>17.399999999999999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202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5.5" x14ac:dyDescent="0.2">
      <c r="A11" s="162" t="s">
        <v>134</v>
      </c>
      <c r="B11" s="163" t="s">
        <v>76</v>
      </c>
      <c r="C11" s="184" t="s">
        <v>77</v>
      </c>
      <c r="D11" s="164"/>
      <c r="E11" s="165"/>
      <c r="F11" s="166"/>
      <c r="G11" s="166">
        <f>SUMIF(AG12:AG21,"&lt;&gt;NOR",G12:G21)</f>
        <v>0</v>
      </c>
      <c r="H11" s="166"/>
      <c r="I11" s="166">
        <f>SUM(I12:I21)</f>
        <v>0</v>
      </c>
      <c r="J11" s="166"/>
      <c r="K11" s="166">
        <f>SUM(K12:K21)</f>
        <v>0</v>
      </c>
      <c r="L11" s="166"/>
      <c r="M11" s="166">
        <f>SUM(M12:M21)</f>
        <v>0</v>
      </c>
      <c r="N11" s="165"/>
      <c r="O11" s="165">
        <f>SUM(O12:O21)</f>
        <v>0</v>
      </c>
      <c r="P11" s="165"/>
      <c r="Q11" s="165">
        <f>SUM(Q12:Q21)</f>
        <v>63.52</v>
      </c>
      <c r="R11" s="166"/>
      <c r="S11" s="166"/>
      <c r="T11" s="167"/>
      <c r="U11" s="161"/>
      <c r="V11" s="161">
        <f>SUM(V12:V21)</f>
        <v>45.589999999999996</v>
      </c>
      <c r="W11" s="161"/>
      <c r="X11" s="161"/>
      <c r="AG11" t="s">
        <v>135</v>
      </c>
    </row>
    <row r="12" spans="1:60" outlineLevel="1" x14ac:dyDescent="0.2">
      <c r="A12" s="168">
        <v>2</v>
      </c>
      <c r="B12" s="169" t="s">
        <v>224</v>
      </c>
      <c r="C12" s="185" t="s">
        <v>225</v>
      </c>
      <c r="D12" s="170" t="s">
        <v>205</v>
      </c>
      <c r="E12" s="171">
        <v>107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1">
        <v>0</v>
      </c>
      <c r="O12" s="171">
        <f>ROUND(E12*N12,2)</f>
        <v>0</v>
      </c>
      <c r="P12" s="171">
        <v>0.13800000000000001</v>
      </c>
      <c r="Q12" s="171">
        <f>ROUND(E12*P12,2)</f>
        <v>14.77</v>
      </c>
      <c r="R12" s="173"/>
      <c r="S12" s="173" t="s">
        <v>200</v>
      </c>
      <c r="T12" s="174" t="s">
        <v>200</v>
      </c>
      <c r="U12" s="159">
        <v>0.16</v>
      </c>
      <c r="V12" s="159">
        <f>ROUND(E12*U12,2)</f>
        <v>17.12</v>
      </c>
      <c r="W12" s="159"/>
      <c r="X12" s="159" t="s">
        <v>141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92" t="s">
        <v>226</v>
      </c>
      <c r="D13" s="190"/>
      <c r="E13" s="191"/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8"/>
      <c r="Z13" s="148"/>
      <c r="AA13" s="148"/>
      <c r="AB13" s="148"/>
      <c r="AC13" s="148"/>
      <c r="AD13" s="148"/>
      <c r="AE13" s="148"/>
      <c r="AF13" s="148"/>
      <c r="AG13" s="148" t="s">
        <v>202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92" t="s">
        <v>227</v>
      </c>
      <c r="D14" s="190"/>
      <c r="E14" s="191">
        <v>107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8"/>
      <c r="Z14" s="148"/>
      <c r="AA14" s="148"/>
      <c r="AB14" s="148"/>
      <c r="AC14" s="148"/>
      <c r="AD14" s="148"/>
      <c r="AE14" s="148"/>
      <c r="AF14" s="148"/>
      <c r="AG14" s="148" t="s">
        <v>202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6">
        <v>3</v>
      </c>
      <c r="B15" s="177" t="s">
        <v>228</v>
      </c>
      <c r="C15" s="186" t="s">
        <v>229</v>
      </c>
      <c r="D15" s="178" t="s">
        <v>205</v>
      </c>
      <c r="E15" s="179">
        <v>4</v>
      </c>
      <c r="F15" s="180"/>
      <c r="G15" s="181">
        <f>ROUND(E15*F15,2)</f>
        <v>0</v>
      </c>
      <c r="H15" s="180"/>
      <c r="I15" s="181">
        <f>ROUND(E15*H15,2)</f>
        <v>0</v>
      </c>
      <c r="J15" s="180"/>
      <c r="K15" s="181">
        <f>ROUND(E15*J15,2)</f>
        <v>0</v>
      </c>
      <c r="L15" s="181">
        <v>21</v>
      </c>
      <c r="M15" s="181">
        <f>G15*(1+L15/100)</f>
        <v>0</v>
      </c>
      <c r="N15" s="179">
        <v>0</v>
      </c>
      <c r="O15" s="179">
        <f>ROUND(E15*N15,2)</f>
        <v>0</v>
      </c>
      <c r="P15" s="179">
        <v>0.40799999999999997</v>
      </c>
      <c r="Q15" s="179">
        <f>ROUND(E15*P15,2)</f>
        <v>1.63</v>
      </c>
      <c r="R15" s="181"/>
      <c r="S15" s="181" t="s">
        <v>200</v>
      </c>
      <c r="T15" s="182" t="s">
        <v>200</v>
      </c>
      <c r="U15" s="159">
        <v>0.06</v>
      </c>
      <c r="V15" s="159">
        <f>ROUND(E15*U15,2)</f>
        <v>0.24</v>
      </c>
      <c r="W15" s="159"/>
      <c r="X15" s="159" t="s">
        <v>141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8">
        <v>4</v>
      </c>
      <c r="B16" s="169" t="s">
        <v>203</v>
      </c>
      <c r="C16" s="185" t="s">
        <v>204</v>
      </c>
      <c r="D16" s="170" t="s">
        <v>205</v>
      </c>
      <c r="E16" s="171">
        <v>205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71">
        <v>0</v>
      </c>
      <c r="O16" s="171">
        <f>ROUND(E16*N16,2)</f>
        <v>0</v>
      </c>
      <c r="P16" s="171">
        <v>0.11</v>
      </c>
      <c r="Q16" s="171">
        <f>ROUND(E16*P16,2)</f>
        <v>22.55</v>
      </c>
      <c r="R16" s="173"/>
      <c r="S16" s="173" t="s">
        <v>200</v>
      </c>
      <c r="T16" s="174" t="s">
        <v>200</v>
      </c>
      <c r="U16" s="159">
        <v>0.08</v>
      </c>
      <c r="V16" s="159">
        <f>ROUND(E16*U16,2)</f>
        <v>16.399999999999999</v>
      </c>
      <c r="W16" s="159"/>
      <c r="X16" s="159" t="s">
        <v>141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92" t="s">
        <v>206</v>
      </c>
      <c r="D17" s="190"/>
      <c r="E17" s="191"/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48"/>
      <c r="Z17" s="148"/>
      <c r="AA17" s="148"/>
      <c r="AB17" s="148"/>
      <c r="AC17" s="148"/>
      <c r="AD17" s="148"/>
      <c r="AE17" s="148"/>
      <c r="AF17" s="148"/>
      <c r="AG17" s="148" t="s">
        <v>202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92" t="s">
        <v>230</v>
      </c>
      <c r="D18" s="190"/>
      <c r="E18" s="191">
        <v>205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8"/>
      <c r="Z18" s="148"/>
      <c r="AA18" s="148"/>
      <c r="AB18" s="148"/>
      <c r="AC18" s="148"/>
      <c r="AD18" s="148"/>
      <c r="AE18" s="148"/>
      <c r="AF18" s="148"/>
      <c r="AG18" s="148" t="s">
        <v>202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76">
        <v>5</v>
      </c>
      <c r="B19" s="177" t="s">
        <v>208</v>
      </c>
      <c r="C19" s="186" t="s">
        <v>209</v>
      </c>
      <c r="D19" s="178" t="s">
        <v>210</v>
      </c>
      <c r="E19" s="179">
        <v>91</v>
      </c>
      <c r="F19" s="180"/>
      <c r="G19" s="181">
        <f>ROUND(E19*F19,2)</f>
        <v>0</v>
      </c>
      <c r="H19" s="180"/>
      <c r="I19" s="181">
        <f>ROUND(E19*H19,2)</f>
        <v>0</v>
      </c>
      <c r="J19" s="180"/>
      <c r="K19" s="181">
        <f>ROUND(E19*J19,2)</f>
        <v>0</v>
      </c>
      <c r="L19" s="181">
        <v>21</v>
      </c>
      <c r="M19" s="181">
        <f>G19*(1+L19/100)</f>
        <v>0</v>
      </c>
      <c r="N19" s="179">
        <v>0</v>
      </c>
      <c r="O19" s="179">
        <f>ROUND(E19*N19,2)</f>
        <v>0</v>
      </c>
      <c r="P19" s="179">
        <v>0.27</v>
      </c>
      <c r="Q19" s="179">
        <f>ROUND(E19*P19,2)</f>
        <v>24.57</v>
      </c>
      <c r="R19" s="181"/>
      <c r="S19" s="181" t="s">
        <v>200</v>
      </c>
      <c r="T19" s="182" t="s">
        <v>200</v>
      </c>
      <c r="U19" s="159">
        <v>0.123</v>
      </c>
      <c r="V19" s="159">
        <f>ROUND(E19*U19,2)</f>
        <v>11.19</v>
      </c>
      <c r="W19" s="159"/>
      <c r="X19" s="159" t="s">
        <v>141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142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76">
        <v>6</v>
      </c>
      <c r="B20" s="177" t="s">
        <v>211</v>
      </c>
      <c r="C20" s="186" t="s">
        <v>212</v>
      </c>
      <c r="D20" s="178" t="s">
        <v>213</v>
      </c>
      <c r="E20" s="179">
        <v>63.518000000000001</v>
      </c>
      <c r="F20" s="180"/>
      <c r="G20" s="181">
        <f>ROUND(E20*F20,2)</f>
        <v>0</v>
      </c>
      <c r="H20" s="180"/>
      <c r="I20" s="181">
        <f>ROUND(E20*H20,2)</f>
        <v>0</v>
      </c>
      <c r="J20" s="180"/>
      <c r="K20" s="181">
        <f>ROUND(E20*J20,2)</f>
        <v>0</v>
      </c>
      <c r="L20" s="181">
        <v>21</v>
      </c>
      <c r="M20" s="181">
        <f>G20*(1+L20/100)</f>
        <v>0</v>
      </c>
      <c r="N20" s="179">
        <v>0</v>
      </c>
      <c r="O20" s="179">
        <f>ROUND(E20*N20,2)</f>
        <v>0</v>
      </c>
      <c r="P20" s="179">
        <v>0</v>
      </c>
      <c r="Q20" s="179">
        <f>ROUND(E20*P20,2)</f>
        <v>0</v>
      </c>
      <c r="R20" s="181"/>
      <c r="S20" s="181" t="s">
        <v>200</v>
      </c>
      <c r="T20" s="182" t="s">
        <v>200</v>
      </c>
      <c r="U20" s="159">
        <v>0.01</v>
      </c>
      <c r="V20" s="159">
        <f>ROUND(E20*U20,2)</f>
        <v>0.64</v>
      </c>
      <c r="W20" s="159"/>
      <c r="X20" s="159" t="s">
        <v>214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215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76">
        <v>7</v>
      </c>
      <c r="B21" s="177" t="s">
        <v>216</v>
      </c>
      <c r="C21" s="186" t="s">
        <v>217</v>
      </c>
      <c r="D21" s="178" t="s">
        <v>213</v>
      </c>
      <c r="E21" s="179">
        <v>63.518000000000001</v>
      </c>
      <c r="F21" s="180"/>
      <c r="G21" s="181">
        <f>ROUND(E21*F21,2)</f>
        <v>0</v>
      </c>
      <c r="H21" s="180"/>
      <c r="I21" s="181">
        <f>ROUND(E21*H21,2)</f>
        <v>0</v>
      </c>
      <c r="J21" s="180"/>
      <c r="K21" s="181">
        <f>ROUND(E21*J21,2)</f>
        <v>0</v>
      </c>
      <c r="L21" s="181">
        <v>21</v>
      </c>
      <c r="M21" s="181">
        <f>G21*(1+L21/100)</f>
        <v>0</v>
      </c>
      <c r="N21" s="179">
        <v>0</v>
      </c>
      <c r="O21" s="179">
        <f>ROUND(E21*N21,2)</f>
        <v>0</v>
      </c>
      <c r="P21" s="179">
        <v>0</v>
      </c>
      <c r="Q21" s="179">
        <f>ROUND(E21*P21,2)</f>
        <v>0</v>
      </c>
      <c r="R21" s="181"/>
      <c r="S21" s="181" t="s">
        <v>200</v>
      </c>
      <c r="T21" s="182" t="s">
        <v>200</v>
      </c>
      <c r="U21" s="159">
        <v>0</v>
      </c>
      <c r="V21" s="159">
        <f>ROUND(E21*U21,2)</f>
        <v>0</v>
      </c>
      <c r="W21" s="159"/>
      <c r="X21" s="159" t="s">
        <v>214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215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ht="25.5" x14ac:dyDescent="0.2">
      <c r="A22" s="162" t="s">
        <v>134</v>
      </c>
      <c r="B22" s="163" t="s">
        <v>78</v>
      </c>
      <c r="C22" s="184" t="s">
        <v>79</v>
      </c>
      <c r="D22" s="164"/>
      <c r="E22" s="165"/>
      <c r="F22" s="166"/>
      <c r="G22" s="166">
        <f>SUMIF(AG23:AG30,"&lt;&gt;NOR",G23:G30)</f>
        <v>0</v>
      </c>
      <c r="H22" s="166"/>
      <c r="I22" s="166">
        <f>SUM(I23:I30)</f>
        <v>0</v>
      </c>
      <c r="J22" s="166"/>
      <c r="K22" s="166">
        <f>SUM(K23:K30)</f>
        <v>0</v>
      </c>
      <c r="L22" s="166"/>
      <c r="M22" s="166">
        <f>SUM(M23:M30)</f>
        <v>0</v>
      </c>
      <c r="N22" s="165"/>
      <c r="O22" s="165">
        <f>SUM(O23:O30)</f>
        <v>0</v>
      </c>
      <c r="P22" s="165"/>
      <c r="Q22" s="165">
        <f>SUM(Q23:Q30)</f>
        <v>80.2</v>
      </c>
      <c r="R22" s="166"/>
      <c r="S22" s="166"/>
      <c r="T22" s="167"/>
      <c r="U22" s="161"/>
      <c r="V22" s="161">
        <f>SUM(V23:V30)</f>
        <v>13.73</v>
      </c>
      <c r="W22" s="161"/>
      <c r="X22" s="161"/>
      <c r="AG22" t="s">
        <v>135</v>
      </c>
    </row>
    <row r="23" spans="1:60" outlineLevel="1" x14ac:dyDescent="0.2">
      <c r="A23" s="176">
        <v>8</v>
      </c>
      <c r="B23" s="177" t="s">
        <v>218</v>
      </c>
      <c r="C23" s="186" t="s">
        <v>219</v>
      </c>
      <c r="D23" s="178" t="s">
        <v>205</v>
      </c>
      <c r="E23" s="179">
        <v>275</v>
      </c>
      <c r="F23" s="180"/>
      <c r="G23" s="181">
        <f>ROUND(E23*F23,2)</f>
        <v>0</v>
      </c>
      <c r="H23" s="180"/>
      <c r="I23" s="181">
        <f>ROUND(E23*H23,2)</f>
        <v>0</v>
      </c>
      <c r="J23" s="180"/>
      <c r="K23" s="181">
        <f>ROUND(E23*J23,2)</f>
        <v>0</v>
      </c>
      <c r="L23" s="181">
        <v>21</v>
      </c>
      <c r="M23" s="181">
        <f>G23*(1+L23/100)</f>
        <v>0</v>
      </c>
      <c r="N23" s="179">
        <v>0</v>
      </c>
      <c r="O23" s="179">
        <f>ROUND(E23*N23,2)</f>
        <v>0</v>
      </c>
      <c r="P23" s="179">
        <v>0.28799999999999998</v>
      </c>
      <c r="Q23" s="179">
        <f>ROUND(E23*P23,2)</f>
        <v>79.2</v>
      </c>
      <c r="R23" s="181"/>
      <c r="S23" s="181" t="s">
        <v>200</v>
      </c>
      <c r="T23" s="182" t="s">
        <v>200</v>
      </c>
      <c r="U23" s="159">
        <v>0.04</v>
      </c>
      <c r="V23" s="159">
        <f>ROUND(E23*U23,2)</f>
        <v>11</v>
      </c>
      <c r="W23" s="159"/>
      <c r="X23" s="159" t="s">
        <v>141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142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8">
        <v>9</v>
      </c>
      <c r="B24" s="169" t="s">
        <v>231</v>
      </c>
      <c r="C24" s="185" t="s">
        <v>232</v>
      </c>
      <c r="D24" s="170" t="s">
        <v>199</v>
      </c>
      <c r="E24" s="171">
        <v>0.3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1">
        <v>0</v>
      </c>
      <c r="O24" s="171">
        <f>ROUND(E24*N24,2)</f>
        <v>0</v>
      </c>
      <c r="P24" s="171">
        <v>2</v>
      </c>
      <c r="Q24" s="171">
        <f>ROUND(E24*P24,2)</f>
        <v>0.6</v>
      </c>
      <c r="R24" s="173"/>
      <c r="S24" s="173" t="s">
        <v>200</v>
      </c>
      <c r="T24" s="174" t="s">
        <v>200</v>
      </c>
      <c r="U24" s="159">
        <v>6.44</v>
      </c>
      <c r="V24" s="159">
        <f>ROUND(E24*U24,2)</f>
        <v>1.93</v>
      </c>
      <c r="W24" s="159"/>
      <c r="X24" s="159" t="s">
        <v>141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92" t="s">
        <v>233</v>
      </c>
      <c r="D25" s="190"/>
      <c r="E25" s="191"/>
      <c r="F25" s="159"/>
      <c r="G25" s="159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8"/>
      <c r="Z25" s="148"/>
      <c r="AA25" s="148"/>
      <c r="AB25" s="148"/>
      <c r="AC25" s="148"/>
      <c r="AD25" s="148"/>
      <c r="AE25" s="148"/>
      <c r="AF25" s="148"/>
      <c r="AG25" s="148" t="s">
        <v>202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92" t="s">
        <v>234</v>
      </c>
      <c r="D26" s="190"/>
      <c r="E26" s="191">
        <v>0.3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8"/>
      <c r="Z26" s="148"/>
      <c r="AA26" s="148"/>
      <c r="AB26" s="148"/>
      <c r="AC26" s="148"/>
      <c r="AD26" s="148"/>
      <c r="AE26" s="148"/>
      <c r="AF26" s="148"/>
      <c r="AG26" s="148" t="s">
        <v>202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2.5" outlineLevel="1" x14ac:dyDescent="0.2">
      <c r="A27" s="176">
        <v>10</v>
      </c>
      <c r="B27" s="177" t="s">
        <v>235</v>
      </c>
      <c r="C27" s="186" t="s">
        <v>236</v>
      </c>
      <c r="D27" s="178" t="s">
        <v>237</v>
      </c>
      <c r="E27" s="179">
        <v>2</v>
      </c>
      <c r="F27" s="180"/>
      <c r="G27" s="181">
        <f>ROUND(E27*F27,2)</f>
        <v>0</v>
      </c>
      <c r="H27" s="180"/>
      <c r="I27" s="181">
        <f>ROUND(E27*H27,2)</f>
        <v>0</v>
      </c>
      <c r="J27" s="180"/>
      <c r="K27" s="181">
        <f>ROUND(E27*J27,2)</f>
        <v>0</v>
      </c>
      <c r="L27" s="181">
        <v>21</v>
      </c>
      <c r="M27" s="181">
        <f>G27*(1+L27/100)</f>
        <v>0</v>
      </c>
      <c r="N27" s="179">
        <v>0</v>
      </c>
      <c r="O27" s="179">
        <f>ROUND(E27*N27,2)</f>
        <v>0</v>
      </c>
      <c r="P27" s="179">
        <v>0.2</v>
      </c>
      <c r="Q27" s="179">
        <f>ROUND(E27*P27,2)</f>
        <v>0.4</v>
      </c>
      <c r="R27" s="181"/>
      <c r="S27" s="181" t="s">
        <v>139</v>
      </c>
      <c r="T27" s="182" t="s">
        <v>140</v>
      </c>
      <c r="U27" s="159">
        <v>0</v>
      </c>
      <c r="V27" s="159">
        <f>ROUND(E27*U27,2)</f>
        <v>0</v>
      </c>
      <c r="W27" s="159"/>
      <c r="X27" s="159" t="s">
        <v>141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142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76">
        <v>11</v>
      </c>
      <c r="B28" s="177" t="s">
        <v>211</v>
      </c>
      <c r="C28" s="186" t="s">
        <v>212</v>
      </c>
      <c r="D28" s="178" t="s">
        <v>213</v>
      </c>
      <c r="E28" s="179">
        <v>80.2</v>
      </c>
      <c r="F28" s="180"/>
      <c r="G28" s="181">
        <f>ROUND(E28*F28,2)</f>
        <v>0</v>
      </c>
      <c r="H28" s="180"/>
      <c r="I28" s="181">
        <f>ROUND(E28*H28,2)</f>
        <v>0</v>
      </c>
      <c r="J28" s="180"/>
      <c r="K28" s="181">
        <f>ROUND(E28*J28,2)</f>
        <v>0</v>
      </c>
      <c r="L28" s="181">
        <v>21</v>
      </c>
      <c r="M28" s="181">
        <f>G28*(1+L28/100)</f>
        <v>0</v>
      </c>
      <c r="N28" s="179">
        <v>0</v>
      </c>
      <c r="O28" s="179">
        <f>ROUND(E28*N28,2)</f>
        <v>0</v>
      </c>
      <c r="P28" s="179">
        <v>0</v>
      </c>
      <c r="Q28" s="179">
        <f>ROUND(E28*P28,2)</f>
        <v>0</v>
      </c>
      <c r="R28" s="181"/>
      <c r="S28" s="181" t="s">
        <v>200</v>
      </c>
      <c r="T28" s="182" t="s">
        <v>200</v>
      </c>
      <c r="U28" s="159">
        <v>0.01</v>
      </c>
      <c r="V28" s="159">
        <f>ROUND(E28*U28,2)</f>
        <v>0.8</v>
      </c>
      <c r="W28" s="159"/>
      <c r="X28" s="159" t="s">
        <v>214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215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76">
        <v>12</v>
      </c>
      <c r="B29" s="177" t="s">
        <v>216</v>
      </c>
      <c r="C29" s="186" t="s">
        <v>217</v>
      </c>
      <c r="D29" s="178" t="s">
        <v>213</v>
      </c>
      <c r="E29" s="179">
        <v>1924.8</v>
      </c>
      <c r="F29" s="180"/>
      <c r="G29" s="181">
        <f>ROUND(E29*F29,2)</f>
        <v>0</v>
      </c>
      <c r="H29" s="180"/>
      <c r="I29" s="181">
        <f>ROUND(E29*H29,2)</f>
        <v>0</v>
      </c>
      <c r="J29" s="180"/>
      <c r="K29" s="181">
        <f>ROUND(E29*J29,2)</f>
        <v>0</v>
      </c>
      <c r="L29" s="181">
        <v>21</v>
      </c>
      <c r="M29" s="181">
        <f>G29*(1+L29/100)</f>
        <v>0</v>
      </c>
      <c r="N29" s="179">
        <v>0</v>
      </c>
      <c r="O29" s="179">
        <f>ROUND(E29*N29,2)</f>
        <v>0</v>
      </c>
      <c r="P29" s="179">
        <v>0</v>
      </c>
      <c r="Q29" s="179">
        <f>ROUND(E29*P29,2)</f>
        <v>0</v>
      </c>
      <c r="R29" s="181"/>
      <c r="S29" s="181" t="s">
        <v>200</v>
      </c>
      <c r="T29" s="182" t="s">
        <v>200</v>
      </c>
      <c r="U29" s="159">
        <v>0</v>
      </c>
      <c r="V29" s="159">
        <f>ROUND(E29*U29,2)</f>
        <v>0</v>
      </c>
      <c r="W29" s="159"/>
      <c r="X29" s="159" t="s">
        <v>214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215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76">
        <v>13</v>
      </c>
      <c r="B30" s="177" t="s">
        <v>220</v>
      </c>
      <c r="C30" s="186" t="s">
        <v>221</v>
      </c>
      <c r="D30" s="178" t="s">
        <v>213</v>
      </c>
      <c r="E30" s="179">
        <v>80.2</v>
      </c>
      <c r="F30" s="180"/>
      <c r="G30" s="181">
        <f>ROUND(E30*F30,2)</f>
        <v>0</v>
      </c>
      <c r="H30" s="180"/>
      <c r="I30" s="181">
        <f>ROUND(E30*H30,2)</f>
        <v>0</v>
      </c>
      <c r="J30" s="180"/>
      <c r="K30" s="181">
        <f>ROUND(E30*J30,2)</f>
        <v>0</v>
      </c>
      <c r="L30" s="181">
        <v>21</v>
      </c>
      <c r="M30" s="181">
        <f>G30*(1+L30/100)</f>
        <v>0</v>
      </c>
      <c r="N30" s="179">
        <v>0</v>
      </c>
      <c r="O30" s="179">
        <f>ROUND(E30*N30,2)</f>
        <v>0</v>
      </c>
      <c r="P30" s="179">
        <v>0</v>
      </c>
      <c r="Q30" s="179">
        <f>ROUND(E30*P30,2)</f>
        <v>0</v>
      </c>
      <c r="R30" s="181"/>
      <c r="S30" s="181" t="s">
        <v>222</v>
      </c>
      <c r="T30" s="182" t="s">
        <v>140</v>
      </c>
      <c r="U30" s="159">
        <v>0</v>
      </c>
      <c r="V30" s="159">
        <f>ROUND(E30*U30,2)</f>
        <v>0</v>
      </c>
      <c r="W30" s="159"/>
      <c r="X30" s="159" t="s">
        <v>214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215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x14ac:dyDescent="0.2">
      <c r="A31" s="162" t="s">
        <v>134</v>
      </c>
      <c r="B31" s="163" t="s">
        <v>104</v>
      </c>
      <c r="C31" s="184" t="s">
        <v>105</v>
      </c>
      <c r="D31" s="164"/>
      <c r="E31" s="165"/>
      <c r="F31" s="166"/>
      <c r="G31" s="166">
        <f>SUMIF(AG32:AG36,"&lt;&gt;NOR",G32:G36)</f>
        <v>0</v>
      </c>
      <c r="H31" s="166"/>
      <c r="I31" s="166">
        <f>SUM(I32:I36)</f>
        <v>0</v>
      </c>
      <c r="J31" s="166"/>
      <c r="K31" s="166">
        <f>SUM(K32:K36)</f>
        <v>0</v>
      </c>
      <c r="L31" s="166"/>
      <c r="M31" s="166">
        <f>SUM(M32:M36)</f>
        <v>0</v>
      </c>
      <c r="N31" s="165"/>
      <c r="O31" s="165">
        <f>SUM(O32:O36)</f>
        <v>0</v>
      </c>
      <c r="P31" s="165"/>
      <c r="Q31" s="165">
        <f>SUM(Q32:Q36)</f>
        <v>0.05</v>
      </c>
      <c r="R31" s="166"/>
      <c r="S31" s="166"/>
      <c r="T31" s="167"/>
      <c r="U31" s="161"/>
      <c r="V31" s="161">
        <f>SUM(V32:V36)</f>
        <v>5</v>
      </c>
      <c r="W31" s="161"/>
      <c r="X31" s="161"/>
      <c r="AG31" t="s">
        <v>135</v>
      </c>
    </row>
    <row r="32" spans="1:60" outlineLevel="1" x14ac:dyDescent="0.2">
      <c r="A32" s="168">
        <v>14</v>
      </c>
      <c r="B32" s="169" t="s">
        <v>238</v>
      </c>
      <c r="C32" s="185" t="s">
        <v>239</v>
      </c>
      <c r="D32" s="170" t="s">
        <v>240</v>
      </c>
      <c r="E32" s="171">
        <v>50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1">
        <v>5.0000000000000002E-5</v>
      </c>
      <c r="O32" s="171">
        <f>ROUND(E32*N32,2)</f>
        <v>0</v>
      </c>
      <c r="P32" s="171">
        <v>1E-3</v>
      </c>
      <c r="Q32" s="171">
        <f>ROUND(E32*P32,2)</f>
        <v>0.05</v>
      </c>
      <c r="R32" s="173"/>
      <c r="S32" s="173" t="s">
        <v>200</v>
      </c>
      <c r="T32" s="174" t="s">
        <v>200</v>
      </c>
      <c r="U32" s="159">
        <v>0.1</v>
      </c>
      <c r="V32" s="159">
        <f>ROUND(E32*U32,2)</f>
        <v>5</v>
      </c>
      <c r="W32" s="159"/>
      <c r="X32" s="159" t="s">
        <v>141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142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251" t="s">
        <v>241</v>
      </c>
      <c r="D33" s="252"/>
      <c r="E33" s="252"/>
      <c r="F33" s="252"/>
      <c r="G33" s="252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48"/>
      <c r="Z33" s="148"/>
      <c r="AA33" s="148"/>
      <c r="AB33" s="148"/>
      <c r="AC33" s="148"/>
      <c r="AD33" s="148"/>
      <c r="AE33" s="148"/>
      <c r="AF33" s="148"/>
      <c r="AG33" s="148" t="s">
        <v>144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92" t="s">
        <v>233</v>
      </c>
      <c r="D34" s="190"/>
      <c r="E34" s="191"/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8"/>
      <c r="Z34" s="148"/>
      <c r="AA34" s="148"/>
      <c r="AB34" s="148"/>
      <c r="AC34" s="148"/>
      <c r="AD34" s="148"/>
      <c r="AE34" s="148"/>
      <c r="AF34" s="148"/>
      <c r="AG34" s="148" t="s">
        <v>202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92" t="s">
        <v>242</v>
      </c>
      <c r="D35" s="190"/>
      <c r="E35" s="191">
        <v>50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8"/>
      <c r="Z35" s="148"/>
      <c r="AA35" s="148"/>
      <c r="AB35" s="148"/>
      <c r="AC35" s="148"/>
      <c r="AD35" s="148"/>
      <c r="AE35" s="148"/>
      <c r="AF35" s="148"/>
      <c r="AG35" s="148" t="s">
        <v>202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>
        <v>15</v>
      </c>
      <c r="B36" s="156" t="s">
        <v>243</v>
      </c>
      <c r="C36" s="194" t="s">
        <v>244</v>
      </c>
      <c r="D36" s="157" t="s">
        <v>0</v>
      </c>
      <c r="E36" s="193"/>
      <c r="F36" s="160"/>
      <c r="G36" s="159">
        <f>ROUND(E36*F36,2)</f>
        <v>0</v>
      </c>
      <c r="H36" s="160"/>
      <c r="I36" s="159">
        <f>ROUND(E36*H36,2)</f>
        <v>0</v>
      </c>
      <c r="J36" s="160"/>
      <c r="K36" s="159">
        <f>ROUND(E36*J36,2)</f>
        <v>0</v>
      </c>
      <c r="L36" s="159">
        <v>21</v>
      </c>
      <c r="M36" s="159">
        <f>G36*(1+L36/100)</f>
        <v>0</v>
      </c>
      <c r="N36" s="158">
        <v>0</v>
      </c>
      <c r="O36" s="158">
        <f>ROUND(E36*N36,2)</f>
        <v>0</v>
      </c>
      <c r="P36" s="158">
        <v>0</v>
      </c>
      <c r="Q36" s="158">
        <f>ROUND(E36*P36,2)</f>
        <v>0</v>
      </c>
      <c r="R36" s="159"/>
      <c r="S36" s="159" t="s">
        <v>200</v>
      </c>
      <c r="T36" s="159" t="s">
        <v>200</v>
      </c>
      <c r="U36" s="159">
        <v>0</v>
      </c>
      <c r="V36" s="159">
        <f>ROUND(E36*U36,2)</f>
        <v>0</v>
      </c>
      <c r="W36" s="159"/>
      <c r="X36" s="159" t="s">
        <v>245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246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x14ac:dyDescent="0.2">
      <c r="A37" s="3"/>
      <c r="B37" s="4"/>
      <c r="C37" s="187"/>
      <c r="D37" s="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AE37">
        <v>15</v>
      </c>
      <c r="AF37">
        <v>21</v>
      </c>
      <c r="AG37" t="s">
        <v>121</v>
      </c>
    </row>
    <row r="38" spans="1:60" x14ac:dyDescent="0.2">
      <c r="A38" s="151"/>
      <c r="B38" s="152" t="s">
        <v>31</v>
      </c>
      <c r="C38" s="188"/>
      <c r="D38" s="153"/>
      <c r="E38" s="154"/>
      <c r="F38" s="154"/>
      <c r="G38" s="183">
        <f>G8+G11+G22+G31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f>SUMIF(L7:L36,AE37,G7:G36)</f>
        <v>0</v>
      </c>
      <c r="AF38">
        <f>SUMIF(L7:L36,AF37,G7:G36)</f>
        <v>0</v>
      </c>
      <c r="AG38" t="s">
        <v>193</v>
      </c>
    </row>
    <row r="39" spans="1:60" x14ac:dyDescent="0.2">
      <c r="A39" s="3"/>
      <c r="B39" s="4"/>
      <c r="C39" s="187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60" x14ac:dyDescent="0.2">
      <c r="A40" s="3"/>
      <c r="B40" s="4"/>
      <c r="C40" s="187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60" x14ac:dyDescent="0.2">
      <c r="A41" s="262" t="s">
        <v>194</v>
      </c>
      <c r="B41" s="262"/>
      <c r="C41" s="263"/>
      <c r="D41" s="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60" x14ac:dyDescent="0.2">
      <c r="A42" s="264"/>
      <c r="B42" s="265"/>
      <c r="C42" s="266"/>
      <c r="D42" s="265"/>
      <c r="E42" s="265"/>
      <c r="F42" s="265"/>
      <c r="G42" s="26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AG42" t="s">
        <v>195</v>
      </c>
    </row>
    <row r="43" spans="1:60" x14ac:dyDescent="0.2">
      <c r="A43" s="268"/>
      <c r="B43" s="269"/>
      <c r="C43" s="270"/>
      <c r="D43" s="269"/>
      <c r="E43" s="269"/>
      <c r="F43" s="269"/>
      <c r="G43" s="27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60" x14ac:dyDescent="0.2">
      <c r="A44" s="268"/>
      <c r="B44" s="269"/>
      <c r="C44" s="270"/>
      <c r="D44" s="269"/>
      <c r="E44" s="269"/>
      <c r="F44" s="269"/>
      <c r="G44" s="27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60" x14ac:dyDescent="0.2">
      <c r="A45" s="268"/>
      <c r="B45" s="269"/>
      <c r="C45" s="270"/>
      <c r="D45" s="269"/>
      <c r="E45" s="269"/>
      <c r="F45" s="269"/>
      <c r="G45" s="27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60" x14ac:dyDescent="0.2">
      <c r="A46" s="272"/>
      <c r="B46" s="273"/>
      <c r="C46" s="274"/>
      <c r="D46" s="273"/>
      <c r="E46" s="273"/>
      <c r="F46" s="273"/>
      <c r="G46" s="27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60" x14ac:dyDescent="0.2">
      <c r="A47" s="3"/>
      <c r="B47" s="4"/>
      <c r="C47" s="187"/>
      <c r="D47" s="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60" x14ac:dyDescent="0.2">
      <c r="C48" s="189"/>
      <c r="D48" s="8"/>
      <c r="AG48" t="s">
        <v>196</v>
      </c>
    </row>
    <row r="49" spans="4:4" x14ac:dyDescent="0.2">
      <c r="D49" s="8"/>
    </row>
    <row r="50" spans="4:4" x14ac:dyDescent="0.2">
      <c r="D50" s="8"/>
    </row>
    <row r="51" spans="4:4" x14ac:dyDescent="0.2">
      <c r="D51" s="8"/>
    </row>
    <row r="52" spans="4:4" x14ac:dyDescent="0.2">
      <c r="D52" s="8"/>
    </row>
    <row r="53" spans="4:4" x14ac:dyDescent="0.2">
      <c r="D53" s="8"/>
    </row>
    <row r="54" spans="4:4" x14ac:dyDescent="0.2">
      <c r="D54" s="8"/>
    </row>
    <row r="55" spans="4:4" x14ac:dyDescent="0.2">
      <c r="D55" s="8"/>
    </row>
    <row r="56" spans="4:4" x14ac:dyDescent="0.2">
      <c r="D56" s="8"/>
    </row>
    <row r="57" spans="4:4" x14ac:dyDescent="0.2">
      <c r="D57" s="8"/>
    </row>
    <row r="58" spans="4:4" x14ac:dyDescent="0.2">
      <c r="D58" s="8"/>
    </row>
    <row r="59" spans="4:4" x14ac:dyDescent="0.2">
      <c r="D59" s="8"/>
    </row>
    <row r="60" spans="4:4" x14ac:dyDescent="0.2">
      <c r="D60" s="8"/>
    </row>
    <row r="61" spans="4:4" x14ac:dyDescent="0.2">
      <c r="D61" s="8"/>
    </row>
    <row r="62" spans="4:4" x14ac:dyDescent="0.2">
      <c r="D62" s="8"/>
    </row>
    <row r="63" spans="4:4" x14ac:dyDescent="0.2">
      <c r="D63" s="8"/>
    </row>
    <row r="64" spans="4:4" x14ac:dyDescent="0.2">
      <c r="D64" s="8"/>
    </row>
    <row r="65" spans="4:4" x14ac:dyDescent="0.2">
      <c r="D65" s="8"/>
    </row>
    <row r="66" spans="4:4" x14ac:dyDescent="0.2">
      <c r="D66" s="8"/>
    </row>
    <row r="67" spans="4:4" x14ac:dyDescent="0.2">
      <c r="D67" s="8"/>
    </row>
    <row r="68" spans="4:4" x14ac:dyDescent="0.2">
      <c r="D68" s="8"/>
    </row>
    <row r="69" spans="4:4" x14ac:dyDescent="0.2">
      <c r="D69" s="8"/>
    </row>
    <row r="70" spans="4:4" x14ac:dyDescent="0.2">
      <c r="D70" s="8"/>
    </row>
    <row r="71" spans="4:4" x14ac:dyDescent="0.2">
      <c r="D71" s="8"/>
    </row>
    <row r="72" spans="4:4" x14ac:dyDescent="0.2">
      <c r="D72" s="8"/>
    </row>
    <row r="73" spans="4:4" x14ac:dyDescent="0.2">
      <c r="D73" s="8"/>
    </row>
    <row r="74" spans="4:4" x14ac:dyDescent="0.2">
      <c r="D74" s="8"/>
    </row>
    <row r="75" spans="4:4" x14ac:dyDescent="0.2">
      <c r="D75" s="8"/>
    </row>
    <row r="76" spans="4:4" x14ac:dyDescent="0.2">
      <c r="D76" s="8"/>
    </row>
    <row r="77" spans="4:4" x14ac:dyDescent="0.2">
      <c r="D77" s="8"/>
    </row>
    <row r="78" spans="4:4" x14ac:dyDescent="0.2">
      <c r="D78" s="8"/>
    </row>
    <row r="79" spans="4:4" x14ac:dyDescent="0.2">
      <c r="D79" s="8"/>
    </row>
    <row r="80" spans="4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  <row r="90" spans="4:4" x14ac:dyDescent="0.2">
      <c r="D90" s="8"/>
    </row>
    <row r="91" spans="4:4" x14ac:dyDescent="0.2">
      <c r="D91" s="8"/>
    </row>
    <row r="92" spans="4:4" x14ac:dyDescent="0.2">
      <c r="D92" s="8"/>
    </row>
    <row r="93" spans="4:4" x14ac:dyDescent="0.2">
      <c r="D93" s="8"/>
    </row>
    <row r="94" spans="4:4" x14ac:dyDescent="0.2">
      <c r="D94" s="8"/>
    </row>
    <row r="95" spans="4:4" x14ac:dyDescent="0.2">
      <c r="D95" s="8"/>
    </row>
    <row r="96" spans="4:4" x14ac:dyDescent="0.2">
      <c r="D96" s="8"/>
    </row>
    <row r="97" spans="4:4" x14ac:dyDescent="0.2">
      <c r="D97" s="8"/>
    </row>
    <row r="98" spans="4:4" x14ac:dyDescent="0.2">
      <c r="D98" s="8"/>
    </row>
    <row r="99" spans="4:4" x14ac:dyDescent="0.2">
      <c r="D99" s="8"/>
    </row>
    <row r="100" spans="4:4" x14ac:dyDescent="0.2">
      <c r="D100" s="8"/>
    </row>
    <row r="101" spans="4:4" x14ac:dyDescent="0.2">
      <c r="D101" s="8"/>
    </row>
    <row r="102" spans="4:4" x14ac:dyDescent="0.2">
      <c r="D102" s="8"/>
    </row>
    <row r="103" spans="4:4" x14ac:dyDescent="0.2">
      <c r="D103" s="8"/>
    </row>
    <row r="104" spans="4:4" x14ac:dyDescent="0.2">
      <c r="D104" s="8"/>
    </row>
    <row r="105" spans="4:4" x14ac:dyDescent="0.2">
      <c r="D105" s="8"/>
    </row>
    <row r="106" spans="4:4" x14ac:dyDescent="0.2">
      <c r="D106" s="8"/>
    </row>
    <row r="107" spans="4:4" x14ac:dyDescent="0.2">
      <c r="D107" s="8"/>
    </row>
    <row r="108" spans="4:4" x14ac:dyDescent="0.2">
      <c r="D108" s="8"/>
    </row>
    <row r="109" spans="4:4" x14ac:dyDescent="0.2">
      <c r="D109" s="8"/>
    </row>
    <row r="110" spans="4:4" x14ac:dyDescent="0.2">
      <c r="D110" s="8"/>
    </row>
    <row r="111" spans="4:4" x14ac:dyDescent="0.2">
      <c r="D111" s="8"/>
    </row>
    <row r="112" spans="4:4" x14ac:dyDescent="0.2">
      <c r="D112" s="8"/>
    </row>
    <row r="113" spans="4:4" x14ac:dyDescent="0.2">
      <c r="D113" s="8"/>
    </row>
    <row r="114" spans="4:4" x14ac:dyDescent="0.2">
      <c r="D114" s="8"/>
    </row>
    <row r="115" spans="4:4" x14ac:dyDescent="0.2">
      <c r="D115" s="8"/>
    </row>
    <row r="116" spans="4:4" x14ac:dyDescent="0.2">
      <c r="D116" s="8"/>
    </row>
    <row r="117" spans="4:4" x14ac:dyDescent="0.2">
      <c r="D117" s="8"/>
    </row>
    <row r="118" spans="4:4" x14ac:dyDescent="0.2">
      <c r="D118" s="8"/>
    </row>
    <row r="119" spans="4:4" x14ac:dyDescent="0.2">
      <c r="D119" s="8"/>
    </row>
    <row r="120" spans="4:4" x14ac:dyDescent="0.2">
      <c r="D120" s="8"/>
    </row>
    <row r="121" spans="4:4" x14ac:dyDescent="0.2">
      <c r="D121" s="8"/>
    </row>
    <row r="122" spans="4:4" x14ac:dyDescent="0.2">
      <c r="D122" s="8"/>
    </row>
    <row r="123" spans="4:4" x14ac:dyDescent="0.2">
      <c r="D123" s="8"/>
    </row>
    <row r="124" spans="4:4" x14ac:dyDescent="0.2">
      <c r="D124" s="8"/>
    </row>
    <row r="125" spans="4:4" x14ac:dyDescent="0.2">
      <c r="D125" s="8"/>
    </row>
    <row r="126" spans="4:4" x14ac:dyDescent="0.2">
      <c r="D126" s="8"/>
    </row>
    <row r="127" spans="4:4" x14ac:dyDescent="0.2">
      <c r="D127" s="8"/>
    </row>
    <row r="128" spans="4:4" x14ac:dyDescent="0.2">
      <c r="D128" s="8"/>
    </row>
    <row r="129" spans="4:4" x14ac:dyDescent="0.2">
      <c r="D129" s="8"/>
    </row>
    <row r="130" spans="4:4" x14ac:dyDescent="0.2">
      <c r="D130" s="8"/>
    </row>
    <row r="131" spans="4:4" x14ac:dyDescent="0.2">
      <c r="D131" s="8"/>
    </row>
    <row r="132" spans="4:4" x14ac:dyDescent="0.2">
      <c r="D132" s="8"/>
    </row>
    <row r="133" spans="4:4" x14ac:dyDescent="0.2">
      <c r="D133" s="8"/>
    </row>
    <row r="134" spans="4:4" x14ac:dyDescent="0.2">
      <c r="D134" s="8"/>
    </row>
    <row r="135" spans="4:4" x14ac:dyDescent="0.2">
      <c r="D135" s="8"/>
    </row>
    <row r="136" spans="4:4" x14ac:dyDescent="0.2">
      <c r="D136" s="8"/>
    </row>
    <row r="137" spans="4:4" x14ac:dyDescent="0.2">
      <c r="D137" s="8"/>
    </row>
    <row r="138" spans="4:4" x14ac:dyDescent="0.2">
      <c r="D138" s="8"/>
    </row>
    <row r="139" spans="4:4" x14ac:dyDescent="0.2">
      <c r="D139" s="8"/>
    </row>
    <row r="140" spans="4:4" x14ac:dyDescent="0.2">
      <c r="D140" s="8"/>
    </row>
    <row r="141" spans="4:4" x14ac:dyDescent="0.2">
      <c r="D141" s="8"/>
    </row>
    <row r="142" spans="4:4" x14ac:dyDescent="0.2">
      <c r="D142" s="8"/>
    </row>
    <row r="143" spans="4:4" x14ac:dyDescent="0.2">
      <c r="D143" s="8"/>
    </row>
    <row r="144" spans="4:4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  <row r="176" spans="4:4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4:4" x14ac:dyDescent="0.2">
      <c r="D337" s="8"/>
    </row>
    <row r="338" spans="4:4" x14ac:dyDescent="0.2">
      <c r="D338" s="8"/>
    </row>
    <row r="339" spans="4:4" x14ac:dyDescent="0.2">
      <c r="D339" s="8"/>
    </row>
    <row r="340" spans="4:4" x14ac:dyDescent="0.2">
      <c r="D340" s="8"/>
    </row>
    <row r="341" spans="4:4" x14ac:dyDescent="0.2">
      <c r="D341" s="8"/>
    </row>
    <row r="342" spans="4:4" x14ac:dyDescent="0.2">
      <c r="D342" s="8"/>
    </row>
    <row r="343" spans="4:4" x14ac:dyDescent="0.2">
      <c r="D343" s="8"/>
    </row>
    <row r="344" spans="4:4" x14ac:dyDescent="0.2">
      <c r="D344" s="8"/>
    </row>
    <row r="345" spans="4:4" x14ac:dyDescent="0.2">
      <c r="D345" s="8"/>
    </row>
    <row r="346" spans="4:4" x14ac:dyDescent="0.2">
      <c r="D346" s="8"/>
    </row>
    <row r="347" spans="4:4" x14ac:dyDescent="0.2">
      <c r="D347" s="8"/>
    </row>
    <row r="348" spans="4:4" x14ac:dyDescent="0.2">
      <c r="D348" s="8"/>
    </row>
    <row r="349" spans="4:4" x14ac:dyDescent="0.2">
      <c r="D349" s="8"/>
    </row>
    <row r="350" spans="4:4" x14ac:dyDescent="0.2">
      <c r="D350" s="8"/>
    </row>
    <row r="351" spans="4:4" x14ac:dyDescent="0.2">
      <c r="D351" s="8"/>
    </row>
    <row r="352" spans="4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8"/>
    </row>
    <row r="357" spans="4:4" x14ac:dyDescent="0.2">
      <c r="D357" s="8"/>
    </row>
    <row r="358" spans="4:4" x14ac:dyDescent="0.2">
      <c r="D358" s="8"/>
    </row>
    <row r="359" spans="4:4" x14ac:dyDescent="0.2">
      <c r="D359" s="8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8"/>
    </row>
    <row r="366" spans="4:4" x14ac:dyDescent="0.2">
      <c r="D366" s="8"/>
    </row>
    <row r="367" spans="4:4" x14ac:dyDescent="0.2">
      <c r="D367" s="8"/>
    </row>
    <row r="368" spans="4:4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</sheetData>
  <mergeCells count="7">
    <mergeCell ref="A42:G46"/>
    <mergeCell ref="C33:G33"/>
    <mergeCell ref="A1:G1"/>
    <mergeCell ref="C2:G2"/>
    <mergeCell ref="C3:G3"/>
    <mergeCell ref="C4:G4"/>
    <mergeCell ref="A41:C4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108</v>
      </c>
    </row>
    <row r="2" spans="1:60" ht="25.15" customHeight="1" x14ac:dyDescent="0.2">
      <c r="A2" s="140" t="s">
        <v>8</v>
      </c>
      <c r="B2" s="47" t="s">
        <v>43</v>
      </c>
      <c r="C2" s="256" t="s">
        <v>44</v>
      </c>
      <c r="D2" s="257"/>
      <c r="E2" s="257"/>
      <c r="F2" s="257"/>
      <c r="G2" s="258"/>
      <c r="AG2" t="s">
        <v>109</v>
      </c>
    </row>
    <row r="3" spans="1:60" ht="25.15" customHeight="1" x14ac:dyDescent="0.2">
      <c r="A3" s="140" t="s">
        <v>9</v>
      </c>
      <c r="B3" s="47" t="s">
        <v>59</v>
      </c>
      <c r="C3" s="256" t="s">
        <v>60</v>
      </c>
      <c r="D3" s="257"/>
      <c r="E3" s="257"/>
      <c r="F3" s="257"/>
      <c r="G3" s="258"/>
      <c r="AC3" s="122" t="s">
        <v>109</v>
      </c>
      <c r="AG3" t="s">
        <v>111</v>
      </c>
    </row>
    <row r="4" spans="1:60" ht="25.15" customHeight="1" x14ac:dyDescent="0.2">
      <c r="A4" s="141" t="s">
        <v>10</v>
      </c>
      <c r="B4" s="142" t="s">
        <v>53</v>
      </c>
      <c r="C4" s="259" t="s">
        <v>57</v>
      </c>
      <c r="D4" s="260"/>
      <c r="E4" s="260"/>
      <c r="F4" s="260"/>
      <c r="G4" s="261"/>
      <c r="AG4" t="s">
        <v>112</v>
      </c>
    </row>
    <row r="5" spans="1:60" x14ac:dyDescent="0.2">
      <c r="D5" s="8"/>
    </row>
    <row r="6" spans="1:60" ht="38.25" x14ac:dyDescent="0.2">
      <c r="A6" s="144" t="s">
        <v>113</v>
      </c>
      <c r="B6" s="146" t="s">
        <v>114</v>
      </c>
      <c r="C6" s="146" t="s">
        <v>115</v>
      </c>
      <c r="D6" s="145" t="s">
        <v>116</v>
      </c>
      <c r="E6" s="144" t="s">
        <v>117</v>
      </c>
      <c r="F6" s="143" t="s">
        <v>118</v>
      </c>
      <c r="G6" s="144" t="s">
        <v>31</v>
      </c>
      <c r="H6" s="147" t="s">
        <v>32</v>
      </c>
      <c r="I6" s="147" t="s">
        <v>119</v>
      </c>
      <c r="J6" s="147" t="s">
        <v>33</v>
      </c>
      <c r="K6" s="147" t="s">
        <v>120</v>
      </c>
      <c r="L6" s="147" t="s">
        <v>121</v>
      </c>
      <c r="M6" s="147" t="s">
        <v>122</v>
      </c>
      <c r="N6" s="147" t="s">
        <v>123</v>
      </c>
      <c r="O6" s="147" t="s">
        <v>124</v>
      </c>
      <c r="P6" s="147" t="s">
        <v>125</v>
      </c>
      <c r="Q6" s="147" t="s">
        <v>126</v>
      </c>
      <c r="R6" s="147" t="s">
        <v>127</v>
      </c>
      <c r="S6" s="147" t="s">
        <v>128</v>
      </c>
      <c r="T6" s="147" t="s">
        <v>129</v>
      </c>
      <c r="U6" s="147" t="s">
        <v>130</v>
      </c>
      <c r="V6" s="147" t="s">
        <v>131</v>
      </c>
      <c r="W6" s="147" t="s">
        <v>132</v>
      </c>
      <c r="X6" s="147" t="s">
        <v>133</v>
      </c>
    </row>
    <row r="7" spans="1:60" hidden="1" x14ac:dyDescent="0.2">
      <c r="A7" s="3"/>
      <c r="B7" s="4"/>
      <c r="C7" s="4"/>
      <c r="D7" s="5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134</v>
      </c>
      <c r="B8" s="163" t="s">
        <v>72</v>
      </c>
      <c r="C8" s="184" t="s">
        <v>73</v>
      </c>
      <c r="D8" s="164"/>
      <c r="E8" s="165"/>
      <c r="F8" s="166"/>
      <c r="G8" s="166">
        <f>SUMIF(AG9:AG43,"&lt;&gt;NOR",G9:G43)</f>
        <v>0</v>
      </c>
      <c r="H8" s="166"/>
      <c r="I8" s="166">
        <f>SUM(I9:I43)</f>
        <v>0</v>
      </c>
      <c r="J8" s="166"/>
      <c r="K8" s="166">
        <f>SUM(K9:K43)</f>
        <v>0</v>
      </c>
      <c r="L8" s="166"/>
      <c r="M8" s="166">
        <f>SUM(M9:M43)</f>
        <v>0</v>
      </c>
      <c r="N8" s="165"/>
      <c r="O8" s="165">
        <f>SUM(O9:O43)</f>
        <v>28.400000000000002</v>
      </c>
      <c r="P8" s="165"/>
      <c r="Q8" s="165">
        <f>SUM(Q9:Q43)</f>
        <v>0</v>
      </c>
      <c r="R8" s="166"/>
      <c r="S8" s="166"/>
      <c r="T8" s="167"/>
      <c r="U8" s="161"/>
      <c r="V8" s="161">
        <f>SUM(V9:V43)</f>
        <v>103.25000000000001</v>
      </c>
      <c r="W8" s="161"/>
      <c r="X8" s="161"/>
      <c r="AG8" t="s">
        <v>135</v>
      </c>
    </row>
    <row r="9" spans="1:60" outlineLevel="1" x14ac:dyDescent="0.2">
      <c r="A9" s="168">
        <v>1</v>
      </c>
      <c r="B9" s="169" t="s">
        <v>247</v>
      </c>
      <c r="C9" s="185" t="s">
        <v>248</v>
      </c>
      <c r="D9" s="170" t="s">
        <v>199</v>
      </c>
      <c r="E9" s="171">
        <v>115.75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3"/>
      <c r="S9" s="173" t="s">
        <v>200</v>
      </c>
      <c r="T9" s="174" t="s">
        <v>200</v>
      </c>
      <c r="U9" s="159">
        <v>0.22</v>
      </c>
      <c r="V9" s="159">
        <f>ROUND(E9*U9,2)</f>
        <v>25.47</v>
      </c>
      <c r="W9" s="159"/>
      <c r="X9" s="159" t="s">
        <v>141</v>
      </c>
      <c r="Y9" s="148"/>
      <c r="Z9" s="148"/>
      <c r="AA9" s="148"/>
      <c r="AB9" s="148"/>
      <c r="AC9" s="148"/>
      <c r="AD9" s="148"/>
      <c r="AE9" s="148"/>
      <c r="AF9" s="148"/>
      <c r="AG9" s="148" t="s">
        <v>249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92" t="s">
        <v>250</v>
      </c>
      <c r="D10" s="190"/>
      <c r="E10" s="191"/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202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92" t="s">
        <v>251</v>
      </c>
      <c r="D11" s="190"/>
      <c r="E11" s="191">
        <v>115.75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48"/>
      <c r="Z11" s="148"/>
      <c r="AA11" s="148"/>
      <c r="AB11" s="148"/>
      <c r="AC11" s="148"/>
      <c r="AD11" s="148"/>
      <c r="AE11" s="148"/>
      <c r="AF11" s="148"/>
      <c r="AG11" s="148" t="s">
        <v>202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76">
        <v>2</v>
      </c>
      <c r="B12" s="177" t="s">
        <v>252</v>
      </c>
      <c r="C12" s="186" t="s">
        <v>253</v>
      </c>
      <c r="D12" s="178" t="s">
        <v>199</v>
      </c>
      <c r="E12" s="179">
        <v>115.75</v>
      </c>
      <c r="F12" s="180"/>
      <c r="G12" s="181">
        <f>ROUND(E12*F12,2)</f>
        <v>0</v>
      </c>
      <c r="H12" s="180"/>
      <c r="I12" s="181">
        <f>ROUND(E12*H12,2)</f>
        <v>0</v>
      </c>
      <c r="J12" s="180"/>
      <c r="K12" s="181">
        <f>ROUND(E12*J12,2)</f>
        <v>0</v>
      </c>
      <c r="L12" s="181">
        <v>21</v>
      </c>
      <c r="M12" s="181">
        <f>G12*(1+L12/100)</f>
        <v>0</v>
      </c>
      <c r="N12" s="179">
        <v>0</v>
      </c>
      <c r="O12" s="179">
        <f>ROUND(E12*N12,2)</f>
        <v>0</v>
      </c>
      <c r="P12" s="179">
        <v>0</v>
      </c>
      <c r="Q12" s="179">
        <f>ROUND(E12*P12,2)</f>
        <v>0</v>
      </c>
      <c r="R12" s="181"/>
      <c r="S12" s="181" t="s">
        <v>200</v>
      </c>
      <c r="T12" s="182" t="s">
        <v>200</v>
      </c>
      <c r="U12" s="159">
        <v>8.7999999999999995E-2</v>
      </c>
      <c r="V12" s="159">
        <f>ROUND(E12*U12,2)</f>
        <v>10.19</v>
      </c>
      <c r="W12" s="159"/>
      <c r="X12" s="159" t="s">
        <v>141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249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22.5" outlineLevel="1" x14ac:dyDescent="0.2">
      <c r="A13" s="168">
        <v>3</v>
      </c>
      <c r="B13" s="169" t="s">
        <v>254</v>
      </c>
      <c r="C13" s="185" t="s">
        <v>255</v>
      </c>
      <c r="D13" s="170" t="s">
        <v>199</v>
      </c>
      <c r="E13" s="171">
        <v>95.43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1">
        <v>0</v>
      </c>
      <c r="O13" s="171">
        <f>ROUND(E13*N13,2)</f>
        <v>0</v>
      </c>
      <c r="P13" s="171">
        <v>0</v>
      </c>
      <c r="Q13" s="171">
        <f>ROUND(E13*P13,2)</f>
        <v>0</v>
      </c>
      <c r="R13" s="173"/>
      <c r="S13" s="173" t="s">
        <v>200</v>
      </c>
      <c r="T13" s="174" t="s">
        <v>200</v>
      </c>
      <c r="U13" s="159">
        <v>0.01</v>
      </c>
      <c r="V13" s="159">
        <f>ROUND(E13*U13,2)</f>
        <v>0.95</v>
      </c>
      <c r="W13" s="159"/>
      <c r="X13" s="159" t="s">
        <v>141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142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92" t="s">
        <v>256</v>
      </c>
      <c r="D14" s="190"/>
      <c r="E14" s="191">
        <v>115.75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8"/>
      <c r="Z14" s="148"/>
      <c r="AA14" s="148"/>
      <c r="AB14" s="148"/>
      <c r="AC14" s="148"/>
      <c r="AD14" s="148"/>
      <c r="AE14" s="148"/>
      <c r="AF14" s="148"/>
      <c r="AG14" s="148" t="s">
        <v>202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92" t="s">
        <v>257</v>
      </c>
      <c r="D15" s="190"/>
      <c r="E15" s="191"/>
      <c r="F15" s="159"/>
      <c r="G15" s="159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48"/>
      <c r="Z15" s="148"/>
      <c r="AA15" s="148"/>
      <c r="AB15" s="148"/>
      <c r="AC15" s="148"/>
      <c r="AD15" s="148"/>
      <c r="AE15" s="148"/>
      <c r="AF15" s="148"/>
      <c r="AG15" s="148" t="s">
        <v>202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92" t="s">
        <v>258</v>
      </c>
      <c r="D16" s="190"/>
      <c r="E16" s="191">
        <v>-14</v>
      </c>
      <c r="F16" s="159"/>
      <c r="G16" s="159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8"/>
      <c r="Z16" s="148"/>
      <c r="AA16" s="148"/>
      <c r="AB16" s="148"/>
      <c r="AC16" s="148"/>
      <c r="AD16" s="148"/>
      <c r="AE16" s="148"/>
      <c r="AF16" s="148"/>
      <c r="AG16" s="148" t="s">
        <v>202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92" t="s">
        <v>259</v>
      </c>
      <c r="D17" s="190"/>
      <c r="E17" s="191"/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48"/>
      <c r="Z17" s="148"/>
      <c r="AA17" s="148"/>
      <c r="AB17" s="148"/>
      <c r="AC17" s="148"/>
      <c r="AD17" s="148"/>
      <c r="AE17" s="148"/>
      <c r="AF17" s="148"/>
      <c r="AG17" s="148" t="s">
        <v>202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92" t="s">
        <v>260</v>
      </c>
      <c r="D18" s="190"/>
      <c r="E18" s="191">
        <v>-6.32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8"/>
      <c r="Z18" s="148"/>
      <c r="AA18" s="148"/>
      <c r="AB18" s="148"/>
      <c r="AC18" s="148"/>
      <c r="AD18" s="148"/>
      <c r="AE18" s="148"/>
      <c r="AF18" s="148"/>
      <c r="AG18" s="148" t="s">
        <v>202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8">
        <v>4</v>
      </c>
      <c r="B19" s="169" t="s">
        <v>261</v>
      </c>
      <c r="C19" s="185" t="s">
        <v>262</v>
      </c>
      <c r="D19" s="170" t="s">
        <v>199</v>
      </c>
      <c r="E19" s="171">
        <v>1431.45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1">
        <v>0</v>
      </c>
      <c r="O19" s="171">
        <f>ROUND(E19*N19,2)</f>
        <v>0</v>
      </c>
      <c r="P19" s="171">
        <v>0</v>
      </c>
      <c r="Q19" s="171">
        <f>ROUND(E19*P19,2)</f>
        <v>0</v>
      </c>
      <c r="R19" s="173"/>
      <c r="S19" s="173" t="s">
        <v>200</v>
      </c>
      <c r="T19" s="174" t="s">
        <v>200</v>
      </c>
      <c r="U19" s="159">
        <v>0</v>
      </c>
      <c r="V19" s="159">
        <f>ROUND(E19*U19,2)</f>
        <v>0</v>
      </c>
      <c r="W19" s="159"/>
      <c r="X19" s="159" t="s">
        <v>141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142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92" t="s">
        <v>263</v>
      </c>
      <c r="D20" s="190"/>
      <c r="E20" s="191"/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8"/>
      <c r="Z20" s="148"/>
      <c r="AA20" s="148"/>
      <c r="AB20" s="148"/>
      <c r="AC20" s="148"/>
      <c r="AD20" s="148"/>
      <c r="AE20" s="148"/>
      <c r="AF20" s="148"/>
      <c r="AG20" s="148" t="s">
        <v>202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92" t="s">
        <v>264</v>
      </c>
      <c r="D21" s="190"/>
      <c r="E21" s="191">
        <v>1431.45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8"/>
      <c r="Z21" s="148"/>
      <c r="AA21" s="148"/>
      <c r="AB21" s="148"/>
      <c r="AC21" s="148"/>
      <c r="AD21" s="148"/>
      <c r="AE21" s="148"/>
      <c r="AF21" s="148"/>
      <c r="AG21" s="148" t="s">
        <v>202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8">
        <v>5</v>
      </c>
      <c r="B22" s="169" t="s">
        <v>265</v>
      </c>
      <c r="C22" s="185" t="s">
        <v>266</v>
      </c>
      <c r="D22" s="170" t="s">
        <v>199</v>
      </c>
      <c r="E22" s="171">
        <v>6.32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71">
        <v>0</v>
      </c>
      <c r="O22" s="171">
        <f>ROUND(E22*N22,2)</f>
        <v>0</v>
      </c>
      <c r="P22" s="171">
        <v>0</v>
      </c>
      <c r="Q22" s="171">
        <f>ROUND(E22*P22,2)</f>
        <v>0</v>
      </c>
      <c r="R22" s="173"/>
      <c r="S22" s="173" t="s">
        <v>200</v>
      </c>
      <c r="T22" s="174" t="s">
        <v>200</v>
      </c>
      <c r="U22" s="159">
        <v>2.2000000000000002</v>
      </c>
      <c r="V22" s="159">
        <f>ROUND(E22*U22,2)</f>
        <v>13.9</v>
      </c>
      <c r="W22" s="159"/>
      <c r="X22" s="159" t="s">
        <v>141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142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92" t="s">
        <v>259</v>
      </c>
      <c r="D23" s="190"/>
      <c r="E23" s="191"/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8"/>
      <c r="Z23" s="148"/>
      <c r="AA23" s="148"/>
      <c r="AB23" s="148"/>
      <c r="AC23" s="148"/>
      <c r="AD23" s="148"/>
      <c r="AE23" s="148"/>
      <c r="AF23" s="148"/>
      <c r="AG23" s="148" t="s">
        <v>202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92" t="s">
        <v>267</v>
      </c>
      <c r="D24" s="190"/>
      <c r="E24" s="191">
        <v>6.32</v>
      </c>
      <c r="F24" s="159"/>
      <c r="G24" s="159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48"/>
      <c r="Z24" s="148"/>
      <c r="AA24" s="148"/>
      <c r="AB24" s="148"/>
      <c r="AC24" s="148"/>
      <c r="AD24" s="148"/>
      <c r="AE24" s="148"/>
      <c r="AF24" s="148"/>
      <c r="AG24" s="148" t="s">
        <v>202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76">
        <v>6</v>
      </c>
      <c r="B25" s="177" t="s">
        <v>268</v>
      </c>
      <c r="C25" s="186" t="s">
        <v>269</v>
      </c>
      <c r="D25" s="178" t="s">
        <v>199</v>
      </c>
      <c r="E25" s="179">
        <v>6.32</v>
      </c>
      <c r="F25" s="180"/>
      <c r="G25" s="181">
        <f>ROUND(E25*F25,2)</f>
        <v>0</v>
      </c>
      <c r="H25" s="180"/>
      <c r="I25" s="181">
        <f>ROUND(E25*H25,2)</f>
        <v>0</v>
      </c>
      <c r="J25" s="180"/>
      <c r="K25" s="181">
        <f>ROUND(E25*J25,2)</f>
        <v>0</v>
      </c>
      <c r="L25" s="181">
        <v>21</v>
      </c>
      <c r="M25" s="181">
        <f>G25*(1+L25/100)</f>
        <v>0</v>
      </c>
      <c r="N25" s="179">
        <v>0</v>
      </c>
      <c r="O25" s="179">
        <f>ROUND(E25*N25,2)</f>
        <v>0</v>
      </c>
      <c r="P25" s="179">
        <v>0</v>
      </c>
      <c r="Q25" s="179">
        <f>ROUND(E25*P25,2)</f>
        <v>0</v>
      </c>
      <c r="R25" s="181"/>
      <c r="S25" s="181" t="s">
        <v>200</v>
      </c>
      <c r="T25" s="182" t="s">
        <v>200</v>
      </c>
      <c r="U25" s="159">
        <v>0.997</v>
      </c>
      <c r="V25" s="159">
        <f>ROUND(E25*U25,2)</f>
        <v>6.3</v>
      </c>
      <c r="W25" s="159"/>
      <c r="X25" s="159" t="s">
        <v>141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142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76">
        <v>7</v>
      </c>
      <c r="B26" s="177" t="s">
        <v>270</v>
      </c>
      <c r="C26" s="186" t="s">
        <v>271</v>
      </c>
      <c r="D26" s="178" t="s">
        <v>205</v>
      </c>
      <c r="E26" s="179">
        <v>170</v>
      </c>
      <c r="F26" s="180"/>
      <c r="G26" s="181">
        <f>ROUND(E26*F26,2)</f>
        <v>0</v>
      </c>
      <c r="H26" s="180"/>
      <c r="I26" s="181">
        <f>ROUND(E26*H26,2)</f>
        <v>0</v>
      </c>
      <c r="J26" s="180"/>
      <c r="K26" s="181">
        <f>ROUND(E26*J26,2)</f>
        <v>0</v>
      </c>
      <c r="L26" s="181">
        <v>21</v>
      </c>
      <c r="M26" s="181">
        <f>G26*(1+L26/100)</f>
        <v>0</v>
      </c>
      <c r="N26" s="179">
        <v>0</v>
      </c>
      <c r="O26" s="179">
        <f>ROUND(E26*N26,2)</f>
        <v>0</v>
      </c>
      <c r="P26" s="179">
        <v>0</v>
      </c>
      <c r="Q26" s="179">
        <f>ROUND(E26*P26,2)</f>
        <v>0</v>
      </c>
      <c r="R26" s="181"/>
      <c r="S26" s="181" t="s">
        <v>200</v>
      </c>
      <c r="T26" s="182" t="s">
        <v>200</v>
      </c>
      <c r="U26" s="159">
        <v>0.06</v>
      </c>
      <c r="V26" s="159">
        <f>ROUND(E26*U26,2)</f>
        <v>10.199999999999999</v>
      </c>
      <c r="W26" s="159"/>
      <c r="X26" s="159" t="s">
        <v>141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249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8">
        <v>8</v>
      </c>
      <c r="B27" s="169" t="s">
        <v>272</v>
      </c>
      <c r="C27" s="185" t="s">
        <v>273</v>
      </c>
      <c r="D27" s="170" t="s">
        <v>205</v>
      </c>
      <c r="E27" s="171">
        <v>70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1">
        <v>0</v>
      </c>
      <c r="O27" s="171">
        <f>ROUND(E27*N27,2)</f>
        <v>0</v>
      </c>
      <c r="P27" s="171">
        <v>0</v>
      </c>
      <c r="Q27" s="171">
        <f>ROUND(E27*P27,2)</f>
        <v>0</v>
      </c>
      <c r="R27" s="173"/>
      <c r="S27" s="173" t="s">
        <v>200</v>
      </c>
      <c r="T27" s="174" t="s">
        <v>200</v>
      </c>
      <c r="U27" s="159">
        <v>0.01</v>
      </c>
      <c r="V27" s="159">
        <f>ROUND(E27*U27,2)</f>
        <v>0.7</v>
      </c>
      <c r="W27" s="159"/>
      <c r="X27" s="159" t="s">
        <v>141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142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92" t="s">
        <v>257</v>
      </c>
      <c r="D28" s="190"/>
      <c r="E28" s="191"/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8"/>
      <c r="Z28" s="148"/>
      <c r="AA28" s="148"/>
      <c r="AB28" s="148"/>
      <c r="AC28" s="148"/>
      <c r="AD28" s="148"/>
      <c r="AE28" s="148"/>
      <c r="AF28" s="148"/>
      <c r="AG28" s="148" t="s">
        <v>202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92" t="s">
        <v>274</v>
      </c>
      <c r="D29" s="190"/>
      <c r="E29" s="191">
        <v>70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8"/>
      <c r="Z29" s="148"/>
      <c r="AA29" s="148"/>
      <c r="AB29" s="148"/>
      <c r="AC29" s="148"/>
      <c r="AD29" s="148"/>
      <c r="AE29" s="148"/>
      <c r="AF29" s="148"/>
      <c r="AG29" s="148" t="s">
        <v>202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8">
        <v>9</v>
      </c>
      <c r="B30" s="169" t="s">
        <v>275</v>
      </c>
      <c r="C30" s="185" t="s">
        <v>276</v>
      </c>
      <c r="D30" s="170" t="s">
        <v>205</v>
      </c>
      <c r="E30" s="171">
        <v>264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21</v>
      </c>
      <c r="M30" s="173">
        <f>G30*(1+L30/100)</f>
        <v>0</v>
      </c>
      <c r="N30" s="171">
        <v>0</v>
      </c>
      <c r="O30" s="171">
        <f>ROUND(E30*N30,2)</f>
        <v>0</v>
      </c>
      <c r="P30" s="171">
        <v>0</v>
      </c>
      <c r="Q30" s="171">
        <f>ROUND(E30*P30,2)</f>
        <v>0</v>
      </c>
      <c r="R30" s="173"/>
      <c r="S30" s="173" t="s">
        <v>200</v>
      </c>
      <c r="T30" s="174" t="s">
        <v>200</v>
      </c>
      <c r="U30" s="159">
        <v>0.02</v>
      </c>
      <c r="V30" s="159">
        <f>ROUND(E30*U30,2)</f>
        <v>5.28</v>
      </c>
      <c r="W30" s="159"/>
      <c r="X30" s="159" t="s">
        <v>141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142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92" t="s">
        <v>277</v>
      </c>
      <c r="D31" s="190"/>
      <c r="E31" s="191"/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8"/>
      <c r="Z31" s="148"/>
      <c r="AA31" s="148"/>
      <c r="AB31" s="148"/>
      <c r="AC31" s="148"/>
      <c r="AD31" s="148"/>
      <c r="AE31" s="148"/>
      <c r="AF31" s="148"/>
      <c r="AG31" s="148" t="s">
        <v>202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92" t="s">
        <v>278</v>
      </c>
      <c r="D32" s="190"/>
      <c r="E32" s="191">
        <v>264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8"/>
      <c r="Z32" s="148"/>
      <c r="AA32" s="148"/>
      <c r="AB32" s="148"/>
      <c r="AC32" s="148"/>
      <c r="AD32" s="148"/>
      <c r="AE32" s="148"/>
      <c r="AF32" s="148"/>
      <c r="AG32" s="148" t="s">
        <v>202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76">
        <v>10</v>
      </c>
      <c r="B33" s="177" t="s">
        <v>279</v>
      </c>
      <c r="C33" s="186" t="s">
        <v>280</v>
      </c>
      <c r="D33" s="178" t="s">
        <v>205</v>
      </c>
      <c r="E33" s="179">
        <v>170</v>
      </c>
      <c r="F33" s="180"/>
      <c r="G33" s="181">
        <f>ROUND(E33*F33,2)</f>
        <v>0</v>
      </c>
      <c r="H33" s="180"/>
      <c r="I33" s="181">
        <f>ROUND(E33*H33,2)</f>
        <v>0</v>
      </c>
      <c r="J33" s="180"/>
      <c r="K33" s="181">
        <f>ROUND(E33*J33,2)</f>
        <v>0</v>
      </c>
      <c r="L33" s="181">
        <v>21</v>
      </c>
      <c r="M33" s="181">
        <f>G33*(1+L33/100)</f>
        <v>0</v>
      </c>
      <c r="N33" s="179">
        <v>0</v>
      </c>
      <c r="O33" s="179">
        <f>ROUND(E33*N33,2)</f>
        <v>0</v>
      </c>
      <c r="P33" s="179">
        <v>0</v>
      </c>
      <c r="Q33" s="179">
        <f>ROUND(E33*P33,2)</f>
        <v>0</v>
      </c>
      <c r="R33" s="181"/>
      <c r="S33" s="181" t="s">
        <v>200</v>
      </c>
      <c r="T33" s="182" t="s">
        <v>200</v>
      </c>
      <c r="U33" s="159">
        <v>0.13</v>
      </c>
      <c r="V33" s="159">
        <f>ROUND(E33*U33,2)</f>
        <v>22.1</v>
      </c>
      <c r="W33" s="159"/>
      <c r="X33" s="159" t="s">
        <v>141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142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8">
        <v>11</v>
      </c>
      <c r="B34" s="169" t="s">
        <v>281</v>
      </c>
      <c r="C34" s="185" t="s">
        <v>282</v>
      </c>
      <c r="D34" s="170" t="s">
        <v>205</v>
      </c>
      <c r="E34" s="171">
        <v>510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71">
        <v>0</v>
      </c>
      <c r="O34" s="171">
        <f>ROUND(E34*N34,2)</f>
        <v>0</v>
      </c>
      <c r="P34" s="171">
        <v>0</v>
      </c>
      <c r="Q34" s="171">
        <f>ROUND(E34*P34,2)</f>
        <v>0</v>
      </c>
      <c r="R34" s="173"/>
      <c r="S34" s="173" t="s">
        <v>200</v>
      </c>
      <c r="T34" s="174" t="s">
        <v>200</v>
      </c>
      <c r="U34" s="159">
        <v>0</v>
      </c>
      <c r="V34" s="159">
        <f>ROUND(E34*U34,2)</f>
        <v>0</v>
      </c>
      <c r="W34" s="159"/>
      <c r="X34" s="159" t="s">
        <v>141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249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92" t="s">
        <v>283</v>
      </c>
      <c r="D35" s="190"/>
      <c r="E35" s="191">
        <v>510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8"/>
      <c r="Z35" s="148"/>
      <c r="AA35" s="148"/>
      <c r="AB35" s="148"/>
      <c r="AC35" s="148"/>
      <c r="AD35" s="148"/>
      <c r="AE35" s="148"/>
      <c r="AF35" s="148"/>
      <c r="AG35" s="148" t="s">
        <v>202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76">
        <v>12</v>
      </c>
      <c r="B36" s="177" t="s">
        <v>284</v>
      </c>
      <c r="C36" s="186" t="s">
        <v>285</v>
      </c>
      <c r="D36" s="178" t="s">
        <v>205</v>
      </c>
      <c r="E36" s="179">
        <v>510</v>
      </c>
      <c r="F36" s="180"/>
      <c r="G36" s="181">
        <f>ROUND(E36*F36,2)</f>
        <v>0</v>
      </c>
      <c r="H36" s="180"/>
      <c r="I36" s="181">
        <f>ROUND(E36*H36,2)</f>
        <v>0</v>
      </c>
      <c r="J36" s="180"/>
      <c r="K36" s="181">
        <f>ROUND(E36*J36,2)</f>
        <v>0</v>
      </c>
      <c r="L36" s="181">
        <v>21</v>
      </c>
      <c r="M36" s="181">
        <f>G36*(1+L36/100)</f>
        <v>0</v>
      </c>
      <c r="N36" s="179">
        <v>0</v>
      </c>
      <c r="O36" s="179">
        <f>ROUND(E36*N36,2)</f>
        <v>0</v>
      </c>
      <c r="P36" s="179">
        <v>0</v>
      </c>
      <c r="Q36" s="179">
        <f>ROUND(E36*P36,2)</f>
        <v>0</v>
      </c>
      <c r="R36" s="181"/>
      <c r="S36" s="181" t="s">
        <v>200</v>
      </c>
      <c r="T36" s="182" t="s">
        <v>200</v>
      </c>
      <c r="U36" s="159">
        <v>1E-3</v>
      </c>
      <c r="V36" s="159">
        <f>ROUND(E36*U36,2)</f>
        <v>0.51</v>
      </c>
      <c r="W36" s="159"/>
      <c r="X36" s="159" t="s">
        <v>141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142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76">
        <v>13</v>
      </c>
      <c r="B37" s="177" t="s">
        <v>286</v>
      </c>
      <c r="C37" s="186" t="s">
        <v>287</v>
      </c>
      <c r="D37" s="178" t="s">
        <v>205</v>
      </c>
      <c r="E37" s="179">
        <v>510</v>
      </c>
      <c r="F37" s="180"/>
      <c r="G37" s="181">
        <f>ROUND(E37*F37,2)</f>
        <v>0</v>
      </c>
      <c r="H37" s="180"/>
      <c r="I37" s="181">
        <f>ROUND(E37*H37,2)</f>
        <v>0</v>
      </c>
      <c r="J37" s="180"/>
      <c r="K37" s="181">
        <f>ROUND(E37*J37,2)</f>
        <v>0</v>
      </c>
      <c r="L37" s="181">
        <v>21</v>
      </c>
      <c r="M37" s="181">
        <f>G37*(1+L37/100)</f>
        <v>0</v>
      </c>
      <c r="N37" s="179">
        <v>0</v>
      </c>
      <c r="O37" s="179">
        <f>ROUND(E37*N37,2)</f>
        <v>0</v>
      </c>
      <c r="P37" s="179">
        <v>0</v>
      </c>
      <c r="Q37" s="179">
        <f>ROUND(E37*P37,2)</f>
        <v>0</v>
      </c>
      <c r="R37" s="181"/>
      <c r="S37" s="181" t="s">
        <v>200</v>
      </c>
      <c r="T37" s="182" t="s">
        <v>200</v>
      </c>
      <c r="U37" s="159">
        <v>0</v>
      </c>
      <c r="V37" s="159">
        <f>ROUND(E37*U37,2)</f>
        <v>0</v>
      </c>
      <c r="W37" s="159"/>
      <c r="X37" s="159" t="s">
        <v>141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249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76">
        <v>14</v>
      </c>
      <c r="B38" s="177" t="s">
        <v>288</v>
      </c>
      <c r="C38" s="186" t="s">
        <v>289</v>
      </c>
      <c r="D38" s="178" t="s">
        <v>205</v>
      </c>
      <c r="E38" s="179">
        <v>510</v>
      </c>
      <c r="F38" s="180"/>
      <c r="G38" s="181">
        <f>ROUND(E38*F38,2)</f>
        <v>0</v>
      </c>
      <c r="H38" s="180"/>
      <c r="I38" s="181">
        <f>ROUND(E38*H38,2)</f>
        <v>0</v>
      </c>
      <c r="J38" s="180"/>
      <c r="K38" s="181">
        <f>ROUND(E38*J38,2)</f>
        <v>0</v>
      </c>
      <c r="L38" s="181">
        <v>21</v>
      </c>
      <c r="M38" s="181">
        <f>G38*(1+L38/100)</f>
        <v>0</v>
      </c>
      <c r="N38" s="179">
        <v>0</v>
      </c>
      <c r="O38" s="179">
        <f>ROUND(E38*N38,2)</f>
        <v>0</v>
      </c>
      <c r="P38" s="179">
        <v>0</v>
      </c>
      <c r="Q38" s="179">
        <f>ROUND(E38*P38,2)</f>
        <v>0</v>
      </c>
      <c r="R38" s="181"/>
      <c r="S38" s="181" t="s">
        <v>200</v>
      </c>
      <c r="T38" s="182" t="s">
        <v>200</v>
      </c>
      <c r="U38" s="159">
        <v>1.4999999999999999E-2</v>
      </c>
      <c r="V38" s="159">
        <f>ROUND(E38*U38,2)</f>
        <v>7.65</v>
      </c>
      <c r="W38" s="159"/>
      <c r="X38" s="159" t="s">
        <v>141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142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76">
        <v>15</v>
      </c>
      <c r="B39" s="177" t="s">
        <v>290</v>
      </c>
      <c r="C39" s="186" t="s">
        <v>291</v>
      </c>
      <c r="D39" s="178" t="s">
        <v>199</v>
      </c>
      <c r="E39" s="179">
        <v>95.43</v>
      </c>
      <c r="F39" s="180"/>
      <c r="G39" s="181">
        <f>ROUND(E39*F39,2)</f>
        <v>0</v>
      </c>
      <c r="H39" s="180"/>
      <c r="I39" s="181">
        <f>ROUND(E39*H39,2)</f>
        <v>0</v>
      </c>
      <c r="J39" s="180"/>
      <c r="K39" s="181">
        <f>ROUND(E39*J39,2)</f>
        <v>0</v>
      </c>
      <c r="L39" s="181">
        <v>21</v>
      </c>
      <c r="M39" s="181">
        <f>G39*(1+L39/100)</f>
        <v>0</v>
      </c>
      <c r="N39" s="179">
        <v>0</v>
      </c>
      <c r="O39" s="179">
        <f>ROUND(E39*N39,2)</f>
        <v>0</v>
      </c>
      <c r="P39" s="179">
        <v>0</v>
      </c>
      <c r="Q39" s="179">
        <f>ROUND(E39*P39,2)</f>
        <v>0</v>
      </c>
      <c r="R39" s="181"/>
      <c r="S39" s="181" t="s">
        <v>200</v>
      </c>
      <c r="T39" s="182" t="s">
        <v>140</v>
      </c>
      <c r="U39" s="159">
        <v>0</v>
      </c>
      <c r="V39" s="159">
        <f>ROUND(E39*U39,2)</f>
        <v>0</v>
      </c>
      <c r="W39" s="159"/>
      <c r="X39" s="159" t="s">
        <v>141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142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68">
        <v>16</v>
      </c>
      <c r="B40" s="169" t="s">
        <v>292</v>
      </c>
      <c r="C40" s="185" t="s">
        <v>293</v>
      </c>
      <c r="D40" s="170" t="s">
        <v>240</v>
      </c>
      <c r="E40" s="171">
        <v>5.0999999999999996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71">
        <v>1E-3</v>
      </c>
      <c r="O40" s="171">
        <f>ROUND(E40*N40,2)</f>
        <v>0.01</v>
      </c>
      <c r="P40" s="171">
        <v>0</v>
      </c>
      <c r="Q40" s="171">
        <f>ROUND(E40*P40,2)</f>
        <v>0</v>
      </c>
      <c r="R40" s="173" t="s">
        <v>294</v>
      </c>
      <c r="S40" s="173" t="s">
        <v>200</v>
      </c>
      <c r="T40" s="174" t="s">
        <v>200</v>
      </c>
      <c r="U40" s="159">
        <v>0</v>
      </c>
      <c r="V40" s="159">
        <f>ROUND(E40*U40,2)</f>
        <v>0</v>
      </c>
      <c r="W40" s="159"/>
      <c r="X40" s="159" t="s">
        <v>295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296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92" t="s">
        <v>297</v>
      </c>
      <c r="D41" s="190"/>
      <c r="E41" s="191">
        <v>5.0999999999999996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8"/>
      <c r="Z41" s="148"/>
      <c r="AA41" s="148"/>
      <c r="AB41" s="148"/>
      <c r="AC41" s="148"/>
      <c r="AD41" s="148"/>
      <c r="AE41" s="148"/>
      <c r="AF41" s="148"/>
      <c r="AG41" s="148" t="s">
        <v>202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68">
        <v>17</v>
      </c>
      <c r="B42" s="169" t="s">
        <v>298</v>
      </c>
      <c r="C42" s="185" t="s">
        <v>299</v>
      </c>
      <c r="D42" s="170" t="s">
        <v>199</v>
      </c>
      <c r="E42" s="171">
        <v>17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71">
        <v>1.67</v>
      </c>
      <c r="O42" s="171">
        <f>ROUND(E42*N42,2)</f>
        <v>28.39</v>
      </c>
      <c r="P42" s="171">
        <v>0</v>
      </c>
      <c r="Q42" s="171">
        <f>ROUND(E42*P42,2)</f>
        <v>0</v>
      </c>
      <c r="R42" s="173" t="s">
        <v>294</v>
      </c>
      <c r="S42" s="173" t="s">
        <v>200</v>
      </c>
      <c r="T42" s="174" t="s">
        <v>200</v>
      </c>
      <c r="U42" s="159">
        <v>0</v>
      </c>
      <c r="V42" s="159">
        <f>ROUND(E42*U42,2)</f>
        <v>0</v>
      </c>
      <c r="W42" s="159"/>
      <c r="X42" s="159" t="s">
        <v>295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296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92" t="s">
        <v>300</v>
      </c>
      <c r="D43" s="190"/>
      <c r="E43" s="191">
        <v>17</v>
      </c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8"/>
      <c r="Z43" s="148"/>
      <c r="AA43" s="148"/>
      <c r="AB43" s="148"/>
      <c r="AC43" s="148"/>
      <c r="AD43" s="148"/>
      <c r="AE43" s="148"/>
      <c r="AF43" s="148"/>
      <c r="AG43" s="148" t="s">
        <v>202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5.5" x14ac:dyDescent="0.2">
      <c r="A44" s="162" t="s">
        <v>134</v>
      </c>
      <c r="B44" s="163" t="s">
        <v>76</v>
      </c>
      <c r="C44" s="184" t="s">
        <v>77</v>
      </c>
      <c r="D44" s="164"/>
      <c r="E44" s="165"/>
      <c r="F44" s="166"/>
      <c r="G44" s="166">
        <f>SUMIF(AG45:AG57,"&lt;&gt;NOR",G45:G57)</f>
        <v>0</v>
      </c>
      <c r="H44" s="166"/>
      <c r="I44" s="166">
        <f>SUM(I45:I57)</f>
        <v>0</v>
      </c>
      <c r="J44" s="166"/>
      <c r="K44" s="166">
        <f>SUM(K45:K57)</f>
        <v>0</v>
      </c>
      <c r="L44" s="166"/>
      <c r="M44" s="166">
        <f>SUM(M45:M57)</f>
        <v>0</v>
      </c>
      <c r="N44" s="165"/>
      <c r="O44" s="165">
        <f>SUM(O45:O57)</f>
        <v>0</v>
      </c>
      <c r="P44" s="165"/>
      <c r="Q44" s="165">
        <f>SUM(Q45:Q57)</f>
        <v>93.300000000000011</v>
      </c>
      <c r="R44" s="166"/>
      <c r="S44" s="166"/>
      <c r="T44" s="167"/>
      <c r="U44" s="161"/>
      <c r="V44" s="161">
        <f>SUM(V45:V57)</f>
        <v>42.93</v>
      </c>
      <c r="W44" s="161"/>
      <c r="X44" s="161"/>
      <c r="AG44" t="s">
        <v>135</v>
      </c>
    </row>
    <row r="45" spans="1:60" outlineLevel="1" x14ac:dyDescent="0.2">
      <c r="A45" s="168">
        <v>18</v>
      </c>
      <c r="B45" s="169" t="s">
        <v>301</v>
      </c>
      <c r="C45" s="185" t="s">
        <v>302</v>
      </c>
      <c r="D45" s="170" t="s">
        <v>205</v>
      </c>
      <c r="E45" s="171">
        <v>350</v>
      </c>
      <c r="F45" s="172"/>
      <c r="G45" s="173">
        <f>ROUND(E45*F45,2)</f>
        <v>0</v>
      </c>
      <c r="H45" s="172"/>
      <c r="I45" s="173">
        <f>ROUND(E45*H45,2)</f>
        <v>0</v>
      </c>
      <c r="J45" s="172"/>
      <c r="K45" s="173">
        <f>ROUND(E45*J45,2)</f>
        <v>0</v>
      </c>
      <c r="L45" s="173">
        <v>21</v>
      </c>
      <c r="M45" s="173">
        <f>G45*(1+L45/100)</f>
        <v>0</v>
      </c>
      <c r="N45" s="171">
        <v>0</v>
      </c>
      <c r="O45" s="171">
        <f>ROUND(E45*N45,2)</f>
        <v>0</v>
      </c>
      <c r="P45" s="171">
        <v>0.19800000000000001</v>
      </c>
      <c r="Q45" s="171">
        <f>ROUND(E45*P45,2)</f>
        <v>69.3</v>
      </c>
      <c r="R45" s="173"/>
      <c r="S45" s="173" t="s">
        <v>200</v>
      </c>
      <c r="T45" s="174" t="s">
        <v>200</v>
      </c>
      <c r="U45" s="159">
        <v>0.06</v>
      </c>
      <c r="V45" s="159">
        <f>ROUND(E45*U45,2)</f>
        <v>21</v>
      </c>
      <c r="W45" s="159"/>
      <c r="X45" s="159" t="s">
        <v>141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142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92" t="s">
        <v>303</v>
      </c>
      <c r="D46" s="190"/>
      <c r="E46" s="191"/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8"/>
      <c r="Z46" s="148"/>
      <c r="AA46" s="148"/>
      <c r="AB46" s="148"/>
      <c r="AC46" s="148"/>
      <c r="AD46" s="148"/>
      <c r="AE46" s="148"/>
      <c r="AF46" s="148"/>
      <c r="AG46" s="148" t="s">
        <v>202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92" t="s">
        <v>304</v>
      </c>
      <c r="D47" s="190"/>
      <c r="E47" s="191">
        <v>280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8"/>
      <c r="Z47" s="148"/>
      <c r="AA47" s="148"/>
      <c r="AB47" s="148"/>
      <c r="AC47" s="148"/>
      <c r="AD47" s="148"/>
      <c r="AE47" s="148"/>
      <c r="AF47" s="148"/>
      <c r="AG47" s="148" t="s">
        <v>202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92" t="s">
        <v>257</v>
      </c>
      <c r="D48" s="190"/>
      <c r="E48" s="191"/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8"/>
      <c r="Z48" s="148"/>
      <c r="AA48" s="148"/>
      <c r="AB48" s="148"/>
      <c r="AC48" s="148"/>
      <c r="AD48" s="148"/>
      <c r="AE48" s="148"/>
      <c r="AF48" s="148"/>
      <c r="AG48" s="148" t="s">
        <v>202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92" t="s">
        <v>274</v>
      </c>
      <c r="D49" s="190"/>
      <c r="E49" s="191">
        <v>70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8"/>
      <c r="Z49" s="148"/>
      <c r="AA49" s="148"/>
      <c r="AB49" s="148"/>
      <c r="AC49" s="148"/>
      <c r="AD49" s="148"/>
      <c r="AE49" s="148"/>
      <c r="AF49" s="148"/>
      <c r="AG49" s="148" t="s">
        <v>202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68">
        <v>19</v>
      </c>
      <c r="B50" s="169" t="s">
        <v>305</v>
      </c>
      <c r="C50" s="185" t="s">
        <v>306</v>
      </c>
      <c r="D50" s="170" t="s">
        <v>205</v>
      </c>
      <c r="E50" s="171">
        <v>350</v>
      </c>
      <c r="F50" s="172"/>
      <c r="G50" s="173">
        <f>ROUND(E50*F50,2)</f>
        <v>0</v>
      </c>
      <c r="H50" s="172"/>
      <c r="I50" s="173">
        <f>ROUND(E50*H50,2)</f>
        <v>0</v>
      </c>
      <c r="J50" s="172"/>
      <c r="K50" s="173">
        <f>ROUND(E50*J50,2)</f>
        <v>0</v>
      </c>
      <c r="L50" s="173">
        <v>21</v>
      </c>
      <c r="M50" s="173">
        <f>G50*(1+L50/100)</f>
        <v>0</v>
      </c>
      <c r="N50" s="171">
        <v>0</v>
      </c>
      <c r="O50" s="171">
        <f>ROUND(E50*N50,2)</f>
        <v>0</v>
      </c>
      <c r="P50" s="171">
        <v>6.6000000000000003E-2</v>
      </c>
      <c r="Q50" s="171">
        <f>ROUND(E50*P50,2)</f>
        <v>23.1</v>
      </c>
      <c r="R50" s="173"/>
      <c r="S50" s="173" t="s">
        <v>200</v>
      </c>
      <c r="T50" s="174" t="s">
        <v>200</v>
      </c>
      <c r="U50" s="159">
        <v>0.06</v>
      </c>
      <c r="V50" s="159">
        <f>ROUND(E50*U50,2)</f>
        <v>21</v>
      </c>
      <c r="W50" s="159"/>
      <c r="X50" s="159" t="s">
        <v>141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142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92" t="s">
        <v>307</v>
      </c>
      <c r="D51" s="190"/>
      <c r="E51" s="191"/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48"/>
      <c r="Z51" s="148"/>
      <c r="AA51" s="148"/>
      <c r="AB51" s="148"/>
      <c r="AC51" s="148"/>
      <c r="AD51" s="148"/>
      <c r="AE51" s="148"/>
      <c r="AF51" s="148"/>
      <c r="AG51" s="148" t="s">
        <v>202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92" t="s">
        <v>304</v>
      </c>
      <c r="D52" s="190"/>
      <c r="E52" s="191">
        <v>280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8"/>
      <c r="Z52" s="148"/>
      <c r="AA52" s="148"/>
      <c r="AB52" s="148"/>
      <c r="AC52" s="148"/>
      <c r="AD52" s="148"/>
      <c r="AE52" s="148"/>
      <c r="AF52" s="148"/>
      <c r="AG52" s="148" t="s">
        <v>202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92" t="s">
        <v>257</v>
      </c>
      <c r="D53" s="190"/>
      <c r="E53" s="191"/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8"/>
      <c r="Z53" s="148"/>
      <c r="AA53" s="148"/>
      <c r="AB53" s="148"/>
      <c r="AC53" s="148"/>
      <c r="AD53" s="148"/>
      <c r="AE53" s="148"/>
      <c r="AF53" s="148"/>
      <c r="AG53" s="148" t="s">
        <v>202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92" t="s">
        <v>274</v>
      </c>
      <c r="D54" s="190"/>
      <c r="E54" s="191">
        <v>70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8"/>
      <c r="Z54" s="148"/>
      <c r="AA54" s="148"/>
      <c r="AB54" s="148"/>
      <c r="AC54" s="148"/>
      <c r="AD54" s="148"/>
      <c r="AE54" s="148"/>
      <c r="AF54" s="148"/>
      <c r="AG54" s="148" t="s">
        <v>202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76">
        <v>20</v>
      </c>
      <c r="B55" s="177" t="s">
        <v>308</v>
      </c>
      <c r="C55" s="186" t="s">
        <v>309</v>
      </c>
      <c r="D55" s="178" t="s">
        <v>237</v>
      </c>
      <c r="E55" s="179">
        <v>3</v>
      </c>
      <c r="F55" s="180"/>
      <c r="G55" s="181">
        <f>ROUND(E55*F55,2)</f>
        <v>0</v>
      </c>
      <c r="H55" s="180"/>
      <c r="I55" s="181">
        <f>ROUND(E55*H55,2)</f>
        <v>0</v>
      </c>
      <c r="J55" s="180"/>
      <c r="K55" s="181">
        <f>ROUND(E55*J55,2)</f>
        <v>0</v>
      </c>
      <c r="L55" s="181">
        <v>21</v>
      </c>
      <c r="M55" s="181">
        <f>G55*(1+L55/100)</f>
        <v>0</v>
      </c>
      <c r="N55" s="179">
        <v>0</v>
      </c>
      <c r="O55" s="179">
        <f>ROUND(E55*N55,2)</f>
        <v>0</v>
      </c>
      <c r="P55" s="179">
        <v>0.3</v>
      </c>
      <c r="Q55" s="179">
        <f>ROUND(E55*P55,2)</f>
        <v>0.9</v>
      </c>
      <c r="R55" s="181"/>
      <c r="S55" s="181" t="s">
        <v>139</v>
      </c>
      <c r="T55" s="182" t="s">
        <v>140</v>
      </c>
      <c r="U55" s="159">
        <v>0</v>
      </c>
      <c r="V55" s="159">
        <f>ROUND(E55*U55,2)</f>
        <v>0</v>
      </c>
      <c r="W55" s="159"/>
      <c r="X55" s="159" t="s">
        <v>141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142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76">
        <v>21</v>
      </c>
      <c r="B56" s="177" t="s">
        <v>211</v>
      </c>
      <c r="C56" s="186" t="s">
        <v>212</v>
      </c>
      <c r="D56" s="178" t="s">
        <v>213</v>
      </c>
      <c r="E56" s="179">
        <v>93.3</v>
      </c>
      <c r="F56" s="180"/>
      <c r="G56" s="181">
        <f>ROUND(E56*F56,2)</f>
        <v>0</v>
      </c>
      <c r="H56" s="180"/>
      <c r="I56" s="181">
        <f>ROUND(E56*H56,2)</f>
        <v>0</v>
      </c>
      <c r="J56" s="180"/>
      <c r="K56" s="181">
        <f>ROUND(E56*J56,2)</f>
        <v>0</v>
      </c>
      <c r="L56" s="181">
        <v>21</v>
      </c>
      <c r="M56" s="181">
        <f>G56*(1+L56/100)</f>
        <v>0</v>
      </c>
      <c r="N56" s="179">
        <v>0</v>
      </c>
      <c r="O56" s="179">
        <f>ROUND(E56*N56,2)</f>
        <v>0</v>
      </c>
      <c r="P56" s="179">
        <v>0</v>
      </c>
      <c r="Q56" s="179">
        <f>ROUND(E56*P56,2)</f>
        <v>0</v>
      </c>
      <c r="R56" s="181"/>
      <c r="S56" s="181" t="s">
        <v>200</v>
      </c>
      <c r="T56" s="182" t="s">
        <v>200</v>
      </c>
      <c r="U56" s="159">
        <v>0.01</v>
      </c>
      <c r="V56" s="159">
        <f>ROUND(E56*U56,2)</f>
        <v>0.93</v>
      </c>
      <c r="W56" s="159"/>
      <c r="X56" s="159" t="s">
        <v>214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215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22.5" outlineLevel="1" x14ac:dyDescent="0.2">
      <c r="A57" s="176">
        <v>22</v>
      </c>
      <c r="B57" s="177" t="s">
        <v>216</v>
      </c>
      <c r="C57" s="186" t="s">
        <v>217</v>
      </c>
      <c r="D57" s="178" t="s">
        <v>213</v>
      </c>
      <c r="E57" s="179">
        <v>93.3</v>
      </c>
      <c r="F57" s="180"/>
      <c r="G57" s="181">
        <f>ROUND(E57*F57,2)</f>
        <v>0</v>
      </c>
      <c r="H57" s="180"/>
      <c r="I57" s="181">
        <f>ROUND(E57*H57,2)</f>
        <v>0</v>
      </c>
      <c r="J57" s="180"/>
      <c r="K57" s="181">
        <f>ROUND(E57*J57,2)</f>
        <v>0</v>
      </c>
      <c r="L57" s="181">
        <v>21</v>
      </c>
      <c r="M57" s="181">
        <f>G57*(1+L57/100)</f>
        <v>0</v>
      </c>
      <c r="N57" s="179">
        <v>0</v>
      </c>
      <c r="O57" s="179">
        <f>ROUND(E57*N57,2)</f>
        <v>0</v>
      </c>
      <c r="P57" s="179">
        <v>0</v>
      </c>
      <c r="Q57" s="179">
        <f>ROUND(E57*P57,2)</f>
        <v>0</v>
      </c>
      <c r="R57" s="181"/>
      <c r="S57" s="181" t="s">
        <v>200</v>
      </c>
      <c r="T57" s="182" t="s">
        <v>200</v>
      </c>
      <c r="U57" s="159">
        <v>0</v>
      </c>
      <c r="V57" s="159">
        <f>ROUND(E57*U57,2)</f>
        <v>0</v>
      </c>
      <c r="W57" s="159"/>
      <c r="X57" s="159" t="s">
        <v>214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215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ht="25.5" x14ac:dyDescent="0.2">
      <c r="A58" s="162" t="s">
        <v>134</v>
      </c>
      <c r="B58" s="163" t="s">
        <v>78</v>
      </c>
      <c r="C58" s="184" t="s">
        <v>79</v>
      </c>
      <c r="D58" s="164"/>
      <c r="E58" s="165"/>
      <c r="F58" s="166"/>
      <c r="G58" s="166">
        <f>SUMIF(AG59:AG68,"&lt;&gt;NOR",G59:G68)</f>
        <v>0</v>
      </c>
      <c r="H58" s="166"/>
      <c r="I58" s="166">
        <f>SUM(I59:I68)</f>
        <v>0</v>
      </c>
      <c r="J58" s="166"/>
      <c r="K58" s="166">
        <f>SUM(K59:K68)</f>
        <v>0</v>
      </c>
      <c r="L58" s="166"/>
      <c r="M58" s="166">
        <f>SUM(M59:M68)</f>
        <v>0</v>
      </c>
      <c r="N58" s="165"/>
      <c r="O58" s="165">
        <f>SUM(O59:O68)</f>
        <v>0</v>
      </c>
      <c r="P58" s="165"/>
      <c r="Q58" s="165">
        <f>SUM(Q59:Q68)</f>
        <v>37.18</v>
      </c>
      <c r="R58" s="166"/>
      <c r="S58" s="166"/>
      <c r="T58" s="167"/>
      <c r="U58" s="161"/>
      <c r="V58" s="161">
        <f>SUM(V59:V68)</f>
        <v>17.690000000000001</v>
      </c>
      <c r="W58" s="161"/>
      <c r="X58" s="161"/>
      <c r="AG58" t="s">
        <v>135</v>
      </c>
    </row>
    <row r="59" spans="1:60" outlineLevel="1" x14ac:dyDescent="0.2">
      <c r="A59" s="168">
        <v>23</v>
      </c>
      <c r="B59" s="169" t="s">
        <v>310</v>
      </c>
      <c r="C59" s="185" t="s">
        <v>311</v>
      </c>
      <c r="D59" s="170" t="s">
        <v>205</v>
      </c>
      <c r="E59" s="171">
        <v>29</v>
      </c>
      <c r="F59" s="172"/>
      <c r="G59" s="173">
        <f>ROUND(E59*F59,2)</f>
        <v>0</v>
      </c>
      <c r="H59" s="172"/>
      <c r="I59" s="173">
        <f>ROUND(E59*H59,2)</f>
        <v>0</v>
      </c>
      <c r="J59" s="172"/>
      <c r="K59" s="173">
        <f>ROUND(E59*J59,2)</f>
        <v>0</v>
      </c>
      <c r="L59" s="173">
        <v>21</v>
      </c>
      <c r="M59" s="173">
        <f>G59*(1+L59/100)</f>
        <v>0</v>
      </c>
      <c r="N59" s="171">
        <v>0</v>
      </c>
      <c r="O59" s="171">
        <f>ROUND(E59*N59,2)</f>
        <v>0</v>
      </c>
      <c r="P59" s="171">
        <v>0.22</v>
      </c>
      <c r="Q59" s="171">
        <f>ROUND(E59*P59,2)</f>
        <v>6.38</v>
      </c>
      <c r="R59" s="173"/>
      <c r="S59" s="173" t="s">
        <v>200</v>
      </c>
      <c r="T59" s="174" t="s">
        <v>200</v>
      </c>
      <c r="U59" s="159">
        <v>0.42099999999999999</v>
      </c>
      <c r="V59" s="159">
        <f>ROUND(E59*U59,2)</f>
        <v>12.21</v>
      </c>
      <c r="W59" s="159"/>
      <c r="X59" s="159" t="s">
        <v>141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142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92" t="s">
        <v>312</v>
      </c>
      <c r="D60" s="190"/>
      <c r="E60" s="191"/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8"/>
      <c r="Z60" s="148"/>
      <c r="AA60" s="148"/>
      <c r="AB60" s="148"/>
      <c r="AC60" s="148"/>
      <c r="AD60" s="148"/>
      <c r="AE60" s="148"/>
      <c r="AF60" s="148"/>
      <c r="AG60" s="148" t="s">
        <v>202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192" t="s">
        <v>313</v>
      </c>
      <c r="D61" s="190"/>
      <c r="E61" s="191">
        <v>29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48"/>
      <c r="Z61" s="148"/>
      <c r="AA61" s="148"/>
      <c r="AB61" s="148"/>
      <c r="AC61" s="148"/>
      <c r="AD61" s="148"/>
      <c r="AE61" s="148"/>
      <c r="AF61" s="148"/>
      <c r="AG61" s="148" t="s">
        <v>202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68">
        <v>24</v>
      </c>
      <c r="B62" s="169" t="s">
        <v>314</v>
      </c>
      <c r="C62" s="185" t="s">
        <v>315</v>
      </c>
      <c r="D62" s="170" t="s">
        <v>205</v>
      </c>
      <c r="E62" s="171">
        <v>70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1">
        <v>0</v>
      </c>
      <c r="O62" s="171">
        <f>ROUND(E62*N62,2)</f>
        <v>0</v>
      </c>
      <c r="P62" s="171">
        <v>0.44</v>
      </c>
      <c r="Q62" s="171">
        <f>ROUND(E62*P62,2)</f>
        <v>30.8</v>
      </c>
      <c r="R62" s="173"/>
      <c r="S62" s="173" t="s">
        <v>200</v>
      </c>
      <c r="T62" s="174" t="s">
        <v>200</v>
      </c>
      <c r="U62" s="159">
        <v>7.2999999999999995E-2</v>
      </c>
      <c r="V62" s="159">
        <f>ROUND(E62*U62,2)</f>
        <v>5.1100000000000003</v>
      </c>
      <c r="W62" s="159"/>
      <c r="X62" s="159" t="s">
        <v>141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142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92" t="s">
        <v>312</v>
      </c>
      <c r="D63" s="190"/>
      <c r="E63" s="191"/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48"/>
      <c r="Z63" s="148"/>
      <c r="AA63" s="148"/>
      <c r="AB63" s="148"/>
      <c r="AC63" s="148"/>
      <c r="AD63" s="148"/>
      <c r="AE63" s="148"/>
      <c r="AF63" s="148"/>
      <c r="AG63" s="148" t="s">
        <v>202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55"/>
      <c r="B64" s="156"/>
      <c r="C64" s="192" t="s">
        <v>257</v>
      </c>
      <c r="D64" s="190"/>
      <c r="E64" s="191"/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8"/>
      <c r="Z64" s="148"/>
      <c r="AA64" s="148"/>
      <c r="AB64" s="148"/>
      <c r="AC64" s="148"/>
      <c r="AD64" s="148"/>
      <c r="AE64" s="148"/>
      <c r="AF64" s="148"/>
      <c r="AG64" s="148" t="s">
        <v>202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92" t="s">
        <v>274</v>
      </c>
      <c r="D65" s="190"/>
      <c r="E65" s="191">
        <v>70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48"/>
      <c r="Z65" s="148"/>
      <c r="AA65" s="148"/>
      <c r="AB65" s="148"/>
      <c r="AC65" s="148"/>
      <c r="AD65" s="148"/>
      <c r="AE65" s="148"/>
      <c r="AF65" s="148"/>
      <c r="AG65" s="148" t="s">
        <v>202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76">
        <v>25</v>
      </c>
      <c r="B66" s="177" t="s">
        <v>211</v>
      </c>
      <c r="C66" s="186" t="s">
        <v>212</v>
      </c>
      <c r="D66" s="178" t="s">
        <v>213</v>
      </c>
      <c r="E66" s="179">
        <v>37.18</v>
      </c>
      <c r="F66" s="180"/>
      <c r="G66" s="181">
        <f>ROUND(E66*F66,2)</f>
        <v>0</v>
      </c>
      <c r="H66" s="180"/>
      <c r="I66" s="181">
        <f>ROUND(E66*H66,2)</f>
        <v>0</v>
      </c>
      <c r="J66" s="180"/>
      <c r="K66" s="181">
        <f>ROUND(E66*J66,2)</f>
        <v>0</v>
      </c>
      <c r="L66" s="181">
        <v>21</v>
      </c>
      <c r="M66" s="181">
        <f>G66*(1+L66/100)</f>
        <v>0</v>
      </c>
      <c r="N66" s="179">
        <v>0</v>
      </c>
      <c r="O66" s="179">
        <f>ROUND(E66*N66,2)</f>
        <v>0</v>
      </c>
      <c r="P66" s="179">
        <v>0</v>
      </c>
      <c r="Q66" s="179">
        <f>ROUND(E66*P66,2)</f>
        <v>0</v>
      </c>
      <c r="R66" s="181"/>
      <c r="S66" s="181" t="s">
        <v>200</v>
      </c>
      <c r="T66" s="182" t="s">
        <v>200</v>
      </c>
      <c r="U66" s="159">
        <v>0.01</v>
      </c>
      <c r="V66" s="159">
        <f>ROUND(E66*U66,2)</f>
        <v>0.37</v>
      </c>
      <c r="W66" s="159"/>
      <c r="X66" s="159" t="s">
        <v>214</v>
      </c>
      <c r="Y66" s="148"/>
      <c r="Z66" s="148"/>
      <c r="AA66" s="148"/>
      <c r="AB66" s="148"/>
      <c r="AC66" s="148"/>
      <c r="AD66" s="148"/>
      <c r="AE66" s="148"/>
      <c r="AF66" s="148"/>
      <c r="AG66" s="148" t="s">
        <v>215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ht="22.5" outlineLevel="1" x14ac:dyDescent="0.2">
      <c r="A67" s="176">
        <v>26</v>
      </c>
      <c r="B67" s="177" t="s">
        <v>216</v>
      </c>
      <c r="C67" s="186" t="s">
        <v>217</v>
      </c>
      <c r="D67" s="178" t="s">
        <v>213</v>
      </c>
      <c r="E67" s="179">
        <v>892.32</v>
      </c>
      <c r="F67" s="180"/>
      <c r="G67" s="181">
        <f>ROUND(E67*F67,2)</f>
        <v>0</v>
      </c>
      <c r="H67" s="180"/>
      <c r="I67" s="181">
        <f>ROUND(E67*H67,2)</f>
        <v>0</v>
      </c>
      <c r="J67" s="180"/>
      <c r="K67" s="181">
        <f>ROUND(E67*J67,2)</f>
        <v>0</v>
      </c>
      <c r="L67" s="181">
        <v>21</v>
      </c>
      <c r="M67" s="181">
        <f>G67*(1+L67/100)</f>
        <v>0</v>
      </c>
      <c r="N67" s="179">
        <v>0</v>
      </c>
      <c r="O67" s="179">
        <f>ROUND(E67*N67,2)</f>
        <v>0</v>
      </c>
      <c r="P67" s="179">
        <v>0</v>
      </c>
      <c r="Q67" s="179">
        <f>ROUND(E67*P67,2)</f>
        <v>0</v>
      </c>
      <c r="R67" s="181"/>
      <c r="S67" s="181" t="s">
        <v>200</v>
      </c>
      <c r="T67" s="182" t="s">
        <v>200</v>
      </c>
      <c r="U67" s="159">
        <v>0</v>
      </c>
      <c r="V67" s="159">
        <f>ROUND(E67*U67,2)</f>
        <v>0</v>
      </c>
      <c r="W67" s="159"/>
      <c r="X67" s="159" t="s">
        <v>214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215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76">
        <v>27</v>
      </c>
      <c r="B68" s="177" t="s">
        <v>220</v>
      </c>
      <c r="C68" s="186" t="s">
        <v>221</v>
      </c>
      <c r="D68" s="178" t="s">
        <v>213</v>
      </c>
      <c r="E68" s="179">
        <v>37.18</v>
      </c>
      <c r="F68" s="180"/>
      <c r="G68" s="181">
        <f>ROUND(E68*F68,2)</f>
        <v>0</v>
      </c>
      <c r="H68" s="180"/>
      <c r="I68" s="181">
        <f>ROUND(E68*H68,2)</f>
        <v>0</v>
      </c>
      <c r="J68" s="180"/>
      <c r="K68" s="181">
        <f>ROUND(E68*J68,2)</f>
        <v>0</v>
      </c>
      <c r="L68" s="181">
        <v>21</v>
      </c>
      <c r="M68" s="181">
        <f>G68*(1+L68/100)</f>
        <v>0</v>
      </c>
      <c r="N68" s="179">
        <v>0</v>
      </c>
      <c r="O68" s="179">
        <f>ROUND(E68*N68,2)</f>
        <v>0</v>
      </c>
      <c r="P68" s="179">
        <v>0</v>
      </c>
      <c r="Q68" s="179">
        <f>ROUND(E68*P68,2)</f>
        <v>0</v>
      </c>
      <c r="R68" s="181"/>
      <c r="S68" s="181" t="s">
        <v>222</v>
      </c>
      <c r="T68" s="182" t="s">
        <v>140</v>
      </c>
      <c r="U68" s="159">
        <v>0</v>
      </c>
      <c r="V68" s="159">
        <f>ROUND(E68*U68,2)</f>
        <v>0</v>
      </c>
      <c r="W68" s="159"/>
      <c r="X68" s="159" t="s">
        <v>214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215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ht="25.5" x14ac:dyDescent="0.2">
      <c r="A69" s="162" t="s">
        <v>134</v>
      </c>
      <c r="B69" s="163" t="s">
        <v>86</v>
      </c>
      <c r="C69" s="184" t="s">
        <v>87</v>
      </c>
      <c r="D69" s="164"/>
      <c r="E69" s="165"/>
      <c r="F69" s="166"/>
      <c r="G69" s="166">
        <f>SUMIF(AG70:AG78,"&lt;&gt;NOR",G70:G78)</f>
        <v>0</v>
      </c>
      <c r="H69" s="166"/>
      <c r="I69" s="166">
        <f>SUM(I70:I78)</f>
        <v>0</v>
      </c>
      <c r="J69" s="166"/>
      <c r="K69" s="166">
        <f>SUM(K70:K78)</f>
        <v>0</v>
      </c>
      <c r="L69" s="166"/>
      <c r="M69" s="166">
        <f>SUM(M70:M78)</f>
        <v>0</v>
      </c>
      <c r="N69" s="165"/>
      <c r="O69" s="165">
        <f>SUM(O70:O78)</f>
        <v>368.53999999999996</v>
      </c>
      <c r="P69" s="165"/>
      <c r="Q69" s="165">
        <f>SUM(Q70:Q78)</f>
        <v>0</v>
      </c>
      <c r="R69" s="166"/>
      <c r="S69" s="166"/>
      <c r="T69" s="167"/>
      <c r="U69" s="161"/>
      <c r="V69" s="161">
        <f>SUM(V70:V78)</f>
        <v>29.340000000000003</v>
      </c>
      <c r="W69" s="161"/>
      <c r="X69" s="161"/>
      <c r="AG69" t="s">
        <v>135</v>
      </c>
    </row>
    <row r="70" spans="1:60" ht="22.5" outlineLevel="1" x14ac:dyDescent="0.2">
      <c r="A70" s="168">
        <v>28</v>
      </c>
      <c r="B70" s="169" t="s">
        <v>316</v>
      </c>
      <c r="C70" s="185" t="s">
        <v>317</v>
      </c>
      <c r="D70" s="170" t="s">
        <v>205</v>
      </c>
      <c r="E70" s="171">
        <v>264</v>
      </c>
      <c r="F70" s="172"/>
      <c r="G70" s="173">
        <f>ROUND(E70*F70,2)</f>
        <v>0</v>
      </c>
      <c r="H70" s="172"/>
      <c r="I70" s="173">
        <f>ROUND(E70*H70,2)</f>
        <v>0</v>
      </c>
      <c r="J70" s="172"/>
      <c r="K70" s="173">
        <f>ROUND(E70*J70,2)</f>
        <v>0</v>
      </c>
      <c r="L70" s="173">
        <v>21</v>
      </c>
      <c r="M70" s="173">
        <f>G70*(1+L70/100)</f>
        <v>0</v>
      </c>
      <c r="N70" s="171">
        <v>0.28799999999999998</v>
      </c>
      <c r="O70" s="171">
        <f>ROUND(E70*N70,2)</f>
        <v>76.03</v>
      </c>
      <c r="P70" s="171">
        <v>0</v>
      </c>
      <c r="Q70" s="171">
        <f>ROUND(E70*P70,2)</f>
        <v>0</v>
      </c>
      <c r="R70" s="173"/>
      <c r="S70" s="173" t="s">
        <v>200</v>
      </c>
      <c r="T70" s="174" t="s">
        <v>200</v>
      </c>
      <c r="U70" s="159">
        <v>2.3E-2</v>
      </c>
      <c r="V70" s="159">
        <f>ROUND(E70*U70,2)</f>
        <v>6.07</v>
      </c>
      <c r="W70" s="159"/>
      <c r="X70" s="159" t="s">
        <v>141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142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192" t="s">
        <v>318</v>
      </c>
      <c r="D71" s="190"/>
      <c r="E71" s="191"/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48"/>
      <c r="Z71" s="148"/>
      <c r="AA71" s="148"/>
      <c r="AB71" s="148"/>
      <c r="AC71" s="148"/>
      <c r="AD71" s="148"/>
      <c r="AE71" s="148"/>
      <c r="AF71" s="148"/>
      <c r="AG71" s="148" t="s">
        <v>202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92" t="s">
        <v>278</v>
      </c>
      <c r="D72" s="190"/>
      <c r="E72" s="191">
        <v>264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8"/>
      <c r="Z72" s="148"/>
      <c r="AA72" s="148"/>
      <c r="AB72" s="148"/>
      <c r="AC72" s="148"/>
      <c r="AD72" s="148"/>
      <c r="AE72" s="148"/>
      <c r="AF72" s="148"/>
      <c r="AG72" s="148" t="s">
        <v>202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ht="22.5" outlineLevel="1" x14ac:dyDescent="0.2">
      <c r="A73" s="168">
        <v>29</v>
      </c>
      <c r="B73" s="169" t="s">
        <v>319</v>
      </c>
      <c r="C73" s="185" t="s">
        <v>320</v>
      </c>
      <c r="D73" s="170" t="s">
        <v>205</v>
      </c>
      <c r="E73" s="171">
        <v>408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21</v>
      </c>
      <c r="M73" s="173">
        <f>G73*(1+L73/100)</f>
        <v>0</v>
      </c>
      <c r="N73" s="171">
        <v>0.28799999999999998</v>
      </c>
      <c r="O73" s="171">
        <f>ROUND(E73*N73,2)</f>
        <v>117.5</v>
      </c>
      <c r="P73" s="171">
        <v>0</v>
      </c>
      <c r="Q73" s="171">
        <f>ROUND(E73*P73,2)</f>
        <v>0</v>
      </c>
      <c r="R73" s="173"/>
      <c r="S73" s="173" t="s">
        <v>200</v>
      </c>
      <c r="T73" s="174" t="s">
        <v>200</v>
      </c>
      <c r="U73" s="159">
        <v>2.3E-2</v>
      </c>
      <c r="V73" s="159">
        <f>ROUND(E73*U73,2)</f>
        <v>9.3800000000000008</v>
      </c>
      <c r="W73" s="159"/>
      <c r="X73" s="159" t="s">
        <v>141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142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92" t="s">
        <v>307</v>
      </c>
      <c r="D74" s="190"/>
      <c r="E74" s="191"/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8"/>
      <c r="Z74" s="148"/>
      <c r="AA74" s="148"/>
      <c r="AB74" s="148"/>
      <c r="AC74" s="148"/>
      <c r="AD74" s="148"/>
      <c r="AE74" s="148"/>
      <c r="AF74" s="148"/>
      <c r="AG74" s="148" t="s">
        <v>202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92" t="s">
        <v>321</v>
      </c>
      <c r="D75" s="190"/>
      <c r="E75" s="191">
        <v>408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8"/>
      <c r="Z75" s="148"/>
      <c r="AA75" s="148"/>
      <c r="AB75" s="148"/>
      <c r="AC75" s="148"/>
      <c r="AD75" s="148"/>
      <c r="AE75" s="148"/>
      <c r="AF75" s="148"/>
      <c r="AG75" s="148" t="s">
        <v>202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ht="22.5" outlineLevel="1" x14ac:dyDescent="0.2">
      <c r="A76" s="168">
        <v>30</v>
      </c>
      <c r="B76" s="169" t="s">
        <v>322</v>
      </c>
      <c r="C76" s="185" t="s">
        <v>323</v>
      </c>
      <c r="D76" s="170" t="s">
        <v>205</v>
      </c>
      <c r="E76" s="171">
        <v>463</v>
      </c>
      <c r="F76" s="172"/>
      <c r="G76" s="173">
        <f>ROUND(E76*F76,2)</f>
        <v>0</v>
      </c>
      <c r="H76" s="172"/>
      <c r="I76" s="173">
        <f>ROUND(E76*H76,2)</f>
        <v>0</v>
      </c>
      <c r="J76" s="172"/>
      <c r="K76" s="173">
        <f>ROUND(E76*J76,2)</f>
        <v>0</v>
      </c>
      <c r="L76" s="173">
        <v>21</v>
      </c>
      <c r="M76" s="173">
        <f>G76*(1+L76/100)</f>
        <v>0</v>
      </c>
      <c r="N76" s="171">
        <v>0.378</v>
      </c>
      <c r="O76" s="171">
        <f>ROUND(E76*N76,2)</f>
        <v>175.01</v>
      </c>
      <c r="P76" s="171">
        <v>0</v>
      </c>
      <c r="Q76" s="171">
        <f>ROUND(E76*P76,2)</f>
        <v>0</v>
      </c>
      <c r="R76" s="173"/>
      <c r="S76" s="173" t="s">
        <v>200</v>
      </c>
      <c r="T76" s="174" t="s">
        <v>200</v>
      </c>
      <c r="U76" s="159">
        <v>0.03</v>
      </c>
      <c r="V76" s="159">
        <f>ROUND(E76*U76,2)</f>
        <v>13.89</v>
      </c>
      <c r="W76" s="159"/>
      <c r="X76" s="159" t="s">
        <v>141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142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92" t="s">
        <v>307</v>
      </c>
      <c r="D77" s="190"/>
      <c r="E77" s="191"/>
      <c r="F77" s="159"/>
      <c r="G77" s="159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8"/>
      <c r="Z77" s="148"/>
      <c r="AA77" s="148"/>
      <c r="AB77" s="148"/>
      <c r="AC77" s="148"/>
      <c r="AD77" s="148"/>
      <c r="AE77" s="148"/>
      <c r="AF77" s="148"/>
      <c r="AG77" s="148" t="s">
        <v>202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92" t="s">
        <v>324</v>
      </c>
      <c r="D78" s="190"/>
      <c r="E78" s="191">
        <v>463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8"/>
      <c r="Z78" s="148"/>
      <c r="AA78" s="148"/>
      <c r="AB78" s="148"/>
      <c r="AC78" s="148"/>
      <c r="AD78" s="148"/>
      <c r="AE78" s="148"/>
      <c r="AF78" s="148"/>
      <c r="AG78" s="148" t="s">
        <v>202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x14ac:dyDescent="0.2">
      <c r="A79" s="162" t="s">
        <v>134</v>
      </c>
      <c r="B79" s="163" t="s">
        <v>90</v>
      </c>
      <c r="C79" s="184" t="s">
        <v>91</v>
      </c>
      <c r="D79" s="164"/>
      <c r="E79" s="165"/>
      <c r="F79" s="166"/>
      <c r="G79" s="166">
        <f>SUMIF(AG80:AG95,"&lt;&gt;NOR",G80:G95)</f>
        <v>0</v>
      </c>
      <c r="H79" s="166"/>
      <c r="I79" s="166">
        <f>SUM(I80:I95)</f>
        <v>0</v>
      </c>
      <c r="J79" s="166"/>
      <c r="K79" s="166">
        <f>SUM(K80:K95)</f>
        <v>0</v>
      </c>
      <c r="L79" s="166"/>
      <c r="M79" s="166">
        <f>SUM(M80:M95)</f>
        <v>0</v>
      </c>
      <c r="N79" s="165"/>
      <c r="O79" s="165">
        <f>SUM(O80:O95)</f>
        <v>179.94000000000003</v>
      </c>
      <c r="P79" s="165"/>
      <c r="Q79" s="165">
        <f>SUM(Q80:Q95)</f>
        <v>0</v>
      </c>
      <c r="R79" s="166"/>
      <c r="S79" s="166"/>
      <c r="T79" s="167"/>
      <c r="U79" s="161"/>
      <c r="V79" s="161">
        <f>SUM(V80:V95)</f>
        <v>381.4</v>
      </c>
      <c r="W79" s="161"/>
      <c r="X79" s="161"/>
      <c r="AG79" t="s">
        <v>135</v>
      </c>
    </row>
    <row r="80" spans="1:60" outlineLevel="1" x14ac:dyDescent="0.2">
      <c r="A80" s="168">
        <v>31</v>
      </c>
      <c r="B80" s="169" t="s">
        <v>325</v>
      </c>
      <c r="C80" s="185" t="s">
        <v>326</v>
      </c>
      <c r="D80" s="170" t="s">
        <v>205</v>
      </c>
      <c r="E80" s="171">
        <v>695.6</v>
      </c>
      <c r="F80" s="172"/>
      <c r="G80" s="173">
        <f>ROUND(E80*F80,2)</f>
        <v>0</v>
      </c>
      <c r="H80" s="172"/>
      <c r="I80" s="173">
        <f>ROUND(E80*H80,2)</f>
        <v>0</v>
      </c>
      <c r="J80" s="172"/>
      <c r="K80" s="173">
        <f>ROUND(E80*J80,2)</f>
        <v>0</v>
      </c>
      <c r="L80" s="173">
        <v>21</v>
      </c>
      <c r="M80" s="173">
        <f>G80*(1+L80/100)</f>
        <v>0</v>
      </c>
      <c r="N80" s="171">
        <v>7.3899999999999993E-2</v>
      </c>
      <c r="O80" s="171">
        <f>ROUND(E80*N80,2)</f>
        <v>51.4</v>
      </c>
      <c r="P80" s="171">
        <v>0</v>
      </c>
      <c r="Q80" s="171">
        <f>ROUND(E80*P80,2)</f>
        <v>0</v>
      </c>
      <c r="R80" s="173"/>
      <c r="S80" s="173" t="s">
        <v>200</v>
      </c>
      <c r="T80" s="174" t="s">
        <v>200</v>
      </c>
      <c r="U80" s="159">
        <v>0.48</v>
      </c>
      <c r="V80" s="159">
        <f>ROUND(E80*U80,2)</f>
        <v>333.89</v>
      </c>
      <c r="W80" s="159"/>
      <c r="X80" s="159" t="s">
        <v>141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142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92" t="s">
        <v>327</v>
      </c>
      <c r="D81" s="190"/>
      <c r="E81" s="191"/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48"/>
      <c r="Z81" s="148"/>
      <c r="AA81" s="148"/>
      <c r="AB81" s="148"/>
      <c r="AC81" s="148"/>
      <c r="AD81" s="148"/>
      <c r="AE81" s="148"/>
      <c r="AF81" s="148"/>
      <c r="AG81" s="148" t="s">
        <v>202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92" t="s">
        <v>328</v>
      </c>
      <c r="D82" s="190"/>
      <c r="E82" s="191">
        <v>630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48"/>
      <c r="Z82" s="148"/>
      <c r="AA82" s="148"/>
      <c r="AB82" s="148"/>
      <c r="AC82" s="148"/>
      <c r="AD82" s="148"/>
      <c r="AE82" s="148"/>
      <c r="AF82" s="148"/>
      <c r="AG82" s="148" t="s">
        <v>202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192" t="s">
        <v>329</v>
      </c>
      <c r="D83" s="190"/>
      <c r="E83" s="191"/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48"/>
      <c r="Z83" s="148"/>
      <c r="AA83" s="148"/>
      <c r="AB83" s="148"/>
      <c r="AC83" s="148"/>
      <c r="AD83" s="148"/>
      <c r="AE83" s="148"/>
      <c r="AF83" s="148"/>
      <c r="AG83" s="148" t="s">
        <v>202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92" t="s">
        <v>330</v>
      </c>
      <c r="D84" s="190"/>
      <c r="E84" s="191">
        <v>65.599999999999994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8"/>
      <c r="Z84" s="148"/>
      <c r="AA84" s="148"/>
      <c r="AB84" s="148"/>
      <c r="AC84" s="148"/>
      <c r="AD84" s="148"/>
      <c r="AE84" s="148"/>
      <c r="AF84" s="148"/>
      <c r="AG84" s="148" t="s">
        <v>202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76">
        <v>32</v>
      </c>
      <c r="B85" s="177" t="s">
        <v>331</v>
      </c>
      <c r="C85" s="186" t="s">
        <v>332</v>
      </c>
      <c r="D85" s="178" t="s">
        <v>210</v>
      </c>
      <c r="E85" s="179">
        <v>5</v>
      </c>
      <c r="F85" s="180"/>
      <c r="G85" s="181">
        <f>ROUND(E85*F85,2)</f>
        <v>0</v>
      </c>
      <c r="H85" s="180"/>
      <c r="I85" s="181">
        <f>ROUND(E85*H85,2)</f>
        <v>0</v>
      </c>
      <c r="J85" s="180"/>
      <c r="K85" s="181">
        <f>ROUND(E85*J85,2)</f>
        <v>0</v>
      </c>
      <c r="L85" s="181">
        <v>21</v>
      </c>
      <c r="M85" s="181">
        <f>G85*(1+L85/100)</f>
        <v>0</v>
      </c>
      <c r="N85" s="179">
        <v>3.6000000000000002E-4</v>
      </c>
      <c r="O85" s="179">
        <f>ROUND(E85*N85,2)</f>
        <v>0</v>
      </c>
      <c r="P85" s="179">
        <v>0</v>
      </c>
      <c r="Q85" s="179">
        <f>ROUND(E85*P85,2)</f>
        <v>0</v>
      </c>
      <c r="R85" s="181"/>
      <c r="S85" s="181" t="s">
        <v>200</v>
      </c>
      <c r="T85" s="182" t="s">
        <v>200</v>
      </c>
      <c r="U85" s="159">
        <v>0.43</v>
      </c>
      <c r="V85" s="159">
        <f>ROUND(E85*U85,2)</f>
        <v>2.15</v>
      </c>
      <c r="W85" s="159"/>
      <c r="X85" s="159" t="s">
        <v>141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142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68">
        <v>33</v>
      </c>
      <c r="B86" s="169" t="s">
        <v>333</v>
      </c>
      <c r="C86" s="185" t="s">
        <v>334</v>
      </c>
      <c r="D86" s="170" t="s">
        <v>199</v>
      </c>
      <c r="E86" s="171">
        <v>15.12</v>
      </c>
      <c r="F86" s="172"/>
      <c r="G86" s="173">
        <f>ROUND(E86*F86,2)</f>
        <v>0</v>
      </c>
      <c r="H86" s="172"/>
      <c r="I86" s="173">
        <f>ROUND(E86*H86,2)</f>
        <v>0</v>
      </c>
      <c r="J86" s="172"/>
      <c r="K86" s="173">
        <f>ROUND(E86*J86,2)</f>
        <v>0</v>
      </c>
      <c r="L86" s="173">
        <v>21</v>
      </c>
      <c r="M86" s="173">
        <f>G86*(1+L86/100)</f>
        <v>0</v>
      </c>
      <c r="N86" s="171">
        <v>0</v>
      </c>
      <c r="O86" s="171">
        <f>ROUND(E86*N86,2)</f>
        <v>0</v>
      </c>
      <c r="P86" s="171">
        <v>0</v>
      </c>
      <c r="Q86" s="171">
        <f>ROUND(E86*P86,2)</f>
        <v>0</v>
      </c>
      <c r="R86" s="173"/>
      <c r="S86" s="173" t="s">
        <v>200</v>
      </c>
      <c r="T86" s="174" t="s">
        <v>200</v>
      </c>
      <c r="U86" s="159">
        <v>3</v>
      </c>
      <c r="V86" s="159">
        <f>ROUND(E86*U86,2)</f>
        <v>45.36</v>
      </c>
      <c r="W86" s="159"/>
      <c r="X86" s="159" t="s">
        <v>141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142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192" t="s">
        <v>335</v>
      </c>
      <c r="D87" s="190"/>
      <c r="E87" s="191">
        <v>15.12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48"/>
      <c r="Z87" s="148"/>
      <c r="AA87" s="148"/>
      <c r="AB87" s="148"/>
      <c r="AC87" s="148"/>
      <c r="AD87" s="148"/>
      <c r="AE87" s="148"/>
      <c r="AF87" s="148"/>
      <c r="AG87" s="148" t="s">
        <v>202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68">
        <v>34</v>
      </c>
      <c r="B88" s="169" t="s">
        <v>336</v>
      </c>
      <c r="C88" s="185" t="s">
        <v>337</v>
      </c>
      <c r="D88" s="170" t="s">
        <v>213</v>
      </c>
      <c r="E88" s="171">
        <v>30.24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1">
        <v>1</v>
      </c>
      <c r="O88" s="171">
        <f>ROUND(E88*N88,2)</f>
        <v>30.24</v>
      </c>
      <c r="P88" s="171">
        <v>0</v>
      </c>
      <c r="Q88" s="171">
        <f>ROUND(E88*P88,2)</f>
        <v>0</v>
      </c>
      <c r="R88" s="173" t="s">
        <v>294</v>
      </c>
      <c r="S88" s="173" t="s">
        <v>200</v>
      </c>
      <c r="T88" s="174" t="s">
        <v>200</v>
      </c>
      <c r="U88" s="159">
        <v>0</v>
      </c>
      <c r="V88" s="159">
        <f>ROUND(E88*U88,2)</f>
        <v>0</v>
      </c>
      <c r="W88" s="159"/>
      <c r="X88" s="159" t="s">
        <v>295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296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92" t="s">
        <v>338</v>
      </c>
      <c r="D89" s="190"/>
      <c r="E89" s="191">
        <v>30.24</v>
      </c>
      <c r="F89" s="159"/>
      <c r="G89" s="159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48"/>
      <c r="Z89" s="148"/>
      <c r="AA89" s="148"/>
      <c r="AB89" s="148"/>
      <c r="AC89" s="148"/>
      <c r="AD89" s="148"/>
      <c r="AE89" s="148"/>
      <c r="AF89" s="148"/>
      <c r="AG89" s="148" t="s">
        <v>202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68">
        <v>35</v>
      </c>
      <c r="B90" s="169" t="s">
        <v>339</v>
      </c>
      <c r="C90" s="185" t="s">
        <v>340</v>
      </c>
      <c r="D90" s="170" t="s">
        <v>205</v>
      </c>
      <c r="E90" s="171">
        <v>66.256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71">
        <v>0.17499999999999999</v>
      </c>
      <c r="O90" s="171">
        <f>ROUND(E90*N90,2)</f>
        <v>11.59</v>
      </c>
      <c r="P90" s="171">
        <v>0</v>
      </c>
      <c r="Q90" s="171">
        <f>ROUND(E90*P90,2)</f>
        <v>0</v>
      </c>
      <c r="R90" s="173" t="s">
        <v>294</v>
      </c>
      <c r="S90" s="173" t="s">
        <v>200</v>
      </c>
      <c r="T90" s="174" t="s">
        <v>200</v>
      </c>
      <c r="U90" s="159">
        <v>0</v>
      </c>
      <c r="V90" s="159">
        <f>ROUND(E90*U90,2)</f>
        <v>0</v>
      </c>
      <c r="W90" s="159"/>
      <c r="X90" s="159" t="s">
        <v>295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296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55"/>
      <c r="B91" s="156"/>
      <c r="C91" s="192" t="s">
        <v>341</v>
      </c>
      <c r="D91" s="190"/>
      <c r="E91" s="191">
        <v>66.256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48"/>
      <c r="Z91" s="148"/>
      <c r="AA91" s="148"/>
      <c r="AB91" s="148"/>
      <c r="AC91" s="148"/>
      <c r="AD91" s="148"/>
      <c r="AE91" s="148"/>
      <c r="AF91" s="148"/>
      <c r="AG91" s="148" t="s">
        <v>202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ht="22.5" outlineLevel="1" x14ac:dyDescent="0.2">
      <c r="A92" s="168">
        <v>36</v>
      </c>
      <c r="B92" s="169" t="s">
        <v>342</v>
      </c>
      <c r="C92" s="185" t="s">
        <v>343</v>
      </c>
      <c r="D92" s="170" t="s">
        <v>205</v>
      </c>
      <c r="E92" s="171">
        <v>593.88</v>
      </c>
      <c r="F92" s="172"/>
      <c r="G92" s="173">
        <f>ROUND(E92*F92,2)</f>
        <v>0</v>
      </c>
      <c r="H92" s="172"/>
      <c r="I92" s="173">
        <f>ROUND(E92*H92,2)</f>
        <v>0</v>
      </c>
      <c r="J92" s="172"/>
      <c r="K92" s="173">
        <f>ROUND(E92*J92,2)</f>
        <v>0</v>
      </c>
      <c r="L92" s="173">
        <v>21</v>
      </c>
      <c r="M92" s="173">
        <f>G92*(1+L92/100)</f>
        <v>0</v>
      </c>
      <c r="N92" s="171">
        <v>0.13627</v>
      </c>
      <c r="O92" s="171">
        <f>ROUND(E92*N92,2)</f>
        <v>80.930000000000007</v>
      </c>
      <c r="P92" s="171">
        <v>0</v>
      </c>
      <c r="Q92" s="171">
        <f>ROUND(E92*P92,2)</f>
        <v>0</v>
      </c>
      <c r="R92" s="173"/>
      <c r="S92" s="173" t="s">
        <v>139</v>
      </c>
      <c r="T92" s="174" t="s">
        <v>344</v>
      </c>
      <c r="U92" s="159">
        <v>0</v>
      </c>
      <c r="V92" s="159">
        <f>ROUND(E92*U92,2)</f>
        <v>0</v>
      </c>
      <c r="W92" s="159"/>
      <c r="X92" s="159" t="s">
        <v>295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296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92" t="s">
        <v>345</v>
      </c>
      <c r="D93" s="190"/>
      <c r="E93" s="191">
        <v>593.88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48"/>
      <c r="Z93" s="148"/>
      <c r="AA93" s="148"/>
      <c r="AB93" s="148"/>
      <c r="AC93" s="148"/>
      <c r="AD93" s="148"/>
      <c r="AE93" s="148"/>
      <c r="AF93" s="148"/>
      <c r="AG93" s="148" t="s">
        <v>202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ht="22.5" outlineLevel="1" x14ac:dyDescent="0.2">
      <c r="A94" s="168">
        <v>37</v>
      </c>
      <c r="B94" s="169" t="s">
        <v>346</v>
      </c>
      <c r="C94" s="185" t="s">
        <v>347</v>
      </c>
      <c r="D94" s="170" t="s">
        <v>205</v>
      </c>
      <c r="E94" s="171">
        <v>42.42</v>
      </c>
      <c r="F94" s="172"/>
      <c r="G94" s="173">
        <f>ROUND(E94*F94,2)</f>
        <v>0</v>
      </c>
      <c r="H94" s="172"/>
      <c r="I94" s="173">
        <f>ROUND(E94*H94,2)</f>
        <v>0</v>
      </c>
      <c r="J94" s="172"/>
      <c r="K94" s="173">
        <f>ROUND(E94*J94,2)</f>
        <v>0</v>
      </c>
      <c r="L94" s="173">
        <v>21</v>
      </c>
      <c r="M94" s="173">
        <f>G94*(1+L94/100)</f>
        <v>0</v>
      </c>
      <c r="N94" s="171">
        <v>0.13627</v>
      </c>
      <c r="O94" s="171">
        <f>ROUND(E94*N94,2)</f>
        <v>5.78</v>
      </c>
      <c r="P94" s="171">
        <v>0</v>
      </c>
      <c r="Q94" s="171">
        <f>ROUND(E94*P94,2)</f>
        <v>0</v>
      </c>
      <c r="R94" s="173"/>
      <c r="S94" s="173" t="s">
        <v>139</v>
      </c>
      <c r="T94" s="174" t="s">
        <v>344</v>
      </c>
      <c r="U94" s="159">
        <v>0</v>
      </c>
      <c r="V94" s="159">
        <f>ROUND(E94*U94,2)</f>
        <v>0</v>
      </c>
      <c r="W94" s="159"/>
      <c r="X94" s="159" t="s">
        <v>295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296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55"/>
      <c r="B95" s="156"/>
      <c r="C95" s="192" t="s">
        <v>348</v>
      </c>
      <c r="D95" s="190"/>
      <c r="E95" s="191">
        <v>42.42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48"/>
      <c r="Z95" s="148"/>
      <c r="AA95" s="148"/>
      <c r="AB95" s="148"/>
      <c r="AC95" s="148"/>
      <c r="AD95" s="148"/>
      <c r="AE95" s="148"/>
      <c r="AF95" s="148"/>
      <c r="AG95" s="148" t="s">
        <v>202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x14ac:dyDescent="0.2">
      <c r="A96" s="162" t="s">
        <v>134</v>
      </c>
      <c r="B96" s="163" t="s">
        <v>96</v>
      </c>
      <c r="C96" s="184" t="s">
        <v>97</v>
      </c>
      <c r="D96" s="164"/>
      <c r="E96" s="165"/>
      <c r="F96" s="166"/>
      <c r="G96" s="166">
        <f>SUMIF(AG97:AG107,"&lt;&gt;NOR",G97:G107)</f>
        <v>0</v>
      </c>
      <c r="H96" s="166"/>
      <c r="I96" s="166">
        <f>SUM(I97:I107)</f>
        <v>0</v>
      </c>
      <c r="J96" s="166"/>
      <c r="K96" s="166">
        <f>SUM(K97:K107)</f>
        <v>0</v>
      </c>
      <c r="L96" s="166"/>
      <c r="M96" s="166">
        <f>SUM(M97:M107)</f>
        <v>0</v>
      </c>
      <c r="N96" s="165"/>
      <c r="O96" s="165">
        <f>SUM(O97:O107)</f>
        <v>42.709999999999994</v>
      </c>
      <c r="P96" s="165"/>
      <c r="Q96" s="165">
        <f>SUM(Q97:Q107)</f>
        <v>0</v>
      </c>
      <c r="R96" s="166"/>
      <c r="S96" s="166"/>
      <c r="T96" s="167"/>
      <c r="U96" s="161"/>
      <c r="V96" s="161">
        <f>SUM(V97:V107)</f>
        <v>45.819999999999993</v>
      </c>
      <c r="W96" s="161"/>
      <c r="X96" s="161"/>
      <c r="AG96" t="s">
        <v>135</v>
      </c>
    </row>
    <row r="97" spans="1:60" ht="22.5" outlineLevel="1" x14ac:dyDescent="0.2">
      <c r="A97" s="168">
        <v>38</v>
      </c>
      <c r="B97" s="169" t="s">
        <v>349</v>
      </c>
      <c r="C97" s="185" t="s">
        <v>350</v>
      </c>
      <c r="D97" s="170" t="s">
        <v>237</v>
      </c>
      <c r="E97" s="171">
        <v>2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21</v>
      </c>
      <c r="M97" s="173">
        <f>G97*(1+L97/100)</f>
        <v>0</v>
      </c>
      <c r="N97" s="171">
        <v>0.1176</v>
      </c>
      <c r="O97" s="171">
        <f>ROUND(E97*N97,2)</f>
        <v>0.24</v>
      </c>
      <c r="P97" s="171">
        <v>0</v>
      </c>
      <c r="Q97" s="171">
        <f>ROUND(E97*P97,2)</f>
        <v>0</v>
      </c>
      <c r="R97" s="173"/>
      <c r="S97" s="173" t="s">
        <v>200</v>
      </c>
      <c r="T97" s="174" t="s">
        <v>200</v>
      </c>
      <c r="U97" s="159">
        <v>0.92</v>
      </c>
      <c r="V97" s="159">
        <f>ROUND(E97*U97,2)</f>
        <v>1.84</v>
      </c>
      <c r="W97" s="159"/>
      <c r="X97" s="159" t="s">
        <v>141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142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55"/>
      <c r="B98" s="156"/>
      <c r="C98" s="192" t="s">
        <v>351</v>
      </c>
      <c r="D98" s="190"/>
      <c r="E98" s="191"/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48"/>
      <c r="Z98" s="148"/>
      <c r="AA98" s="148"/>
      <c r="AB98" s="148"/>
      <c r="AC98" s="148"/>
      <c r="AD98" s="148"/>
      <c r="AE98" s="148"/>
      <c r="AF98" s="148"/>
      <c r="AG98" s="148" t="s">
        <v>202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192" t="s">
        <v>352</v>
      </c>
      <c r="D99" s="190"/>
      <c r="E99" s="191">
        <v>2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48"/>
      <c r="Z99" s="148"/>
      <c r="AA99" s="148"/>
      <c r="AB99" s="148"/>
      <c r="AC99" s="148"/>
      <c r="AD99" s="148"/>
      <c r="AE99" s="148"/>
      <c r="AF99" s="148"/>
      <c r="AG99" s="148" t="s">
        <v>202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76">
        <v>39</v>
      </c>
      <c r="B100" s="177" t="s">
        <v>353</v>
      </c>
      <c r="C100" s="186" t="s">
        <v>354</v>
      </c>
      <c r="D100" s="178" t="s">
        <v>205</v>
      </c>
      <c r="E100" s="179">
        <v>3</v>
      </c>
      <c r="F100" s="180"/>
      <c r="G100" s="181">
        <f>ROUND(E100*F100,2)</f>
        <v>0</v>
      </c>
      <c r="H100" s="180"/>
      <c r="I100" s="181">
        <f>ROUND(E100*H100,2)</f>
        <v>0</v>
      </c>
      <c r="J100" s="180"/>
      <c r="K100" s="181">
        <f>ROUND(E100*J100,2)</f>
        <v>0</v>
      </c>
      <c r="L100" s="181">
        <v>21</v>
      </c>
      <c r="M100" s="181">
        <f>G100*(1+L100/100)</f>
        <v>0</v>
      </c>
      <c r="N100" s="179">
        <v>7.6000000000000004E-4</v>
      </c>
      <c r="O100" s="179">
        <f>ROUND(E100*N100,2)</f>
        <v>0</v>
      </c>
      <c r="P100" s="179">
        <v>0</v>
      </c>
      <c r="Q100" s="179">
        <f>ROUND(E100*P100,2)</f>
        <v>0</v>
      </c>
      <c r="R100" s="181"/>
      <c r="S100" s="181" t="s">
        <v>200</v>
      </c>
      <c r="T100" s="182" t="s">
        <v>200</v>
      </c>
      <c r="U100" s="159">
        <v>0.311</v>
      </c>
      <c r="V100" s="159">
        <f>ROUND(E100*U100,2)</f>
        <v>0.93</v>
      </c>
      <c r="W100" s="159"/>
      <c r="X100" s="159" t="s">
        <v>141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142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68">
        <v>40</v>
      </c>
      <c r="B101" s="169" t="s">
        <v>355</v>
      </c>
      <c r="C101" s="185" t="s">
        <v>356</v>
      </c>
      <c r="D101" s="170" t="s">
        <v>205</v>
      </c>
      <c r="E101" s="171">
        <v>3</v>
      </c>
      <c r="F101" s="172"/>
      <c r="G101" s="173">
        <f>ROUND(E101*F101,2)</f>
        <v>0</v>
      </c>
      <c r="H101" s="172"/>
      <c r="I101" s="173">
        <f>ROUND(E101*H101,2)</f>
        <v>0</v>
      </c>
      <c r="J101" s="172"/>
      <c r="K101" s="173">
        <f>ROUND(E101*J101,2)</f>
        <v>0</v>
      </c>
      <c r="L101" s="173">
        <v>21</v>
      </c>
      <c r="M101" s="173">
        <f>G101*(1+L101/100)</f>
        <v>0</v>
      </c>
      <c r="N101" s="171">
        <v>0</v>
      </c>
      <c r="O101" s="171">
        <f>ROUND(E101*N101,2)</f>
        <v>0</v>
      </c>
      <c r="P101" s="171">
        <v>0</v>
      </c>
      <c r="Q101" s="171">
        <f>ROUND(E101*P101,2)</f>
        <v>0</v>
      </c>
      <c r="R101" s="173"/>
      <c r="S101" s="173" t="s">
        <v>200</v>
      </c>
      <c r="T101" s="174" t="s">
        <v>200</v>
      </c>
      <c r="U101" s="159">
        <v>0.13</v>
      </c>
      <c r="V101" s="159">
        <f>ROUND(E101*U101,2)</f>
        <v>0.39</v>
      </c>
      <c r="W101" s="159"/>
      <c r="X101" s="159" t="s">
        <v>141</v>
      </c>
      <c r="Y101" s="148"/>
      <c r="Z101" s="148"/>
      <c r="AA101" s="148"/>
      <c r="AB101" s="148"/>
      <c r="AC101" s="148"/>
      <c r="AD101" s="148"/>
      <c r="AE101" s="148"/>
      <c r="AF101" s="148"/>
      <c r="AG101" s="148" t="s">
        <v>142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92" t="s">
        <v>357</v>
      </c>
      <c r="D102" s="190"/>
      <c r="E102" s="191"/>
      <c r="F102" s="159"/>
      <c r="G102" s="159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48"/>
      <c r="Z102" s="148"/>
      <c r="AA102" s="148"/>
      <c r="AB102" s="148"/>
      <c r="AC102" s="148"/>
      <c r="AD102" s="148"/>
      <c r="AE102" s="148"/>
      <c r="AF102" s="148"/>
      <c r="AG102" s="148" t="s">
        <v>202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55"/>
      <c r="B103" s="156"/>
      <c r="C103" s="192" t="s">
        <v>358</v>
      </c>
      <c r="D103" s="190"/>
      <c r="E103" s="191">
        <v>3</v>
      </c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48"/>
      <c r="Z103" s="148"/>
      <c r="AA103" s="148"/>
      <c r="AB103" s="148"/>
      <c r="AC103" s="148"/>
      <c r="AD103" s="148"/>
      <c r="AE103" s="148"/>
      <c r="AF103" s="148"/>
      <c r="AG103" s="148" t="s">
        <v>202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68">
        <v>41</v>
      </c>
      <c r="B104" s="169" t="s">
        <v>359</v>
      </c>
      <c r="C104" s="185" t="s">
        <v>360</v>
      </c>
      <c r="D104" s="170" t="s">
        <v>210</v>
      </c>
      <c r="E104" s="171">
        <v>158</v>
      </c>
      <c r="F104" s="172"/>
      <c r="G104" s="173">
        <f>ROUND(E104*F104,2)</f>
        <v>0</v>
      </c>
      <c r="H104" s="172"/>
      <c r="I104" s="173">
        <f>ROUND(E104*H104,2)</f>
        <v>0</v>
      </c>
      <c r="J104" s="172"/>
      <c r="K104" s="173">
        <f>ROUND(E104*J104,2)</f>
        <v>0</v>
      </c>
      <c r="L104" s="173">
        <v>21</v>
      </c>
      <c r="M104" s="173">
        <f>G104*(1+L104/100)</f>
        <v>0</v>
      </c>
      <c r="N104" s="171">
        <v>0.188</v>
      </c>
      <c r="O104" s="171">
        <f>ROUND(E104*N104,2)</f>
        <v>29.7</v>
      </c>
      <c r="P104" s="171">
        <v>0</v>
      </c>
      <c r="Q104" s="171">
        <f>ROUND(E104*P104,2)</f>
        <v>0</v>
      </c>
      <c r="R104" s="173"/>
      <c r="S104" s="173" t="s">
        <v>200</v>
      </c>
      <c r="T104" s="174" t="s">
        <v>200</v>
      </c>
      <c r="U104" s="159">
        <v>0.27</v>
      </c>
      <c r="V104" s="159">
        <f>ROUND(E104*U104,2)</f>
        <v>42.66</v>
      </c>
      <c r="W104" s="159"/>
      <c r="X104" s="159" t="s">
        <v>141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142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92" t="s">
        <v>361</v>
      </c>
      <c r="D105" s="190"/>
      <c r="E105" s="191">
        <v>158</v>
      </c>
      <c r="F105" s="159"/>
      <c r="G105" s="159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48"/>
      <c r="Z105" s="148"/>
      <c r="AA105" s="148"/>
      <c r="AB105" s="148"/>
      <c r="AC105" s="148"/>
      <c r="AD105" s="148"/>
      <c r="AE105" s="148"/>
      <c r="AF105" s="148"/>
      <c r="AG105" s="148" t="s">
        <v>202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68">
        <v>42</v>
      </c>
      <c r="B106" s="169" t="s">
        <v>362</v>
      </c>
      <c r="C106" s="185" t="s">
        <v>363</v>
      </c>
      <c r="D106" s="170" t="s">
        <v>237</v>
      </c>
      <c r="E106" s="171">
        <v>159.58000000000001</v>
      </c>
      <c r="F106" s="172"/>
      <c r="G106" s="173">
        <f>ROUND(E106*F106,2)</f>
        <v>0</v>
      </c>
      <c r="H106" s="172"/>
      <c r="I106" s="173">
        <f>ROUND(E106*H106,2)</f>
        <v>0</v>
      </c>
      <c r="J106" s="172"/>
      <c r="K106" s="173">
        <f>ROUND(E106*J106,2)</f>
        <v>0</v>
      </c>
      <c r="L106" s="173">
        <v>21</v>
      </c>
      <c r="M106" s="173">
        <f>G106*(1+L106/100)</f>
        <v>0</v>
      </c>
      <c r="N106" s="171">
        <v>0.08</v>
      </c>
      <c r="O106" s="171">
        <f>ROUND(E106*N106,2)</f>
        <v>12.77</v>
      </c>
      <c r="P106" s="171">
        <v>0</v>
      </c>
      <c r="Q106" s="171">
        <f>ROUND(E106*P106,2)</f>
        <v>0</v>
      </c>
      <c r="R106" s="173" t="s">
        <v>294</v>
      </c>
      <c r="S106" s="173" t="s">
        <v>200</v>
      </c>
      <c r="T106" s="174" t="s">
        <v>200</v>
      </c>
      <c r="U106" s="159">
        <v>0</v>
      </c>
      <c r="V106" s="159">
        <f>ROUND(E106*U106,2)</f>
        <v>0</v>
      </c>
      <c r="W106" s="159"/>
      <c r="X106" s="159" t="s">
        <v>295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296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92" t="s">
        <v>364</v>
      </c>
      <c r="D107" s="190"/>
      <c r="E107" s="191">
        <v>159.58000000000001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48"/>
      <c r="Z107" s="148"/>
      <c r="AA107" s="148"/>
      <c r="AB107" s="148"/>
      <c r="AC107" s="148"/>
      <c r="AD107" s="148"/>
      <c r="AE107" s="148"/>
      <c r="AF107" s="148"/>
      <c r="AG107" s="148" t="s">
        <v>202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x14ac:dyDescent="0.2">
      <c r="A108" s="162" t="s">
        <v>134</v>
      </c>
      <c r="B108" s="163" t="s">
        <v>100</v>
      </c>
      <c r="C108" s="184" t="s">
        <v>101</v>
      </c>
      <c r="D108" s="164"/>
      <c r="E108" s="165"/>
      <c r="F108" s="166"/>
      <c r="G108" s="166">
        <f>SUMIF(AG109:AG109,"&lt;&gt;NOR",G109:G109)</f>
        <v>0</v>
      </c>
      <c r="H108" s="166"/>
      <c r="I108" s="166">
        <f>SUM(I109:I109)</f>
        <v>0</v>
      </c>
      <c r="J108" s="166"/>
      <c r="K108" s="166">
        <f>SUM(K109:K109)</f>
        <v>0</v>
      </c>
      <c r="L108" s="166"/>
      <c r="M108" s="166">
        <f>SUM(M109:M109)</f>
        <v>0</v>
      </c>
      <c r="N108" s="165"/>
      <c r="O108" s="165">
        <f>SUM(O109:O109)</f>
        <v>0</v>
      </c>
      <c r="P108" s="165"/>
      <c r="Q108" s="165">
        <f>SUM(Q109:Q109)</f>
        <v>0</v>
      </c>
      <c r="R108" s="166"/>
      <c r="S108" s="166"/>
      <c r="T108" s="167"/>
      <c r="U108" s="161"/>
      <c r="V108" s="161">
        <f>SUM(V109:V109)</f>
        <v>241.65</v>
      </c>
      <c r="W108" s="161"/>
      <c r="X108" s="161"/>
      <c r="AG108" t="s">
        <v>135</v>
      </c>
    </row>
    <row r="109" spans="1:60" outlineLevel="1" x14ac:dyDescent="0.2">
      <c r="A109" s="176">
        <v>43</v>
      </c>
      <c r="B109" s="177" t="s">
        <v>365</v>
      </c>
      <c r="C109" s="186" t="s">
        <v>366</v>
      </c>
      <c r="D109" s="178" t="s">
        <v>213</v>
      </c>
      <c r="E109" s="179">
        <v>619.60302000000001</v>
      </c>
      <c r="F109" s="180"/>
      <c r="G109" s="181">
        <f>ROUND(E109*F109,2)</f>
        <v>0</v>
      </c>
      <c r="H109" s="180"/>
      <c r="I109" s="181">
        <f>ROUND(E109*H109,2)</f>
        <v>0</v>
      </c>
      <c r="J109" s="180"/>
      <c r="K109" s="181">
        <f>ROUND(E109*J109,2)</f>
        <v>0</v>
      </c>
      <c r="L109" s="181">
        <v>21</v>
      </c>
      <c r="M109" s="181">
        <f>G109*(1+L109/100)</f>
        <v>0</v>
      </c>
      <c r="N109" s="179">
        <v>0</v>
      </c>
      <c r="O109" s="179">
        <f>ROUND(E109*N109,2)</f>
        <v>0</v>
      </c>
      <c r="P109" s="179">
        <v>0</v>
      </c>
      <c r="Q109" s="179">
        <f>ROUND(E109*P109,2)</f>
        <v>0</v>
      </c>
      <c r="R109" s="181"/>
      <c r="S109" s="181" t="s">
        <v>200</v>
      </c>
      <c r="T109" s="182" t="s">
        <v>200</v>
      </c>
      <c r="U109" s="159">
        <v>0.39</v>
      </c>
      <c r="V109" s="159">
        <f>ROUND(E109*U109,2)</f>
        <v>241.65</v>
      </c>
      <c r="W109" s="159"/>
      <c r="X109" s="159" t="s">
        <v>245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246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x14ac:dyDescent="0.2">
      <c r="A110" s="162" t="s">
        <v>134</v>
      </c>
      <c r="B110" s="163" t="s">
        <v>102</v>
      </c>
      <c r="C110" s="184" t="s">
        <v>103</v>
      </c>
      <c r="D110" s="164"/>
      <c r="E110" s="165"/>
      <c r="F110" s="166"/>
      <c r="G110" s="166">
        <f>SUMIF(AG111:AG123,"&lt;&gt;NOR",G111:G123)</f>
        <v>0</v>
      </c>
      <c r="H110" s="166"/>
      <c r="I110" s="166">
        <f>SUM(I111:I123)</f>
        <v>0</v>
      </c>
      <c r="J110" s="166"/>
      <c r="K110" s="166">
        <f>SUM(K111:K123)</f>
        <v>0</v>
      </c>
      <c r="L110" s="166"/>
      <c r="M110" s="166">
        <f>SUM(M111:M123)</f>
        <v>0</v>
      </c>
      <c r="N110" s="165"/>
      <c r="O110" s="165">
        <f>SUM(O111:O123)</f>
        <v>255.51999999999998</v>
      </c>
      <c r="P110" s="165"/>
      <c r="Q110" s="165">
        <f>SUM(Q111:Q123)</f>
        <v>0</v>
      </c>
      <c r="R110" s="166"/>
      <c r="S110" s="166"/>
      <c r="T110" s="167"/>
      <c r="U110" s="161"/>
      <c r="V110" s="161">
        <f>SUM(V111:V123)</f>
        <v>90.18</v>
      </c>
      <c r="W110" s="161"/>
      <c r="X110" s="161"/>
      <c r="AG110" t="s">
        <v>135</v>
      </c>
    </row>
    <row r="111" spans="1:60" outlineLevel="1" x14ac:dyDescent="0.2">
      <c r="A111" s="168">
        <v>44</v>
      </c>
      <c r="B111" s="169" t="s">
        <v>247</v>
      </c>
      <c r="C111" s="185" t="s">
        <v>248</v>
      </c>
      <c r="D111" s="170" t="s">
        <v>199</v>
      </c>
      <c r="E111" s="171">
        <v>138.9</v>
      </c>
      <c r="F111" s="172"/>
      <c r="G111" s="173">
        <f>ROUND(E111*F111,2)</f>
        <v>0</v>
      </c>
      <c r="H111" s="172"/>
      <c r="I111" s="173">
        <f>ROUND(E111*H111,2)</f>
        <v>0</v>
      </c>
      <c r="J111" s="172"/>
      <c r="K111" s="173">
        <f>ROUND(E111*J111,2)</f>
        <v>0</v>
      </c>
      <c r="L111" s="173">
        <v>21</v>
      </c>
      <c r="M111" s="173">
        <f>G111*(1+L111/100)</f>
        <v>0</v>
      </c>
      <c r="N111" s="171">
        <v>0</v>
      </c>
      <c r="O111" s="171">
        <f>ROUND(E111*N111,2)</f>
        <v>0</v>
      </c>
      <c r="P111" s="171">
        <v>0</v>
      </c>
      <c r="Q111" s="171">
        <f>ROUND(E111*P111,2)</f>
        <v>0</v>
      </c>
      <c r="R111" s="173"/>
      <c r="S111" s="173" t="s">
        <v>200</v>
      </c>
      <c r="T111" s="174" t="s">
        <v>200</v>
      </c>
      <c r="U111" s="159">
        <v>0.22</v>
      </c>
      <c r="V111" s="159">
        <f>ROUND(E111*U111,2)</f>
        <v>30.56</v>
      </c>
      <c r="W111" s="159"/>
      <c r="X111" s="159" t="s">
        <v>141</v>
      </c>
      <c r="Y111" s="148"/>
      <c r="Z111" s="148"/>
      <c r="AA111" s="148"/>
      <c r="AB111" s="148"/>
      <c r="AC111" s="148"/>
      <c r="AD111" s="148"/>
      <c r="AE111" s="148"/>
      <c r="AF111" s="148"/>
      <c r="AG111" s="148" t="s">
        <v>142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55"/>
      <c r="B112" s="156"/>
      <c r="C112" s="192" t="s">
        <v>367</v>
      </c>
      <c r="D112" s="190"/>
      <c r="E112" s="191">
        <v>138.9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48"/>
      <c r="Z112" s="148"/>
      <c r="AA112" s="148"/>
      <c r="AB112" s="148"/>
      <c r="AC112" s="148"/>
      <c r="AD112" s="148"/>
      <c r="AE112" s="148"/>
      <c r="AF112" s="148"/>
      <c r="AG112" s="148" t="s">
        <v>202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76">
        <v>45</v>
      </c>
      <c r="B113" s="177" t="s">
        <v>252</v>
      </c>
      <c r="C113" s="186" t="s">
        <v>253</v>
      </c>
      <c r="D113" s="178" t="s">
        <v>199</v>
      </c>
      <c r="E113" s="179">
        <v>138.9</v>
      </c>
      <c r="F113" s="180"/>
      <c r="G113" s="181">
        <f>ROUND(E113*F113,2)</f>
        <v>0</v>
      </c>
      <c r="H113" s="180"/>
      <c r="I113" s="181">
        <f>ROUND(E113*H113,2)</f>
        <v>0</v>
      </c>
      <c r="J113" s="180"/>
      <c r="K113" s="181">
        <f>ROUND(E113*J113,2)</f>
        <v>0</v>
      </c>
      <c r="L113" s="181">
        <v>21</v>
      </c>
      <c r="M113" s="181">
        <f>G113*(1+L113/100)</f>
        <v>0</v>
      </c>
      <c r="N113" s="179">
        <v>0</v>
      </c>
      <c r="O113" s="179">
        <f>ROUND(E113*N113,2)</f>
        <v>0</v>
      </c>
      <c r="P113" s="179">
        <v>0</v>
      </c>
      <c r="Q113" s="179">
        <f>ROUND(E113*P113,2)</f>
        <v>0</v>
      </c>
      <c r="R113" s="181"/>
      <c r="S113" s="181" t="s">
        <v>200</v>
      </c>
      <c r="T113" s="182" t="s">
        <v>200</v>
      </c>
      <c r="U113" s="159">
        <v>8.7999999999999995E-2</v>
      </c>
      <c r="V113" s="159">
        <f>ROUND(E113*U113,2)</f>
        <v>12.22</v>
      </c>
      <c r="W113" s="159"/>
      <c r="X113" s="159" t="s">
        <v>141</v>
      </c>
      <c r="Y113" s="148"/>
      <c r="Z113" s="148"/>
      <c r="AA113" s="148"/>
      <c r="AB113" s="148"/>
      <c r="AC113" s="148"/>
      <c r="AD113" s="148"/>
      <c r="AE113" s="148"/>
      <c r="AF113" s="148"/>
      <c r="AG113" s="148" t="s">
        <v>142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ht="22.5" outlineLevel="1" x14ac:dyDescent="0.2">
      <c r="A114" s="176">
        <v>46</v>
      </c>
      <c r="B114" s="177" t="s">
        <v>254</v>
      </c>
      <c r="C114" s="186" t="s">
        <v>255</v>
      </c>
      <c r="D114" s="178" t="s">
        <v>199</v>
      </c>
      <c r="E114" s="179">
        <v>138.9</v>
      </c>
      <c r="F114" s="180"/>
      <c r="G114" s="181">
        <f>ROUND(E114*F114,2)</f>
        <v>0</v>
      </c>
      <c r="H114" s="180"/>
      <c r="I114" s="181">
        <f>ROUND(E114*H114,2)</f>
        <v>0</v>
      </c>
      <c r="J114" s="180"/>
      <c r="K114" s="181">
        <f>ROUND(E114*J114,2)</f>
        <v>0</v>
      </c>
      <c r="L114" s="181">
        <v>21</v>
      </c>
      <c r="M114" s="181">
        <f>G114*(1+L114/100)</f>
        <v>0</v>
      </c>
      <c r="N114" s="179">
        <v>0</v>
      </c>
      <c r="O114" s="179">
        <f>ROUND(E114*N114,2)</f>
        <v>0</v>
      </c>
      <c r="P114" s="179">
        <v>0</v>
      </c>
      <c r="Q114" s="179">
        <f>ROUND(E114*P114,2)</f>
        <v>0</v>
      </c>
      <c r="R114" s="181"/>
      <c r="S114" s="181" t="s">
        <v>200</v>
      </c>
      <c r="T114" s="182" t="s">
        <v>200</v>
      </c>
      <c r="U114" s="159">
        <v>0.01</v>
      </c>
      <c r="V114" s="159">
        <f>ROUND(E114*U114,2)</f>
        <v>1.39</v>
      </c>
      <c r="W114" s="159"/>
      <c r="X114" s="159" t="s">
        <v>141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142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68">
        <v>47</v>
      </c>
      <c r="B115" s="169" t="s">
        <v>261</v>
      </c>
      <c r="C115" s="185" t="s">
        <v>262</v>
      </c>
      <c r="D115" s="170" t="s">
        <v>199</v>
      </c>
      <c r="E115" s="171">
        <v>2083.5</v>
      </c>
      <c r="F115" s="172"/>
      <c r="G115" s="173">
        <f>ROUND(E115*F115,2)</f>
        <v>0</v>
      </c>
      <c r="H115" s="172"/>
      <c r="I115" s="173">
        <f>ROUND(E115*H115,2)</f>
        <v>0</v>
      </c>
      <c r="J115" s="172"/>
      <c r="K115" s="173">
        <f>ROUND(E115*J115,2)</f>
        <v>0</v>
      </c>
      <c r="L115" s="173">
        <v>21</v>
      </c>
      <c r="M115" s="173">
        <f>G115*(1+L115/100)</f>
        <v>0</v>
      </c>
      <c r="N115" s="171">
        <v>0</v>
      </c>
      <c r="O115" s="171">
        <f>ROUND(E115*N115,2)</f>
        <v>0</v>
      </c>
      <c r="P115" s="171">
        <v>0</v>
      </c>
      <c r="Q115" s="171">
        <f>ROUND(E115*P115,2)</f>
        <v>0</v>
      </c>
      <c r="R115" s="173"/>
      <c r="S115" s="173" t="s">
        <v>200</v>
      </c>
      <c r="T115" s="174" t="s">
        <v>200</v>
      </c>
      <c r="U115" s="159">
        <v>0</v>
      </c>
      <c r="V115" s="159">
        <f>ROUND(E115*U115,2)</f>
        <v>0</v>
      </c>
      <c r="W115" s="159"/>
      <c r="X115" s="159" t="s">
        <v>141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142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192" t="s">
        <v>263</v>
      </c>
      <c r="D116" s="190"/>
      <c r="E116" s="191"/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48"/>
      <c r="Z116" s="148"/>
      <c r="AA116" s="148"/>
      <c r="AB116" s="148"/>
      <c r="AC116" s="148"/>
      <c r="AD116" s="148"/>
      <c r="AE116" s="148"/>
      <c r="AF116" s="148"/>
      <c r="AG116" s="148" t="s">
        <v>202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192" t="s">
        <v>368</v>
      </c>
      <c r="D117" s="190"/>
      <c r="E117" s="191">
        <v>2083.5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48"/>
      <c r="Z117" s="148"/>
      <c r="AA117" s="148"/>
      <c r="AB117" s="148"/>
      <c r="AC117" s="148"/>
      <c r="AD117" s="148"/>
      <c r="AE117" s="148"/>
      <c r="AF117" s="148"/>
      <c r="AG117" s="148" t="s">
        <v>202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76">
        <v>48</v>
      </c>
      <c r="B118" s="177" t="s">
        <v>290</v>
      </c>
      <c r="C118" s="186" t="s">
        <v>291</v>
      </c>
      <c r="D118" s="178" t="s">
        <v>199</v>
      </c>
      <c r="E118" s="179">
        <v>138.9</v>
      </c>
      <c r="F118" s="180"/>
      <c r="G118" s="181">
        <f>ROUND(E118*F118,2)</f>
        <v>0</v>
      </c>
      <c r="H118" s="180"/>
      <c r="I118" s="181">
        <f>ROUND(E118*H118,2)</f>
        <v>0</v>
      </c>
      <c r="J118" s="180"/>
      <c r="K118" s="181">
        <f>ROUND(E118*J118,2)</f>
        <v>0</v>
      </c>
      <c r="L118" s="181">
        <v>21</v>
      </c>
      <c r="M118" s="181">
        <f>G118*(1+L118/100)</f>
        <v>0</v>
      </c>
      <c r="N118" s="179">
        <v>0</v>
      </c>
      <c r="O118" s="179">
        <f>ROUND(E118*N118,2)</f>
        <v>0</v>
      </c>
      <c r="P118" s="179">
        <v>0</v>
      </c>
      <c r="Q118" s="179">
        <f>ROUND(E118*P118,2)</f>
        <v>0</v>
      </c>
      <c r="R118" s="181"/>
      <c r="S118" s="181" t="s">
        <v>200</v>
      </c>
      <c r="T118" s="182" t="s">
        <v>140</v>
      </c>
      <c r="U118" s="159">
        <v>0</v>
      </c>
      <c r="V118" s="159">
        <f>ROUND(E118*U118,2)</f>
        <v>0</v>
      </c>
      <c r="W118" s="159"/>
      <c r="X118" s="159" t="s">
        <v>141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142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76">
        <v>49</v>
      </c>
      <c r="B119" s="177" t="s">
        <v>369</v>
      </c>
      <c r="C119" s="186" t="s">
        <v>370</v>
      </c>
      <c r="D119" s="178" t="s">
        <v>205</v>
      </c>
      <c r="E119" s="179">
        <v>463</v>
      </c>
      <c r="F119" s="180"/>
      <c r="G119" s="181">
        <f>ROUND(E119*F119,2)</f>
        <v>0</v>
      </c>
      <c r="H119" s="180"/>
      <c r="I119" s="181">
        <f>ROUND(E119*H119,2)</f>
        <v>0</v>
      </c>
      <c r="J119" s="180"/>
      <c r="K119" s="181">
        <f>ROUND(E119*J119,2)</f>
        <v>0</v>
      </c>
      <c r="L119" s="181">
        <v>21</v>
      </c>
      <c r="M119" s="181">
        <f>G119*(1+L119/100)</f>
        <v>0</v>
      </c>
      <c r="N119" s="179">
        <v>3.0000000000000001E-5</v>
      </c>
      <c r="O119" s="179">
        <f>ROUND(E119*N119,2)</f>
        <v>0.01</v>
      </c>
      <c r="P119" s="179">
        <v>0</v>
      </c>
      <c r="Q119" s="179">
        <f>ROUND(E119*P119,2)</f>
        <v>0</v>
      </c>
      <c r="R119" s="181"/>
      <c r="S119" s="181" t="s">
        <v>200</v>
      </c>
      <c r="T119" s="182" t="s">
        <v>200</v>
      </c>
      <c r="U119" s="159">
        <v>3.1E-2</v>
      </c>
      <c r="V119" s="159">
        <f>ROUND(E119*U119,2)</f>
        <v>14.35</v>
      </c>
      <c r="W119" s="159"/>
      <c r="X119" s="159" t="s">
        <v>141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142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76">
        <v>50</v>
      </c>
      <c r="B120" s="177" t="s">
        <v>371</v>
      </c>
      <c r="C120" s="186" t="s">
        <v>372</v>
      </c>
      <c r="D120" s="178" t="s">
        <v>205</v>
      </c>
      <c r="E120" s="179">
        <v>463</v>
      </c>
      <c r="F120" s="180"/>
      <c r="G120" s="181">
        <f>ROUND(E120*F120,2)</f>
        <v>0</v>
      </c>
      <c r="H120" s="180"/>
      <c r="I120" s="181">
        <f>ROUND(E120*H120,2)</f>
        <v>0</v>
      </c>
      <c r="J120" s="180"/>
      <c r="K120" s="181">
        <f>ROUND(E120*J120,2)</f>
        <v>0</v>
      </c>
      <c r="L120" s="181">
        <v>21</v>
      </c>
      <c r="M120" s="181">
        <f>G120*(1+L120/100)</f>
        <v>0</v>
      </c>
      <c r="N120" s="179">
        <v>0.55125000000000002</v>
      </c>
      <c r="O120" s="179">
        <f>ROUND(E120*N120,2)</f>
        <v>255.23</v>
      </c>
      <c r="P120" s="179">
        <v>0</v>
      </c>
      <c r="Q120" s="179">
        <f>ROUND(E120*P120,2)</f>
        <v>0</v>
      </c>
      <c r="R120" s="181"/>
      <c r="S120" s="181" t="s">
        <v>139</v>
      </c>
      <c r="T120" s="182" t="s">
        <v>373</v>
      </c>
      <c r="U120" s="159">
        <v>2.7E-2</v>
      </c>
      <c r="V120" s="159">
        <f>ROUND(E120*U120,2)</f>
        <v>12.5</v>
      </c>
      <c r="W120" s="159"/>
      <c r="X120" s="159" t="s">
        <v>141</v>
      </c>
      <c r="Y120" s="148"/>
      <c r="Z120" s="148"/>
      <c r="AA120" s="148"/>
      <c r="AB120" s="148"/>
      <c r="AC120" s="148"/>
      <c r="AD120" s="148"/>
      <c r="AE120" s="148"/>
      <c r="AF120" s="148"/>
      <c r="AG120" s="148" t="s">
        <v>142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68">
        <v>51</v>
      </c>
      <c r="B121" s="169" t="s">
        <v>374</v>
      </c>
      <c r="C121" s="185" t="s">
        <v>375</v>
      </c>
      <c r="D121" s="170" t="s">
        <v>205</v>
      </c>
      <c r="E121" s="171">
        <v>555.6</v>
      </c>
      <c r="F121" s="172"/>
      <c r="G121" s="173">
        <f>ROUND(E121*F121,2)</f>
        <v>0</v>
      </c>
      <c r="H121" s="172"/>
      <c r="I121" s="173">
        <f>ROUND(E121*H121,2)</f>
        <v>0</v>
      </c>
      <c r="J121" s="172"/>
      <c r="K121" s="173">
        <f>ROUND(E121*J121,2)</f>
        <v>0</v>
      </c>
      <c r="L121" s="173">
        <v>21</v>
      </c>
      <c r="M121" s="173">
        <f>G121*(1+L121/100)</f>
        <v>0</v>
      </c>
      <c r="N121" s="171">
        <v>5.0000000000000001E-4</v>
      </c>
      <c r="O121" s="171">
        <f>ROUND(E121*N121,2)</f>
        <v>0.28000000000000003</v>
      </c>
      <c r="P121" s="171">
        <v>0</v>
      </c>
      <c r="Q121" s="171">
        <f>ROUND(E121*P121,2)</f>
        <v>0</v>
      </c>
      <c r="R121" s="173" t="s">
        <v>294</v>
      </c>
      <c r="S121" s="173" t="s">
        <v>200</v>
      </c>
      <c r="T121" s="174" t="s">
        <v>200</v>
      </c>
      <c r="U121" s="159">
        <v>0</v>
      </c>
      <c r="V121" s="159">
        <f>ROUND(E121*U121,2)</f>
        <v>0</v>
      </c>
      <c r="W121" s="159"/>
      <c r="X121" s="159" t="s">
        <v>295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296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192" t="s">
        <v>376</v>
      </c>
      <c r="D122" s="190"/>
      <c r="E122" s="191">
        <v>555.6</v>
      </c>
      <c r="F122" s="159"/>
      <c r="G122" s="159"/>
      <c r="H122" s="159"/>
      <c r="I122" s="159"/>
      <c r="J122" s="159"/>
      <c r="K122" s="159"/>
      <c r="L122" s="159"/>
      <c r="M122" s="159"/>
      <c r="N122" s="158"/>
      <c r="O122" s="158"/>
      <c r="P122" s="158"/>
      <c r="Q122" s="158"/>
      <c r="R122" s="159"/>
      <c r="S122" s="159"/>
      <c r="T122" s="159"/>
      <c r="U122" s="159"/>
      <c r="V122" s="159"/>
      <c r="W122" s="159"/>
      <c r="X122" s="159"/>
      <c r="Y122" s="148"/>
      <c r="Z122" s="148"/>
      <c r="AA122" s="148"/>
      <c r="AB122" s="148"/>
      <c r="AC122" s="148"/>
      <c r="AD122" s="148"/>
      <c r="AE122" s="148"/>
      <c r="AF122" s="148"/>
      <c r="AG122" s="148" t="s">
        <v>202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68">
        <v>52</v>
      </c>
      <c r="B123" s="169" t="s">
        <v>377</v>
      </c>
      <c r="C123" s="185" t="s">
        <v>378</v>
      </c>
      <c r="D123" s="170" t="s">
        <v>213</v>
      </c>
      <c r="E123" s="171">
        <v>255.52044000000001</v>
      </c>
      <c r="F123" s="172"/>
      <c r="G123" s="173">
        <f>ROUND(E123*F123,2)</f>
        <v>0</v>
      </c>
      <c r="H123" s="172"/>
      <c r="I123" s="173">
        <f>ROUND(E123*H123,2)</f>
        <v>0</v>
      </c>
      <c r="J123" s="172"/>
      <c r="K123" s="173">
        <f>ROUND(E123*J123,2)</f>
        <v>0</v>
      </c>
      <c r="L123" s="173">
        <v>21</v>
      </c>
      <c r="M123" s="173">
        <f>G123*(1+L123/100)</f>
        <v>0</v>
      </c>
      <c r="N123" s="171">
        <v>0</v>
      </c>
      <c r="O123" s="171">
        <f>ROUND(E123*N123,2)</f>
        <v>0</v>
      </c>
      <c r="P123" s="171">
        <v>0</v>
      </c>
      <c r="Q123" s="171">
        <f>ROUND(E123*P123,2)</f>
        <v>0</v>
      </c>
      <c r="R123" s="173"/>
      <c r="S123" s="173" t="s">
        <v>200</v>
      </c>
      <c r="T123" s="174" t="s">
        <v>200</v>
      </c>
      <c r="U123" s="159">
        <v>7.4999999999999997E-2</v>
      </c>
      <c r="V123" s="159">
        <f>ROUND(E123*U123,2)</f>
        <v>19.16</v>
      </c>
      <c r="W123" s="159"/>
      <c r="X123" s="159" t="s">
        <v>245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246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x14ac:dyDescent="0.2">
      <c r="A124" s="3"/>
      <c r="B124" s="4"/>
      <c r="C124" s="187"/>
      <c r="D124" s="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AE124">
        <v>15</v>
      </c>
      <c r="AF124">
        <v>21</v>
      </c>
      <c r="AG124" t="s">
        <v>121</v>
      </c>
    </row>
    <row r="125" spans="1:60" x14ac:dyDescent="0.2">
      <c r="A125" s="151"/>
      <c r="B125" s="152" t="s">
        <v>31</v>
      </c>
      <c r="C125" s="188"/>
      <c r="D125" s="153"/>
      <c r="E125" s="154"/>
      <c r="F125" s="154"/>
      <c r="G125" s="183">
        <f>G8+G44+G58+G69+G79+G96+G108+G110</f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AE125">
        <f>SUMIF(L7:L123,AE124,G7:G123)</f>
        <v>0</v>
      </c>
      <c r="AF125">
        <f>SUMIF(L7:L123,AF124,G7:G123)</f>
        <v>0</v>
      </c>
      <c r="AG125" t="s">
        <v>193</v>
      </c>
    </row>
    <row r="126" spans="1:60" x14ac:dyDescent="0.2">
      <c r="A126" s="3"/>
      <c r="B126" s="4"/>
      <c r="C126" s="187"/>
      <c r="D126" s="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60" x14ac:dyDescent="0.2">
      <c r="A127" s="3"/>
      <c r="B127" s="4"/>
      <c r="C127" s="187"/>
      <c r="D127" s="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60" x14ac:dyDescent="0.2">
      <c r="A128" s="262" t="s">
        <v>194</v>
      </c>
      <c r="B128" s="262"/>
      <c r="C128" s="263"/>
      <c r="D128" s="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33" x14ac:dyDescent="0.2">
      <c r="A129" s="264"/>
      <c r="B129" s="265"/>
      <c r="C129" s="266"/>
      <c r="D129" s="265"/>
      <c r="E129" s="265"/>
      <c r="F129" s="265"/>
      <c r="G129" s="26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AG129" t="s">
        <v>195</v>
      </c>
    </row>
    <row r="130" spans="1:33" x14ac:dyDescent="0.2">
      <c r="A130" s="268"/>
      <c r="B130" s="269"/>
      <c r="C130" s="270"/>
      <c r="D130" s="269"/>
      <c r="E130" s="269"/>
      <c r="F130" s="269"/>
      <c r="G130" s="27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33" x14ac:dyDescent="0.2">
      <c r="A131" s="268"/>
      <c r="B131" s="269"/>
      <c r="C131" s="270"/>
      <c r="D131" s="269"/>
      <c r="E131" s="269"/>
      <c r="F131" s="269"/>
      <c r="G131" s="27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33" x14ac:dyDescent="0.2">
      <c r="A132" s="268"/>
      <c r="B132" s="269"/>
      <c r="C132" s="270"/>
      <c r="D132" s="269"/>
      <c r="E132" s="269"/>
      <c r="F132" s="269"/>
      <c r="G132" s="27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33" x14ac:dyDescent="0.2">
      <c r="A133" s="272"/>
      <c r="B133" s="273"/>
      <c r="C133" s="274"/>
      <c r="D133" s="273"/>
      <c r="E133" s="273"/>
      <c r="F133" s="273"/>
      <c r="G133" s="27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33" x14ac:dyDescent="0.2">
      <c r="A134" s="3"/>
      <c r="B134" s="4"/>
      <c r="C134" s="187"/>
      <c r="D134" s="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33" x14ac:dyDescent="0.2">
      <c r="C135" s="189"/>
      <c r="D135" s="8"/>
      <c r="AG135" t="s">
        <v>196</v>
      </c>
    </row>
    <row r="136" spans="1:33" x14ac:dyDescent="0.2">
      <c r="D136" s="8"/>
    </row>
    <row r="137" spans="1:33" x14ac:dyDescent="0.2">
      <c r="D137" s="8"/>
    </row>
    <row r="138" spans="1:33" x14ac:dyDescent="0.2">
      <c r="D138" s="8"/>
    </row>
    <row r="139" spans="1:33" x14ac:dyDescent="0.2">
      <c r="D139" s="8"/>
    </row>
    <row r="140" spans="1:33" x14ac:dyDescent="0.2">
      <c r="D140" s="8"/>
    </row>
    <row r="141" spans="1:33" x14ac:dyDescent="0.2">
      <c r="D141" s="8"/>
    </row>
    <row r="142" spans="1:33" x14ac:dyDescent="0.2">
      <c r="D142" s="8"/>
    </row>
    <row r="143" spans="1:33" x14ac:dyDescent="0.2">
      <c r="D143" s="8"/>
    </row>
    <row r="144" spans="1:33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  <row r="176" spans="4:4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4:4" x14ac:dyDescent="0.2">
      <c r="D337" s="8"/>
    </row>
    <row r="338" spans="4:4" x14ac:dyDescent="0.2">
      <c r="D338" s="8"/>
    </row>
    <row r="339" spans="4:4" x14ac:dyDescent="0.2">
      <c r="D339" s="8"/>
    </row>
    <row r="340" spans="4:4" x14ac:dyDescent="0.2">
      <c r="D340" s="8"/>
    </row>
    <row r="341" spans="4:4" x14ac:dyDescent="0.2">
      <c r="D341" s="8"/>
    </row>
    <row r="342" spans="4:4" x14ac:dyDescent="0.2">
      <c r="D342" s="8"/>
    </row>
    <row r="343" spans="4:4" x14ac:dyDescent="0.2">
      <c r="D343" s="8"/>
    </row>
    <row r="344" spans="4:4" x14ac:dyDescent="0.2">
      <c r="D344" s="8"/>
    </row>
    <row r="345" spans="4:4" x14ac:dyDescent="0.2">
      <c r="D345" s="8"/>
    </row>
    <row r="346" spans="4:4" x14ac:dyDescent="0.2">
      <c r="D346" s="8"/>
    </row>
    <row r="347" spans="4:4" x14ac:dyDescent="0.2">
      <c r="D347" s="8"/>
    </row>
    <row r="348" spans="4:4" x14ac:dyDescent="0.2">
      <c r="D348" s="8"/>
    </row>
    <row r="349" spans="4:4" x14ac:dyDescent="0.2">
      <c r="D349" s="8"/>
    </row>
    <row r="350" spans="4:4" x14ac:dyDescent="0.2">
      <c r="D350" s="8"/>
    </row>
    <row r="351" spans="4:4" x14ac:dyDescent="0.2">
      <c r="D351" s="8"/>
    </row>
    <row r="352" spans="4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8"/>
    </row>
    <row r="357" spans="4:4" x14ac:dyDescent="0.2">
      <c r="D357" s="8"/>
    </row>
    <row r="358" spans="4:4" x14ac:dyDescent="0.2">
      <c r="D358" s="8"/>
    </row>
    <row r="359" spans="4:4" x14ac:dyDescent="0.2">
      <c r="D359" s="8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8"/>
    </row>
    <row r="366" spans="4:4" x14ac:dyDescent="0.2">
      <c r="D366" s="8"/>
    </row>
    <row r="367" spans="4:4" x14ac:dyDescent="0.2">
      <c r="D367" s="8"/>
    </row>
    <row r="368" spans="4:4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</sheetData>
  <mergeCells count="6">
    <mergeCell ref="A129:G133"/>
    <mergeCell ref="A1:G1"/>
    <mergeCell ref="C2:G2"/>
    <mergeCell ref="C3:G3"/>
    <mergeCell ref="C4:G4"/>
    <mergeCell ref="A128:C1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108</v>
      </c>
    </row>
    <row r="2" spans="1:60" ht="25.15" customHeight="1" x14ac:dyDescent="0.2">
      <c r="A2" s="140" t="s">
        <v>8</v>
      </c>
      <c r="B2" s="47" t="s">
        <v>43</v>
      </c>
      <c r="C2" s="256" t="s">
        <v>44</v>
      </c>
      <c r="D2" s="257"/>
      <c r="E2" s="257"/>
      <c r="F2" s="257"/>
      <c r="G2" s="258"/>
      <c r="AG2" t="s">
        <v>109</v>
      </c>
    </row>
    <row r="3" spans="1:60" ht="25.15" customHeight="1" x14ac:dyDescent="0.2">
      <c r="A3" s="140" t="s">
        <v>9</v>
      </c>
      <c r="B3" s="47" t="s">
        <v>61</v>
      </c>
      <c r="C3" s="256" t="s">
        <v>62</v>
      </c>
      <c r="D3" s="257"/>
      <c r="E3" s="257"/>
      <c r="F3" s="257"/>
      <c r="G3" s="258"/>
      <c r="AC3" s="122" t="s">
        <v>109</v>
      </c>
      <c r="AG3" t="s">
        <v>111</v>
      </c>
    </row>
    <row r="4" spans="1:60" ht="25.15" customHeight="1" x14ac:dyDescent="0.2">
      <c r="A4" s="141" t="s">
        <v>10</v>
      </c>
      <c r="B4" s="142" t="s">
        <v>53</v>
      </c>
      <c r="C4" s="259" t="s">
        <v>57</v>
      </c>
      <c r="D4" s="260"/>
      <c r="E4" s="260"/>
      <c r="F4" s="260"/>
      <c r="G4" s="261"/>
      <c r="AG4" t="s">
        <v>112</v>
      </c>
    </row>
    <row r="5" spans="1:60" x14ac:dyDescent="0.2">
      <c r="D5" s="8"/>
    </row>
    <row r="6" spans="1:60" ht="38.25" x14ac:dyDescent="0.2">
      <c r="A6" s="144" t="s">
        <v>113</v>
      </c>
      <c r="B6" s="146" t="s">
        <v>114</v>
      </c>
      <c r="C6" s="146" t="s">
        <v>115</v>
      </c>
      <c r="D6" s="145" t="s">
        <v>116</v>
      </c>
      <c r="E6" s="144" t="s">
        <v>117</v>
      </c>
      <c r="F6" s="143" t="s">
        <v>118</v>
      </c>
      <c r="G6" s="144" t="s">
        <v>31</v>
      </c>
      <c r="H6" s="147" t="s">
        <v>32</v>
      </c>
      <c r="I6" s="147" t="s">
        <v>119</v>
      </c>
      <c r="J6" s="147" t="s">
        <v>33</v>
      </c>
      <c r="K6" s="147" t="s">
        <v>120</v>
      </c>
      <c r="L6" s="147" t="s">
        <v>121</v>
      </c>
      <c r="M6" s="147" t="s">
        <v>122</v>
      </c>
      <c r="N6" s="147" t="s">
        <v>123</v>
      </c>
      <c r="O6" s="147" t="s">
        <v>124</v>
      </c>
      <c r="P6" s="147" t="s">
        <v>125</v>
      </c>
      <c r="Q6" s="147" t="s">
        <v>126</v>
      </c>
      <c r="R6" s="147" t="s">
        <v>127</v>
      </c>
      <c r="S6" s="147" t="s">
        <v>128</v>
      </c>
      <c r="T6" s="147" t="s">
        <v>129</v>
      </c>
      <c r="U6" s="147" t="s">
        <v>130</v>
      </c>
      <c r="V6" s="147" t="s">
        <v>131</v>
      </c>
      <c r="W6" s="147" t="s">
        <v>132</v>
      </c>
      <c r="X6" s="147" t="s">
        <v>133</v>
      </c>
    </row>
    <row r="7" spans="1:60" hidden="1" x14ac:dyDescent="0.2">
      <c r="A7" s="3"/>
      <c r="B7" s="4"/>
      <c r="C7" s="4"/>
      <c r="D7" s="5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134</v>
      </c>
      <c r="B8" s="163" t="s">
        <v>72</v>
      </c>
      <c r="C8" s="184" t="s">
        <v>73</v>
      </c>
      <c r="D8" s="164"/>
      <c r="E8" s="165"/>
      <c r="F8" s="166"/>
      <c r="G8" s="166">
        <f>SUMIF(AG9:AG26,"&lt;&gt;NOR",G9:G26)</f>
        <v>0</v>
      </c>
      <c r="H8" s="166"/>
      <c r="I8" s="166">
        <f>SUM(I9:I26)</f>
        <v>0</v>
      </c>
      <c r="J8" s="166"/>
      <c r="K8" s="166">
        <f>SUM(K9:K26)</f>
        <v>0</v>
      </c>
      <c r="L8" s="166"/>
      <c r="M8" s="166">
        <f>SUM(M9:M26)</f>
        <v>0</v>
      </c>
      <c r="N8" s="165"/>
      <c r="O8" s="165">
        <f>SUM(O9:O26)</f>
        <v>7.4</v>
      </c>
      <c r="P8" s="165"/>
      <c r="Q8" s="165">
        <f>SUM(Q9:Q26)</f>
        <v>0</v>
      </c>
      <c r="R8" s="166"/>
      <c r="S8" s="166"/>
      <c r="T8" s="167"/>
      <c r="U8" s="161"/>
      <c r="V8" s="161">
        <f>SUM(V9:V26)</f>
        <v>16.46</v>
      </c>
      <c r="W8" s="161"/>
      <c r="X8" s="161"/>
      <c r="AG8" t="s">
        <v>135</v>
      </c>
    </row>
    <row r="9" spans="1:60" outlineLevel="1" x14ac:dyDescent="0.2">
      <c r="A9" s="168">
        <v>1</v>
      </c>
      <c r="B9" s="169" t="s">
        <v>247</v>
      </c>
      <c r="C9" s="185" t="s">
        <v>248</v>
      </c>
      <c r="D9" s="170" t="s">
        <v>199</v>
      </c>
      <c r="E9" s="171">
        <v>11.05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3"/>
      <c r="S9" s="173" t="s">
        <v>200</v>
      </c>
      <c r="T9" s="174" t="s">
        <v>200</v>
      </c>
      <c r="U9" s="159">
        <v>0.22</v>
      </c>
      <c r="V9" s="159">
        <f>ROUND(E9*U9,2)</f>
        <v>2.4300000000000002</v>
      </c>
      <c r="W9" s="159"/>
      <c r="X9" s="159" t="s">
        <v>141</v>
      </c>
      <c r="Y9" s="148"/>
      <c r="Z9" s="148"/>
      <c r="AA9" s="148"/>
      <c r="AB9" s="148"/>
      <c r="AC9" s="148"/>
      <c r="AD9" s="148"/>
      <c r="AE9" s="148"/>
      <c r="AF9" s="148"/>
      <c r="AG9" s="148" t="s">
        <v>249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92" t="s">
        <v>379</v>
      </c>
      <c r="D10" s="190"/>
      <c r="E10" s="191">
        <v>11.05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202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6">
        <v>2</v>
      </c>
      <c r="B11" s="177" t="s">
        <v>252</v>
      </c>
      <c r="C11" s="186" t="s">
        <v>253</v>
      </c>
      <c r="D11" s="178" t="s">
        <v>199</v>
      </c>
      <c r="E11" s="179">
        <v>11.05</v>
      </c>
      <c r="F11" s="180"/>
      <c r="G11" s="181">
        <f>ROUND(E11*F11,2)</f>
        <v>0</v>
      </c>
      <c r="H11" s="180"/>
      <c r="I11" s="181">
        <f>ROUND(E11*H11,2)</f>
        <v>0</v>
      </c>
      <c r="J11" s="180"/>
      <c r="K11" s="181">
        <f>ROUND(E11*J11,2)</f>
        <v>0</v>
      </c>
      <c r="L11" s="181">
        <v>21</v>
      </c>
      <c r="M11" s="181">
        <f>G11*(1+L11/100)</f>
        <v>0</v>
      </c>
      <c r="N11" s="179">
        <v>0</v>
      </c>
      <c r="O11" s="179">
        <f>ROUND(E11*N11,2)</f>
        <v>0</v>
      </c>
      <c r="P11" s="179">
        <v>0</v>
      </c>
      <c r="Q11" s="179">
        <f>ROUND(E11*P11,2)</f>
        <v>0</v>
      </c>
      <c r="R11" s="181"/>
      <c r="S11" s="181" t="s">
        <v>200</v>
      </c>
      <c r="T11" s="182" t="s">
        <v>200</v>
      </c>
      <c r="U11" s="159">
        <v>8.7999999999999995E-2</v>
      </c>
      <c r="V11" s="159">
        <f>ROUND(E11*U11,2)</f>
        <v>0.97</v>
      </c>
      <c r="W11" s="159"/>
      <c r="X11" s="159" t="s">
        <v>141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249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8">
        <v>3</v>
      </c>
      <c r="B12" s="169" t="s">
        <v>380</v>
      </c>
      <c r="C12" s="185" t="s">
        <v>381</v>
      </c>
      <c r="D12" s="170" t="s">
        <v>199</v>
      </c>
      <c r="E12" s="171">
        <v>12.95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1">
        <v>0</v>
      </c>
      <c r="O12" s="171">
        <f>ROUND(E12*N12,2)</f>
        <v>0</v>
      </c>
      <c r="P12" s="171">
        <v>0</v>
      </c>
      <c r="Q12" s="171">
        <f>ROUND(E12*P12,2)</f>
        <v>0</v>
      </c>
      <c r="R12" s="173"/>
      <c r="S12" s="173" t="s">
        <v>200</v>
      </c>
      <c r="T12" s="174" t="s">
        <v>200</v>
      </c>
      <c r="U12" s="159">
        <v>0.2</v>
      </c>
      <c r="V12" s="159">
        <f>ROUND(E12*U12,2)</f>
        <v>2.59</v>
      </c>
      <c r="W12" s="159"/>
      <c r="X12" s="159" t="s">
        <v>141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92" t="s">
        <v>382</v>
      </c>
      <c r="D13" s="190"/>
      <c r="E13" s="191">
        <v>12.95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8"/>
      <c r="Z13" s="148"/>
      <c r="AA13" s="148"/>
      <c r="AB13" s="148"/>
      <c r="AC13" s="148"/>
      <c r="AD13" s="148"/>
      <c r="AE13" s="148"/>
      <c r="AF13" s="148"/>
      <c r="AG13" s="148" t="s">
        <v>202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6">
        <v>4</v>
      </c>
      <c r="B14" s="177" t="s">
        <v>383</v>
      </c>
      <c r="C14" s="186" t="s">
        <v>384</v>
      </c>
      <c r="D14" s="178" t="s">
        <v>199</v>
      </c>
      <c r="E14" s="179">
        <v>12.95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21</v>
      </c>
      <c r="M14" s="181">
        <f>G14*(1+L14/100)</f>
        <v>0</v>
      </c>
      <c r="N14" s="179">
        <v>0</v>
      </c>
      <c r="O14" s="179">
        <f>ROUND(E14*N14,2)</f>
        <v>0</v>
      </c>
      <c r="P14" s="179">
        <v>0</v>
      </c>
      <c r="Q14" s="179">
        <f>ROUND(E14*P14,2)</f>
        <v>0</v>
      </c>
      <c r="R14" s="181"/>
      <c r="S14" s="181" t="s">
        <v>200</v>
      </c>
      <c r="T14" s="182" t="s">
        <v>200</v>
      </c>
      <c r="U14" s="159">
        <v>8.4000000000000005E-2</v>
      </c>
      <c r="V14" s="159">
        <f>ROUND(E14*U14,2)</f>
        <v>1.0900000000000001</v>
      </c>
      <c r="W14" s="159"/>
      <c r="X14" s="159" t="s">
        <v>141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68">
        <v>5</v>
      </c>
      <c r="B15" s="169" t="s">
        <v>254</v>
      </c>
      <c r="C15" s="185" t="s">
        <v>255</v>
      </c>
      <c r="D15" s="170" t="s">
        <v>199</v>
      </c>
      <c r="E15" s="171">
        <v>24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1">
        <v>0</v>
      </c>
      <c r="O15" s="171">
        <f>ROUND(E15*N15,2)</f>
        <v>0</v>
      </c>
      <c r="P15" s="171">
        <v>0</v>
      </c>
      <c r="Q15" s="171">
        <f>ROUND(E15*P15,2)</f>
        <v>0</v>
      </c>
      <c r="R15" s="173"/>
      <c r="S15" s="173" t="s">
        <v>200</v>
      </c>
      <c r="T15" s="174" t="s">
        <v>200</v>
      </c>
      <c r="U15" s="159">
        <v>0.01</v>
      </c>
      <c r="V15" s="159">
        <f>ROUND(E15*U15,2)</f>
        <v>0.24</v>
      </c>
      <c r="W15" s="159"/>
      <c r="X15" s="159" t="s">
        <v>141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92" t="s">
        <v>385</v>
      </c>
      <c r="D16" s="190"/>
      <c r="E16" s="191">
        <v>24</v>
      </c>
      <c r="F16" s="159"/>
      <c r="G16" s="159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8"/>
      <c r="Z16" s="148"/>
      <c r="AA16" s="148"/>
      <c r="AB16" s="148"/>
      <c r="AC16" s="148"/>
      <c r="AD16" s="148"/>
      <c r="AE16" s="148"/>
      <c r="AF16" s="148"/>
      <c r="AG16" s="148" t="s">
        <v>202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8">
        <v>6</v>
      </c>
      <c r="B17" s="169" t="s">
        <v>261</v>
      </c>
      <c r="C17" s="185" t="s">
        <v>262</v>
      </c>
      <c r="D17" s="170" t="s">
        <v>199</v>
      </c>
      <c r="E17" s="171">
        <v>360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1">
        <v>0</v>
      </c>
      <c r="O17" s="171">
        <f>ROUND(E17*N17,2)</f>
        <v>0</v>
      </c>
      <c r="P17" s="171">
        <v>0</v>
      </c>
      <c r="Q17" s="171">
        <f>ROUND(E17*P17,2)</f>
        <v>0</v>
      </c>
      <c r="R17" s="173"/>
      <c r="S17" s="173" t="s">
        <v>200</v>
      </c>
      <c r="T17" s="174" t="s">
        <v>200</v>
      </c>
      <c r="U17" s="159">
        <v>0</v>
      </c>
      <c r="V17" s="159">
        <f>ROUND(E17*U17,2)</f>
        <v>0</v>
      </c>
      <c r="W17" s="159"/>
      <c r="X17" s="159" t="s">
        <v>141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142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92" t="s">
        <v>263</v>
      </c>
      <c r="D18" s="190"/>
      <c r="E18" s="191"/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8"/>
      <c r="Z18" s="148"/>
      <c r="AA18" s="148"/>
      <c r="AB18" s="148"/>
      <c r="AC18" s="148"/>
      <c r="AD18" s="148"/>
      <c r="AE18" s="148"/>
      <c r="AF18" s="148"/>
      <c r="AG18" s="148" t="s">
        <v>202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92" t="s">
        <v>386</v>
      </c>
      <c r="D19" s="190"/>
      <c r="E19" s="191">
        <v>360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48"/>
      <c r="Z19" s="148"/>
      <c r="AA19" s="148"/>
      <c r="AB19" s="148"/>
      <c r="AC19" s="148"/>
      <c r="AD19" s="148"/>
      <c r="AE19" s="148"/>
      <c r="AF19" s="148"/>
      <c r="AG19" s="148" t="s">
        <v>202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8">
        <v>7</v>
      </c>
      <c r="B20" s="169" t="s">
        <v>265</v>
      </c>
      <c r="C20" s="185" t="s">
        <v>266</v>
      </c>
      <c r="D20" s="170" t="s">
        <v>199</v>
      </c>
      <c r="E20" s="171">
        <v>3.7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71">
        <v>0</v>
      </c>
      <c r="O20" s="171">
        <f>ROUND(E20*N20,2)</f>
        <v>0</v>
      </c>
      <c r="P20" s="171">
        <v>0</v>
      </c>
      <c r="Q20" s="171">
        <f>ROUND(E20*P20,2)</f>
        <v>0</v>
      </c>
      <c r="R20" s="173"/>
      <c r="S20" s="173" t="s">
        <v>200</v>
      </c>
      <c r="T20" s="174" t="s">
        <v>200</v>
      </c>
      <c r="U20" s="159">
        <v>2.2000000000000002</v>
      </c>
      <c r="V20" s="159">
        <f>ROUND(E20*U20,2)</f>
        <v>8.14</v>
      </c>
      <c r="W20" s="159"/>
      <c r="X20" s="159" t="s">
        <v>141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142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92" t="s">
        <v>382</v>
      </c>
      <c r="D21" s="190"/>
      <c r="E21" s="191">
        <v>12.95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8"/>
      <c r="Z21" s="148"/>
      <c r="AA21" s="148"/>
      <c r="AB21" s="148"/>
      <c r="AC21" s="148"/>
      <c r="AD21" s="148"/>
      <c r="AE21" s="148"/>
      <c r="AF21" s="148"/>
      <c r="AG21" s="148" t="s">
        <v>202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92" t="s">
        <v>387</v>
      </c>
      <c r="D22" s="190"/>
      <c r="E22" s="191">
        <v>-9.25</v>
      </c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8"/>
      <c r="Z22" s="148"/>
      <c r="AA22" s="148"/>
      <c r="AB22" s="148"/>
      <c r="AC22" s="148"/>
      <c r="AD22" s="148"/>
      <c r="AE22" s="148"/>
      <c r="AF22" s="148"/>
      <c r="AG22" s="148" t="s">
        <v>202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76">
        <v>8</v>
      </c>
      <c r="B23" s="177" t="s">
        <v>275</v>
      </c>
      <c r="C23" s="186" t="s">
        <v>276</v>
      </c>
      <c r="D23" s="178" t="s">
        <v>205</v>
      </c>
      <c r="E23" s="179">
        <v>50</v>
      </c>
      <c r="F23" s="180"/>
      <c r="G23" s="181">
        <f>ROUND(E23*F23,2)</f>
        <v>0</v>
      </c>
      <c r="H23" s="180"/>
      <c r="I23" s="181">
        <f>ROUND(E23*H23,2)</f>
        <v>0</v>
      </c>
      <c r="J23" s="180"/>
      <c r="K23" s="181">
        <f>ROUND(E23*J23,2)</f>
        <v>0</v>
      </c>
      <c r="L23" s="181">
        <v>21</v>
      </c>
      <c r="M23" s="181">
        <f>G23*(1+L23/100)</f>
        <v>0</v>
      </c>
      <c r="N23" s="179">
        <v>0</v>
      </c>
      <c r="O23" s="179">
        <f>ROUND(E23*N23,2)</f>
        <v>0</v>
      </c>
      <c r="P23" s="179">
        <v>0</v>
      </c>
      <c r="Q23" s="179">
        <f>ROUND(E23*P23,2)</f>
        <v>0</v>
      </c>
      <c r="R23" s="181"/>
      <c r="S23" s="181" t="s">
        <v>200</v>
      </c>
      <c r="T23" s="182" t="s">
        <v>200</v>
      </c>
      <c r="U23" s="159">
        <v>0.02</v>
      </c>
      <c r="V23" s="159">
        <f>ROUND(E23*U23,2)</f>
        <v>1</v>
      </c>
      <c r="W23" s="159"/>
      <c r="X23" s="159" t="s">
        <v>141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142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76">
        <v>9</v>
      </c>
      <c r="B24" s="177" t="s">
        <v>290</v>
      </c>
      <c r="C24" s="186" t="s">
        <v>291</v>
      </c>
      <c r="D24" s="178" t="s">
        <v>199</v>
      </c>
      <c r="E24" s="179">
        <v>24</v>
      </c>
      <c r="F24" s="180"/>
      <c r="G24" s="181">
        <f>ROUND(E24*F24,2)</f>
        <v>0</v>
      </c>
      <c r="H24" s="180"/>
      <c r="I24" s="181">
        <f>ROUND(E24*H24,2)</f>
        <v>0</v>
      </c>
      <c r="J24" s="180"/>
      <c r="K24" s="181">
        <f>ROUND(E24*J24,2)</f>
        <v>0</v>
      </c>
      <c r="L24" s="181">
        <v>21</v>
      </c>
      <c r="M24" s="181">
        <f>G24*(1+L24/100)</f>
        <v>0</v>
      </c>
      <c r="N24" s="179">
        <v>0</v>
      </c>
      <c r="O24" s="179">
        <f>ROUND(E24*N24,2)</f>
        <v>0</v>
      </c>
      <c r="P24" s="179">
        <v>0</v>
      </c>
      <c r="Q24" s="179">
        <f>ROUND(E24*P24,2)</f>
        <v>0</v>
      </c>
      <c r="R24" s="181"/>
      <c r="S24" s="181" t="s">
        <v>200</v>
      </c>
      <c r="T24" s="182" t="s">
        <v>140</v>
      </c>
      <c r="U24" s="159">
        <v>0</v>
      </c>
      <c r="V24" s="159">
        <f>ROUND(E24*U24,2)</f>
        <v>0</v>
      </c>
      <c r="W24" s="159"/>
      <c r="X24" s="159" t="s">
        <v>141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68">
        <v>10</v>
      </c>
      <c r="B25" s="169" t="s">
        <v>388</v>
      </c>
      <c r="C25" s="185" t="s">
        <v>389</v>
      </c>
      <c r="D25" s="170" t="s">
        <v>213</v>
      </c>
      <c r="E25" s="171">
        <v>7.4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1">
        <v>1</v>
      </c>
      <c r="O25" s="171">
        <f>ROUND(E25*N25,2)</f>
        <v>7.4</v>
      </c>
      <c r="P25" s="171">
        <v>0</v>
      </c>
      <c r="Q25" s="171">
        <f>ROUND(E25*P25,2)</f>
        <v>0</v>
      </c>
      <c r="R25" s="173" t="s">
        <v>294</v>
      </c>
      <c r="S25" s="173" t="s">
        <v>200</v>
      </c>
      <c r="T25" s="174" t="s">
        <v>200</v>
      </c>
      <c r="U25" s="159">
        <v>0</v>
      </c>
      <c r="V25" s="159">
        <f>ROUND(E25*U25,2)</f>
        <v>0</v>
      </c>
      <c r="W25" s="159"/>
      <c r="X25" s="159" t="s">
        <v>295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296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92" t="s">
        <v>390</v>
      </c>
      <c r="D26" s="190"/>
      <c r="E26" s="191">
        <v>7.4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8"/>
      <c r="Z26" s="148"/>
      <c r="AA26" s="148"/>
      <c r="AB26" s="148"/>
      <c r="AC26" s="148"/>
      <c r="AD26" s="148"/>
      <c r="AE26" s="148"/>
      <c r="AF26" s="148"/>
      <c r="AG26" s="148" t="s">
        <v>202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5.5" x14ac:dyDescent="0.2">
      <c r="A27" s="162" t="s">
        <v>134</v>
      </c>
      <c r="B27" s="163" t="s">
        <v>76</v>
      </c>
      <c r="C27" s="184" t="s">
        <v>77</v>
      </c>
      <c r="D27" s="164"/>
      <c r="E27" s="165"/>
      <c r="F27" s="166"/>
      <c r="G27" s="166">
        <f>SUMIF(AG28:AG33,"&lt;&gt;NOR",G28:G33)</f>
        <v>0</v>
      </c>
      <c r="H27" s="166"/>
      <c r="I27" s="166">
        <f>SUM(I28:I33)</f>
        <v>0</v>
      </c>
      <c r="J27" s="166"/>
      <c r="K27" s="166">
        <f>SUM(K28:K33)</f>
        <v>0</v>
      </c>
      <c r="L27" s="166"/>
      <c r="M27" s="166">
        <f>SUM(M28:M33)</f>
        <v>0</v>
      </c>
      <c r="N27" s="165"/>
      <c r="O27" s="165">
        <f>SUM(O28:O33)</f>
        <v>0</v>
      </c>
      <c r="P27" s="165"/>
      <c r="Q27" s="165">
        <f>SUM(Q28:Q33)</f>
        <v>1.5899999999999999</v>
      </c>
      <c r="R27" s="166"/>
      <c r="S27" s="166"/>
      <c r="T27" s="167"/>
      <c r="U27" s="161"/>
      <c r="V27" s="161">
        <f>SUM(V28:V33)</f>
        <v>0.74</v>
      </c>
      <c r="W27" s="161"/>
      <c r="X27" s="161"/>
      <c r="AG27" t="s">
        <v>135</v>
      </c>
    </row>
    <row r="28" spans="1:60" outlineLevel="1" x14ac:dyDescent="0.2">
      <c r="A28" s="168">
        <v>11</v>
      </c>
      <c r="B28" s="169" t="s">
        <v>301</v>
      </c>
      <c r="C28" s="185" t="s">
        <v>302</v>
      </c>
      <c r="D28" s="170" t="s">
        <v>205</v>
      </c>
      <c r="E28" s="171">
        <v>6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1">
        <v>0</v>
      </c>
      <c r="O28" s="171">
        <f>ROUND(E28*N28,2)</f>
        <v>0</v>
      </c>
      <c r="P28" s="171">
        <v>0.19800000000000001</v>
      </c>
      <c r="Q28" s="171">
        <f>ROUND(E28*P28,2)</f>
        <v>1.19</v>
      </c>
      <c r="R28" s="173"/>
      <c r="S28" s="173" t="s">
        <v>200</v>
      </c>
      <c r="T28" s="174" t="s">
        <v>200</v>
      </c>
      <c r="U28" s="159">
        <v>0.06</v>
      </c>
      <c r="V28" s="159">
        <f>ROUND(E28*U28,2)</f>
        <v>0.36</v>
      </c>
      <c r="W28" s="159"/>
      <c r="X28" s="159" t="s">
        <v>141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142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92" t="s">
        <v>303</v>
      </c>
      <c r="D29" s="190"/>
      <c r="E29" s="191"/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8"/>
      <c r="Z29" s="148"/>
      <c r="AA29" s="148"/>
      <c r="AB29" s="148"/>
      <c r="AC29" s="148"/>
      <c r="AD29" s="148"/>
      <c r="AE29" s="148"/>
      <c r="AF29" s="148"/>
      <c r="AG29" s="148" t="s">
        <v>202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92" t="s">
        <v>391</v>
      </c>
      <c r="D30" s="190"/>
      <c r="E30" s="191">
        <v>6</v>
      </c>
      <c r="F30" s="159"/>
      <c r="G30" s="159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48"/>
      <c r="Z30" s="148"/>
      <c r="AA30" s="148"/>
      <c r="AB30" s="148"/>
      <c r="AC30" s="148"/>
      <c r="AD30" s="148"/>
      <c r="AE30" s="148"/>
      <c r="AF30" s="148"/>
      <c r="AG30" s="148" t="s">
        <v>202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76">
        <v>12</v>
      </c>
      <c r="B31" s="177" t="s">
        <v>305</v>
      </c>
      <c r="C31" s="186" t="s">
        <v>306</v>
      </c>
      <c r="D31" s="178" t="s">
        <v>205</v>
      </c>
      <c r="E31" s="179">
        <v>6</v>
      </c>
      <c r="F31" s="180"/>
      <c r="G31" s="181">
        <f>ROUND(E31*F31,2)</f>
        <v>0</v>
      </c>
      <c r="H31" s="180"/>
      <c r="I31" s="181">
        <f>ROUND(E31*H31,2)</f>
        <v>0</v>
      </c>
      <c r="J31" s="180"/>
      <c r="K31" s="181">
        <f>ROUND(E31*J31,2)</f>
        <v>0</v>
      </c>
      <c r="L31" s="181">
        <v>21</v>
      </c>
      <c r="M31" s="181">
        <f>G31*(1+L31/100)</f>
        <v>0</v>
      </c>
      <c r="N31" s="179">
        <v>0</v>
      </c>
      <c r="O31" s="179">
        <f>ROUND(E31*N31,2)</f>
        <v>0</v>
      </c>
      <c r="P31" s="179">
        <v>6.6000000000000003E-2</v>
      </c>
      <c r="Q31" s="179">
        <f>ROUND(E31*P31,2)</f>
        <v>0.4</v>
      </c>
      <c r="R31" s="181"/>
      <c r="S31" s="181" t="s">
        <v>200</v>
      </c>
      <c r="T31" s="182" t="s">
        <v>200</v>
      </c>
      <c r="U31" s="159">
        <v>0.06</v>
      </c>
      <c r="V31" s="159">
        <f>ROUND(E31*U31,2)</f>
        <v>0.36</v>
      </c>
      <c r="W31" s="159"/>
      <c r="X31" s="159" t="s">
        <v>141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142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76">
        <v>13</v>
      </c>
      <c r="B32" s="177" t="s">
        <v>211</v>
      </c>
      <c r="C32" s="186" t="s">
        <v>212</v>
      </c>
      <c r="D32" s="178" t="s">
        <v>213</v>
      </c>
      <c r="E32" s="179">
        <v>1.5840000000000001</v>
      </c>
      <c r="F32" s="180"/>
      <c r="G32" s="181">
        <f>ROUND(E32*F32,2)</f>
        <v>0</v>
      </c>
      <c r="H32" s="180"/>
      <c r="I32" s="181">
        <f>ROUND(E32*H32,2)</f>
        <v>0</v>
      </c>
      <c r="J32" s="180"/>
      <c r="K32" s="181">
        <f>ROUND(E32*J32,2)</f>
        <v>0</v>
      </c>
      <c r="L32" s="181">
        <v>21</v>
      </c>
      <c r="M32" s="181">
        <f>G32*(1+L32/100)</f>
        <v>0</v>
      </c>
      <c r="N32" s="179">
        <v>0</v>
      </c>
      <c r="O32" s="179">
        <f>ROUND(E32*N32,2)</f>
        <v>0</v>
      </c>
      <c r="P32" s="179">
        <v>0</v>
      </c>
      <c r="Q32" s="179">
        <f>ROUND(E32*P32,2)</f>
        <v>0</v>
      </c>
      <c r="R32" s="181"/>
      <c r="S32" s="181" t="s">
        <v>200</v>
      </c>
      <c r="T32" s="182" t="s">
        <v>200</v>
      </c>
      <c r="U32" s="159">
        <v>0.01</v>
      </c>
      <c r="V32" s="159">
        <f>ROUND(E32*U32,2)</f>
        <v>0.02</v>
      </c>
      <c r="W32" s="159"/>
      <c r="X32" s="159" t="s">
        <v>214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215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2.5" outlineLevel="1" x14ac:dyDescent="0.2">
      <c r="A33" s="176">
        <v>14</v>
      </c>
      <c r="B33" s="177" t="s">
        <v>216</v>
      </c>
      <c r="C33" s="186" t="s">
        <v>217</v>
      </c>
      <c r="D33" s="178" t="s">
        <v>213</v>
      </c>
      <c r="E33" s="179">
        <v>1.5840000000000001</v>
      </c>
      <c r="F33" s="180"/>
      <c r="G33" s="181">
        <f>ROUND(E33*F33,2)</f>
        <v>0</v>
      </c>
      <c r="H33" s="180"/>
      <c r="I33" s="181">
        <f>ROUND(E33*H33,2)</f>
        <v>0</v>
      </c>
      <c r="J33" s="180"/>
      <c r="K33" s="181">
        <f>ROUND(E33*J33,2)</f>
        <v>0</v>
      </c>
      <c r="L33" s="181">
        <v>21</v>
      </c>
      <c r="M33" s="181">
        <f>G33*(1+L33/100)</f>
        <v>0</v>
      </c>
      <c r="N33" s="179">
        <v>0</v>
      </c>
      <c r="O33" s="179">
        <f>ROUND(E33*N33,2)</f>
        <v>0</v>
      </c>
      <c r="P33" s="179">
        <v>0</v>
      </c>
      <c r="Q33" s="179">
        <f>ROUND(E33*P33,2)</f>
        <v>0</v>
      </c>
      <c r="R33" s="181"/>
      <c r="S33" s="181" t="s">
        <v>200</v>
      </c>
      <c r="T33" s="182" t="s">
        <v>200</v>
      </c>
      <c r="U33" s="159">
        <v>0</v>
      </c>
      <c r="V33" s="159">
        <f>ROUND(E33*U33,2)</f>
        <v>0</v>
      </c>
      <c r="W33" s="159"/>
      <c r="X33" s="159" t="s">
        <v>214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215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5.5" x14ac:dyDescent="0.2">
      <c r="A34" s="162" t="s">
        <v>134</v>
      </c>
      <c r="B34" s="163" t="s">
        <v>78</v>
      </c>
      <c r="C34" s="184" t="s">
        <v>79</v>
      </c>
      <c r="D34" s="164"/>
      <c r="E34" s="165"/>
      <c r="F34" s="166"/>
      <c r="G34" s="166">
        <f>SUMIF(AG35:AG40,"&lt;&gt;NOR",G35:G40)</f>
        <v>0</v>
      </c>
      <c r="H34" s="166"/>
      <c r="I34" s="166">
        <f>SUM(I35:I40)</f>
        <v>0</v>
      </c>
      <c r="J34" s="166"/>
      <c r="K34" s="166">
        <f>SUM(K35:K40)</f>
        <v>0</v>
      </c>
      <c r="L34" s="166"/>
      <c r="M34" s="166">
        <f>SUM(M35:M40)</f>
        <v>0</v>
      </c>
      <c r="N34" s="165"/>
      <c r="O34" s="165">
        <f>SUM(O35:O40)</f>
        <v>0</v>
      </c>
      <c r="P34" s="165"/>
      <c r="Q34" s="165">
        <f>SUM(Q35:Q40)</f>
        <v>3.74</v>
      </c>
      <c r="R34" s="166"/>
      <c r="S34" s="166"/>
      <c r="T34" s="167"/>
      <c r="U34" s="161"/>
      <c r="V34" s="161">
        <f>SUM(V35:V40)</f>
        <v>7.18</v>
      </c>
      <c r="W34" s="161"/>
      <c r="X34" s="161"/>
      <c r="AG34" t="s">
        <v>135</v>
      </c>
    </row>
    <row r="35" spans="1:60" outlineLevel="1" x14ac:dyDescent="0.2">
      <c r="A35" s="168">
        <v>15</v>
      </c>
      <c r="B35" s="169" t="s">
        <v>310</v>
      </c>
      <c r="C35" s="185" t="s">
        <v>311</v>
      </c>
      <c r="D35" s="170" t="s">
        <v>205</v>
      </c>
      <c r="E35" s="171">
        <v>17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1">
        <v>0</v>
      </c>
      <c r="O35" s="171">
        <f>ROUND(E35*N35,2)</f>
        <v>0</v>
      </c>
      <c r="P35" s="171">
        <v>0.22</v>
      </c>
      <c r="Q35" s="171">
        <f>ROUND(E35*P35,2)</f>
        <v>3.74</v>
      </c>
      <c r="R35" s="173"/>
      <c r="S35" s="173" t="s">
        <v>200</v>
      </c>
      <c r="T35" s="174" t="s">
        <v>200</v>
      </c>
      <c r="U35" s="159">
        <v>0.42</v>
      </c>
      <c r="V35" s="159">
        <f>ROUND(E35*U35,2)</f>
        <v>7.14</v>
      </c>
      <c r="W35" s="159"/>
      <c r="X35" s="159" t="s">
        <v>141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142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92" t="s">
        <v>312</v>
      </c>
      <c r="D36" s="190"/>
      <c r="E36" s="191"/>
      <c r="F36" s="159"/>
      <c r="G36" s="159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48"/>
      <c r="Z36" s="148"/>
      <c r="AA36" s="148"/>
      <c r="AB36" s="148"/>
      <c r="AC36" s="148"/>
      <c r="AD36" s="148"/>
      <c r="AE36" s="148"/>
      <c r="AF36" s="148"/>
      <c r="AG36" s="148" t="s">
        <v>202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92" t="s">
        <v>392</v>
      </c>
      <c r="D37" s="190"/>
      <c r="E37" s="191">
        <v>17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8"/>
      <c r="Z37" s="148"/>
      <c r="AA37" s="148"/>
      <c r="AB37" s="148"/>
      <c r="AC37" s="148"/>
      <c r="AD37" s="148"/>
      <c r="AE37" s="148"/>
      <c r="AF37" s="148"/>
      <c r="AG37" s="148" t="s">
        <v>202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76">
        <v>16</v>
      </c>
      <c r="B38" s="177" t="s">
        <v>211</v>
      </c>
      <c r="C38" s="186" t="s">
        <v>212</v>
      </c>
      <c r="D38" s="178" t="s">
        <v>213</v>
      </c>
      <c r="E38" s="179">
        <v>3.74</v>
      </c>
      <c r="F38" s="180"/>
      <c r="G38" s="181">
        <f>ROUND(E38*F38,2)</f>
        <v>0</v>
      </c>
      <c r="H38" s="180"/>
      <c r="I38" s="181">
        <f>ROUND(E38*H38,2)</f>
        <v>0</v>
      </c>
      <c r="J38" s="180"/>
      <c r="K38" s="181">
        <f>ROUND(E38*J38,2)</f>
        <v>0</v>
      </c>
      <c r="L38" s="181">
        <v>21</v>
      </c>
      <c r="M38" s="181">
        <f>G38*(1+L38/100)</f>
        <v>0</v>
      </c>
      <c r="N38" s="179">
        <v>0</v>
      </c>
      <c r="O38" s="179">
        <f>ROUND(E38*N38,2)</f>
        <v>0</v>
      </c>
      <c r="P38" s="179">
        <v>0</v>
      </c>
      <c r="Q38" s="179">
        <f>ROUND(E38*P38,2)</f>
        <v>0</v>
      </c>
      <c r="R38" s="181"/>
      <c r="S38" s="181" t="s">
        <v>200</v>
      </c>
      <c r="T38" s="182" t="s">
        <v>200</v>
      </c>
      <c r="U38" s="159">
        <v>0.01</v>
      </c>
      <c r="V38" s="159">
        <f>ROUND(E38*U38,2)</f>
        <v>0.04</v>
      </c>
      <c r="W38" s="159"/>
      <c r="X38" s="159" t="s">
        <v>214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215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 x14ac:dyDescent="0.2">
      <c r="A39" s="176">
        <v>17</v>
      </c>
      <c r="B39" s="177" t="s">
        <v>216</v>
      </c>
      <c r="C39" s="186" t="s">
        <v>217</v>
      </c>
      <c r="D39" s="178" t="s">
        <v>213</v>
      </c>
      <c r="E39" s="179">
        <v>89.76</v>
      </c>
      <c r="F39" s="180"/>
      <c r="G39" s="181">
        <f>ROUND(E39*F39,2)</f>
        <v>0</v>
      </c>
      <c r="H39" s="180"/>
      <c r="I39" s="181">
        <f>ROUND(E39*H39,2)</f>
        <v>0</v>
      </c>
      <c r="J39" s="180"/>
      <c r="K39" s="181">
        <f>ROUND(E39*J39,2)</f>
        <v>0</v>
      </c>
      <c r="L39" s="181">
        <v>21</v>
      </c>
      <c r="M39" s="181">
        <f>G39*(1+L39/100)</f>
        <v>0</v>
      </c>
      <c r="N39" s="179">
        <v>0</v>
      </c>
      <c r="O39" s="179">
        <f>ROUND(E39*N39,2)</f>
        <v>0</v>
      </c>
      <c r="P39" s="179">
        <v>0</v>
      </c>
      <c r="Q39" s="179">
        <f>ROUND(E39*P39,2)</f>
        <v>0</v>
      </c>
      <c r="R39" s="181"/>
      <c r="S39" s="181" t="s">
        <v>200</v>
      </c>
      <c r="T39" s="182" t="s">
        <v>200</v>
      </c>
      <c r="U39" s="159">
        <v>0</v>
      </c>
      <c r="V39" s="159">
        <f>ROUND(E39*U39,2)</f>
        <v>0</v>
      </c>
      <c r="W39" s="159"/>
      <c r="X39" s="159" t="s">
        <v>214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215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76">
        <v>18</v>
      </c>
      <c r="B40" s="177" t="s">
        <v>220</v>
      </c>
      <c r="C40" s="186" t="s">
        <v>221</v>
      </c>
      <c r="D40" s="178" t="s">
        <v>213</v>
      </c>
      <c r="E40" s="179">
        <v>3.74</v>
      </c>
      <c r="F40" s="180"/>
      <c r="G40" s="181">
        <f>ROUND(E40*F40,2)</f>
        <v>0</v>
      </c>
      <c r="H40" s="180"/>
      <c r="I40" s="181">
        <f>ROUND(E40*H40,2)</f>
        <v>0</v>
      </c>
      <c r="J40" s="180"/>
      <c r="K40" s="181">
        <f>ROUND(E40*J40,2)</f>
        <v>0</v>
      </c>
      <c r="L40" s="181">
        <v>21</v>
      </c>
      <c r="M40" s="181">
        <f>G40*(1+L40/100)</f>
        <v>0</v>
      </c>
      <c r="N40" s="179">
        <v>0</v>
      </c>
      <c r="O40" s="179">
        <f>ROUND(E40*N40,2)</f>
        <v>0</v>
      </c>
      <c r="P40" s="179">
        <v>0</v>
      </c>
      <c r="Q40" s="179">
        <f>ROUND(E40*P40,2)</f>
        <v>0</v>
      </c>
      <c r="R40" s="181"/>
      <c r="S40" s="181" t="s">
        <v>222</v>
      </c>
      <c r="T40" s="182" t="s">
        <v>140</v>
      </c>
      <c r="U40" s="159">
        <v>0</v>
      </c>
      <c r="V40" s="159">
        <f>ROUND(E40*U40,2)</f>
        <v>0</v>
      </c>
      <c r="W40" s="159"/>
      <c r="X40" s="159" t="s">
        <v>214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215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62" t="s">
        <v>134</v>
      </c>
      <c r="B41" s="163" t="s">
        <v>82</v>
      </c>
      <c r="C41" s="184" t="s">
        <v>83</v>
      </c>
      <c r="D41" s="164"/>
      <c r="E41" s="165"/>
      <c r="F41" s="166"/>
      <c r="G41" s="166">
        <f>SUMIF(AG42:AG49,"&lt;&gt;NOR",G42:G49)</f>
        <v>0</v>
      </c>
      <c r="H41" s="166"/>
      <c r="I41" s="166">
        <f>SUM(I42:I49)</f>
        <v>0</v>
      </c>
      <c r="J41" s="166"/>
      <c r="K41" s="166">
        <f>SUM(K42:K49)</f>
        <v>0</v>
      </c>
      <c r="L41" s="166"/>
      <c r="M41" s="166">
        <f>SUM(M42:M49)</f>
        <v>0</v>
      </c>
      <c r="N41" s="165"/>
      <c r="O41" s="165">
        <f>SUM(O42:O49)</f>
        <v>31.349999999999998</v>
      </c>
      <c r="P41" s="165"/>
      <c r="Q41" s="165">
        <f>SUM(Q42:Q49)</f>
        <v>0</v>
      </c>
      <c r="R41" s="166"/>
      <c r="S41" s="166"/>
      <c r="T41" s="167"/>
      <c r="U41" s="161"/>
      <c r="V41" s="161">
        <f>SUM(V42:V49)</f>
        <v>56.370000000000005</v>
      </c>
      <c r="W41" s="161"/>
      <c r="X41" s="161"/>
      <c r="AG41" t="s">
        <v>135</v>
      </c>
    </row>
    <row r="42" spans="1:60" outlineLevel="1" x14ac:dyDescent="0.2">
      <c r="A42" s="168">
        <v>19</v>
      </c>
      <c r="B42" s="169" t="s">
        <v>393</v>
      </c>
      <c r="C42" s="185" t="s">
        <v>394</v>
      </c>
      <c r="D42" s="170" t="s">
        <v>199</v>
      </c>
      <c r="E42" s="171">
        <v>2.59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71">
        <v>2.5249999999999999</v>
      </c>
      <c r="O42" s="171">
        <f>ROUND(E42*N42,2)</f>
        <v>6.54</v>
      </c>
      <c r="P42" s="171">
        <v>0</v>
      </c>
      <c r="Q42" s="171">
        <f>ROUND(E42*P42,2)</f>
        <v>0</v>
      </c>
      <c r="R42" s="173"/>
      <c r="S42" s="173" t="s">
        <v>200</v>
      </c>
      <c r="T42" s="174" t="s">
        <v>200</v>
      </c>
      <c r="U42" s="159">
        <v>0.48</v>
      </c>
      <c r="V42" s="159">
        <f>ROUND(E42*U42,2)</f>
        <v>1.24</v>
      </c>
      <c r="W42" s="159"/>
      <c r="X42" s="159" t="s">
        <v>141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142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92" t="s">
        <v>395</v>
      </c>
      <c r="D43" s="190"/>
      <c r="E43" s="191"/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8"/>
      <c r="Z43" s="148"/>
      <c r="AA43" s="148"/>
      <c r="AB43" s="148"/>
      <c r="AC43" s="148"/>
      <c r="AD43" s="148"/>
      <c r="AE43" s="148"/>
      <c r="AF43" s="148"/>
      <c r="AG43" s="148" t="s">
        <v>202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92" t="s">
        <v>396</v>
      </c>
      <c r="D44" s="190"/>
      <c r="E44" s="191">
        <v>2.59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8"/>
      <c r="Z44" s="148"/>
      <c r="AA44" s="148"/>
      <c r="AB44" s="148"/>
      <c r="AC44" s="148"/>
      <c r="AD44" s="148"/>
      <c r="AE44" s="148"/>
      <c r="AF44" s="148"/>
      <c r="AG44" s="148" t="s">
        <v>202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68">
        <v>20</v>
      </c>
      <c r="B45" s="169" t="s">
        <v>397</v>
      </c>
      <c r="C45" s="185" t="s">
        <v>398</v>
      </c>
      <c r="D45" s="170" t="s">
        <v>199</v>
      </c>
      <c r="E45" s="171">
        <v>9.25</v>
      </c>
      <c r="F45" s="172"/>
      <c r="G45" s="173">
        <f>ROUND(E45*F45,2)</f>
        <v>0</v>
      </c>
      <c r="H45" s="172"/>
      <c r="I45" s="173">
        <f>ROUND(E45*H45,2)</f>
        <v>0</v>
      </c>
      <c r="J45" s="172"/>
      <c r="K45" s="173">
        <f>ROUND(E45*J45,2)</f>
        <v>0</v>
      </c>
      <c r="L45" s="173">
        <v>21</v>
      </c>
      <c r="M45" s="173">
        <f>G45*(1+L45/100)</f>
        <v>0</v>
      </c>
      <c r="N45" s="171">
        <v>2.5249999999999999</v>
      </c>
      <c r="O45" s="171">
        <f>ROUND(E45*N45,2)</f>
        <v>23.36</v>
      </c>
      <c r="P45" s="171">
        <v>0</v>
      </c>
      <c r="Q45" s="171">
        <f>ROUND(E45*P45,2)</f>
        <v>0</v>
      </c>
      <c r="R45" s="173"/>
      <c r="S45" s="173" t="s">
        <v>200</v>
      </c>
      <c r="T45" s="174" t="s">
        <v>200</v>
      </c>
      <c r="U45" s="159">
        <v>0.48</v>
      </c>
      <c r="V45" s="159">
        <f>ROUND(E45*U45,2)</f>
        <v>4.4400000000000004</v>
      </c>
      <c r="W45" s="159"/>
      <c r="X45" s="159" t="s">
        <v>141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142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92" t="s">
        <v>399</v>
      </c>
      <c r="D46" s="190"/>
      <c r="E46" s="191">
        <v>9.25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8"/>
      <c r="Z46" s="148"/>
      <c r="AA46" s="148"/>
      <c r="AB46" s="148"/>
      <c r="AC46" s="148"/>
      <c r="AD46" s="148"/>
      <c r="AE46" s="148"/>
      <c r="AF46" s="148"/>
      <c r="AG46" s="148" t="s">
        <v>202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68">
        <v>21</v>
      </c>
      <c r="B47" s="169" t="s">
        <v>400</v>
      </c>
      <c r="C47" s="185" t="s">
        <v>401</v>
      </c>
      <c r="D47" s="170" t="s">
        <v>205</v>
      </c>
      <c r="E47" s="171">
        <v>37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71">
        <v>3.916E-2</v>
      </c>
      <c r="O47" s="171">
        <f>ROUND(E47*N47,2)</f>
        <v>1.45</v>
      </c>
      <c r="P47" s="171">
        <v>0</v>
      </c>
      <c r="Q47" s="171">
        <f>ROUND(E47*P47,2)</f>
        <v>0</v>
      </c>
      <c r="R47" s="173"/>
      <c r="S47" s="173" t="s">
        <v>200</v>
      </c>
      <c r="T47" s="174" t="s">
        <v>200</v>
      </c>
      <c r="U47" s="159">
        <v>1.05</v>
      </c>
      <c r="V47" s="159">
        <f>ROUND(E47*U47,2)</f>
        <v>38.85</v>
      </c>
      <c r="W47" s="159"/>
      <c r="X47" s="159" t="s">
        <v>141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142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92" t="s">
        <v>402</v>
      </c>
      <c r="D48" s="190"/>
      <c r="E48" s="191">
        <v>37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8"/>
      <c r="Z48" s="148"/>
      <c r="AA48" s="148"/>
      <c r="AB48" s="148"/>
      <c r="AC48" s="148"/>
      <c r="AD48" s="148"/>
      <c r="AE48" s="148"/>
      <c r="AF48" s="148"/>
      <c r="AG48" s="148" t="s">
        <v>202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6">
        <v>22</v>
      </c>
      <c r="B49" s="177" t="s">
        <v>403</v>
      </c>
      <c r="C49" s="186" t="s">
        <v>404</v>
      </c>
      <c r="D49" s="178" t="s">
        <v>205</v>
      </c>
      <c r="E49" s="179">
        <v>37</v>
      </c>
      <c r="F49" s="180"/>
      <c r="G49" s="181">
        <f>ROUND(E49*F49,2)</f>
        <v>0</v>
      </c>
      <c r="H49" s="180"/>
      <c r="I49" s="181">
        <f>ROUND(E49*H49,2)</f>
        <v>0</v>
      </c>
      <c r="J49" s="180"/>
      <c r="K49" s="181">
        <f>ROUND(E49*J49,2)</f>
        <v>0</v>
      </c>
      <c r="L49" s="181">
        <v>21</v>
      </c>
      <c r="M49" s="181">
        <f>G49*(1+L49/100)</f>
        <v>0</v>
      </c>
      <c r="N49" s="179">
        <v>0</v>
      </c>
      <c r="O49" s="179">
        <f>ROUND(E49*N49,2)</f>
        <v>0</v>
      </c>
      <c r="P49" s="179">
        <v>0</v>
      </c>
      <c r="Q49" s="179">
        <f>ROUND(E49*P49,2)</f>
        <v>0</v>
      </c>
      <c r="R49" s="181"/>
      <c r="S49" s="181" t="s">
        <v>200</v>
      </c>
      <c r="T49" s="182" t="s">
        <v>200</v>
      </c>
      <c r="U49" s="159">
        <v>0.32</v>
      </c>
      <c r="V49" s="159">
        <f>ROUND(E49*U49,2)</f>
        <v>11.84</v>
      </c>
      <c r="W49" s="159"/>
      <c r="X49" s="159" t="s">
        <v>141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142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x14ac:dyDescent="0.2">
      <c r="A50" s="162" t="s">
        <v>134</v>
      </c>
      <c r="B50" s="163" t="s">
        <v>84</v>
      </c>
      <c r="C50" s="184" t="s">
        <v>85</v>
      </c>
      <c r="D50" s="164"/>
      <c r="E50" s="165"/>
      <c r="F50" s="166"/>
      <c r="G50" s="166">
        <f>SUMIF(AG51:AG52,"&lt;&gt;NOR",G51:G52)</f>
        <v>0</v>
      </c>
      <c r="H50" s="166"/>
      <c r="I50" s="166">
        <f>SUM(I51:I52)</f>
        <v>0</v>
      </c>
      <c r="J50" s="166"/>
      <c r="K50" s="166">
        <f>SUM(K51:K52)</f>
        <v>0</v>
      </c>
      <c r="L50" s="166"/>
      <c r="M50" s="166">
        <f>SUM(M51:M52)</f>
        <v>0</v>
      </c>
      <c r="N50" s="165"/>
      <c r="O50" s="165">
        <f>SUM(O51:O52)</f>
        <v>39.44</v>
      </c>
      <c r="P50" s="165"/>
      <c r="Q50" s="165">
        <f>SUM(Q51:Q52)</f>
        <v>0</v>
      </c>
      <c r="R50" s="166"/>
      <c r="S50" s="166"/>
      <c r="T50" s="167"/>
      <c r="U50" s="161"/>
      <c r="V50" s="161">
        <f>SUM(V51:V52)</f>
        <v>128.76</v>
      </c>
      <c r="W50" s="161"/>
      <c r="X50" s="161"/>
      <c r="AG50" t="s">
        <v>135</v>
      </c>
    </row>
    <row r="51" spans="1:60" ht="22.5" outlineLevel="1" x14ac:dyDescent="0.2">
      <c r="A51" s="168">
        <v>23</v>
      </c>
      <c r="B51" s="169" t="s">
        <v>405</v>
      </c>
      <c r="C51" s="185" t="s">
        <v>406</v>
      </c>
      <c r="D51" s="170" t="s">
        <v>205</v>
      </c>
      <c r="E51" s="171">
        <v>55.5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1">
        <v>0.71067999999999998</v>
      </c>
      <c r="O51" s="171">
        <f>ROUND(E51*N51,2)</f>
        <v>39.44</v>
      </c>
      <c r="P51" s="171">
        <v>0</v>
      </c>
      <c r="Q51" s="171">
        <f>ROUND(E51*P51,2)</f>
        <v>0</v>
      </c>
      <c r="R51" s="173"/>
      <c r="S51" s="173" t="s">
        <v>200</v>
      </c>
      <c r="T51" s="174" t="s">
        <v>200</v>
      </c>
      <c r="U51" s="159">
        <v>2.3199999999999998</v>
      </c>
      <c r="V51" s="159">
        <f>ROUND(E51*U51,2)</f>
        <v>128.76</v>
      </c>
      <c r="W51" s="159"/>
      <c r="X51" s="159" t="s">
        <v>141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142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92" t="s">
        <v>407</v>
      </c>
      <c r="D52" s="190"/>
      <c r="E52" s="191">
        <v>55.5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8"/>
      <c r="Z52" s="148"/>
      <c r="AA52" s="148"/>
      <c r="AB52" s="148"/>
      <c r="AC52" s="148"/>
      <c r="AD52" s="148"/>
      <c r="AE52" s="148"/>
      <c r="AF52" s="148"/>
      <c r="AG52" s="148" t="s">
        <v>202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5.5" x14ac:dyDescent="0.2">
      <c r="A53" s="162" t="s">
        <v>134</v>
      </c>
      <c r="B53" s="163" t="s">
        <v>86</v>
      </c>
      <c r="C53" s="184" t="s">
        <v>87</v>
      </c>
      <c r="D53" s="164"/>
      <c r="E53" s="165"/>
      <c r="F53" s="166"/>
      <c r="G53" s="166">
        <f>SUMIF(AG54:AG56,"&lt;&gt;NOR",G54:G56)</f>
        <v>0</v>
      </c>
      <c r="H53" s="166"/>
      <c r="I53" s="166">
        <f>SUM(I54:I56)</f>
        <v>0</v>
      </c>
      <c r="J53" s="166"/>
      <c r="K53" s="166">
        <f>SUM(K54:K56)</f>
        <v>0</v>
      </c>
      <c r="L53" s="166"/>
      <c r="M53" s="166">
        <f>SUM(M54:M56)</f>
        <v>0</v>
      </c>
      <c r="N53" s="165"/>
      <c r="O53" s="165">
        <f>SUM(O54:O56)</f>
        <v>28.8</v>
      </c>
      <c r="P53" s="165"/>
      <c r="Q53" s="165">
        <f>SUM(Q54:Q56)</f>
        <v>0</v>
      </c>
      <c r="R53" s="166"/>
      <c r="S53" s="166"/>
      <c r="T53" s="167"/>
      <c r="U53" s="161"/>
      <c r="V53" s="161">
        <f>SUM(V54:V56)</f>
        <v>2</v>
      </c>
      <c r="W53" s="161"/>
      <c r="X53" s="161"/>
      <c r="AG53" t="s">
        <v>135</v>
      </c>
    </row>
    <row r="54" spans="1:60" ht="22.5" outlineLevel="1" x14ac:dyDescent="0.2">
      <c r="A54" s="168">
        <v>24</v>
      </c>
      <c r="B54" s="169" t="s">
        <v>319</v>
      </c>
      <c r="C54" s="185" t="s">
        <v>320</v>
      </c>
      <c r="D54" s="170" t="s">
        <v>205</v>
      </c>
      <c r="E54" s="171">
        <v>100</v>
      </c>
      <c r="F54" s="172"/>
      <c r="G54" s="173">
        <f>ROUND(E54*F54,2)</f>
        <v>0</v>
      </c>
      <c r="H54" s="172"/>
      <c r="I54" s="173">
        <f>ROUND(E54*H54,2)</f>
        <v>0</v>
      </c>
      <c r="J54" s="172"/>
      <c r="K54" s="173">
        <f>ROUND(E54*J54,2)</f>
        <v>0</v>
      </c>
      <c r="L54" s="173">
        <v>21</v>
      </c>
      <c r="M54" s="173">
        <f>G54*(1+L54/100)</f>
        <v>0</v>
      </c>
      <c r="N54" s="171">
        <v>0.28799999999999998</v>
      </c>
      <c r="O54" s="171">
        <f>ROUND(E54*N54,2)</f>
        <v>28.8</v>
      </c>
      <c r="P54" s="171">
        <v>0</v>
      </c>
      <c r="Q54" s="171">
        <f>ROUND(E54*P54,2)</f>
        <v>0</v>
      </c>
      <c r="R54" s="173"/>
      <c r="S54" s="173" t="s">
        <v>200</v>
      </c>
      <c r="T54" s="174" t="s">
        <v>200</v>
      </c>
      <c r="U54" s="159">
        <v>0.02</v>
      </c>
      <c r="V54" s="159">
        <f>ROUND(E54*U54,2)</f>
        <v>2</v>
      </c>
      <c r="W54" s="159"/>
      <c r="X54" s="159" t="s">
        <v>141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142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55"/>
      <c r="B55" s="156"/>
      <c r="C55" s="192" t="s">
        <v>242</v>
      </c>
      <c r="D55" s="190"/>
      <c r="E55" s="191">
        <v>50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48"/>
      <c r="Z55" s="148"/>
      <c r="AA55" s="148"/>
      <c r="AB55" s="148"/>
      <c r="AC55" s="148"/>
      <c r="AD55" s="148"/>
      <c r="AE55" s="148"/>
      <c r="AF55" s="148"/>
      <c r="AG55" s="148" t="s">
        <v>202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192" t="s">
        <v>242</v>
      </c>
      <c r="D56" s="190"/>
      <c r="E56" s="191">
        <v>50</v>
      </c>
      <c r="F56" s="159"/>
      <c r="G56" s="159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48"/>
      <c r="Z56" s="148"/>
      <c r="AA56" s="148"/>
      <c r="AB56" s="148"/>
      <c r="AC56" s="148"/>
      <c r="AD56" s="148"/>
      <c r="AE56" s="148"/>
      <c r="AF56" s="148"/>
      <c r="AG56" s="148" t="s">
        <v>202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x14ac:dyDescent="0.2">
      <c r="A57" s="162" t="s">
        <v>134</v>
      </c>
      <c r="B57" s="163" t="s">
        <v>90</v>
      </c>
      <c r="C57" s="184" t="s">
        <v>91</v>
      </c>
      <c r="D57" s="164"/>
      <c r="E57" s="165"/>
      <c r="F57" s="166"/>
      <c r="G57" s="166">
        <f>SUMIF(AG58:AG61,"&lt;&gt;NOR",G58:G61)</f>
        <v>0</v>
      </c>
      <c r="H57" s="166"/>
      <c r="I57" s="166">
        <f>SUM(I58:I61)</f>
        <v>0</v>
      </c>
      <c r="J57" s="166"/>
      <c r="K57" s="166">
        <f>SUM(K58:K61)</f>
        <v>0</v>
      </c>
      <c r="L57" s="166"/>
      <c r="M57" s="166">
        <f>SUM(M58:M61)</f>
        <v>0</v>
      </c>
      <c r="N57" s="165"/>
      <c r="O57" s="165">
        <f>SUM(O58:O61)</f>
        <v>12.54</v>
      </c>
      <c r="P57" s="165"/>
      <c r="Q57" s="165">
        <f>SUM(Q58:Q61)</f>
        <v>0</v>
      </c>
      <c r="R57" s="166"/>
      <c r="S57" s="166"/>
      <c r="T57" s="167"/>
      <c r="U57" s="161"/>
      <c r="V57" s="161">
        <f>SUM(V58:V61)</f>
        <v>25.189999999999998</v>
      </c>
      <c r="W57" s="161"/>
      <c r="X57" s="161"/>
      <c r="AG57" t="s">
        <v>135</v>
      </c>
    </row>
    <row r="58" spans="1:60" outlineLevel="1" x14ac:dyDescent="0.2">
      <c r="A58" s="176">
        <v>25</v>
      </c>
      <c r="B58" s="177" t="s">
        <v>325</v>
      </c>
      <c r="C58" s="186" t="s">
        <v>326</v>
      </c>
      <c r="D58" s="178" t="s">
        <v>205</v>
      </c>
      <c r="E58" s="179">
        <v>50</v>
      </c>
      <c r="F58" s="180"/>
      <c r="G58" s="181">
        <f>ROUND(E58*F58,2)</f>
        <v>0</v>
      </c>
      <c r="H58" s="180"/>
      <c r="I58" s="181">
        <f>ROUND(E58*H58,2)</f>
        <v>0</v>
      </c>
      <c r="J58" s="180"/>
      <c r="K58" s="181">
        <f>ROUND(E58*J58,2)</f>
        <v>0</v>
      </c>
      <c r="L58" s="181">
        <v>21</v>
      </c>
      <c r="M58" s="181">
        <f>G58*(1+L58/100)</f>
        <v>0</v>
      </c>
      <c r="N58" s="179">
        <v>7.3899999999999993E-2</v>
      </c>
      <c r="O58" s="179">
        <f>ROUND(E58*N58,2)</f>
        <v>3.7</v>
      </c>
      <c r="P58" s="179">
        <v>0</v>
      </c>
      <c r="Q58" s="179">
        <f>ROUND(E58*P58,2)</f>
        <v>0</v>
      </c>
      <c r="R58" s="181"/>
      <c r="S58" s="181" t="s">
        <v>200</v>
      </c>
      <c r="T58" s="182" t="s">
        <v>200</v>
      </c>
      <c r="U58" s="159">
        <v>0.47799999999999998</v>
      </c>
      <c r="V58" s="159">
        <f>ROUND(E58*U58,2)</f>
        <v>23.9</v>
      </c>
      <c r="W58" s="159"/>
      <c r="X58" s="159" t="s">
        <v>141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142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76">
        <v>26</v>
      </c>
      <c r="B59" s="177" t="s">
        <v>331</v>
      </c>
      <c r="C59" s="186" t="s">
        <v>332</v>
      </c>
      <c r="D59" s="178" t="s">
        <v>210</v>
      </c>
      <c r="E59" s="179">
        <v>3</v>
      </c>
      <c r="F59" s="180"/>
      <c r="G59" s="181">
        <f>ROUND(E59*F59,2)</f>
        <v>0</v>
      </c>
      <c r="H59" s="180"/>
      <c r="I59" s="181">
        <f>ROUND(E59*H59,2)</f>
        <v>0</v>
      </c>
      <c r="J59" s="180"/>
      <c r="K59" s="181">
        <f>ROUND(E59*J59,2)</f>
        <v>0</v>
      </c>
      <c r="L59" s="181">
        <v>21</v>
      </c>
      <c r="M59" s="181">
        <f>G59*(1+L59/100)</f>
        <v>0</v>
      </c>
      <c r="N59" s="179">
        <v>3.6000000000000002E-4</v>
      </c>
      <c r="O59" s="179">
        <f>ROUND(E59*N59,2)</f>
        <v>0</v>
      </c>
      <c r="P59" s="179">
        <v>0</v>
      </c>
      <c r="Q59" s="179">
        <f>ROUND(E59*P59,2)</f>
        <v>0</v>
      </c>
      <c r="R59" s="181"/>
      <c r="S59" s="181" t="s">
        <v>200</v>
      </c>
      <c r="T59" s="182" t="s">
        <v>200</v>
      </c>
      <c r="U59" s="159">
        <v>0.43</v>
      </c>
      <c r="V59" s="159">
        <f>ROUND(E59*U59,2)</f>
        <v>1.29</v>
      </c>
      <c r="W59" s="159"/>
      <c r="X59" s="159" t="s">
        <v>141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142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68">
        <v>27</v>
      </c>
      <c r="B60" s="169" t="s">
        <v>339</v>
      </c>
      <c r="C60" s="185" t="s">
        <v>340</v>
      </c>
      <c r="D60" s="170" t="s">
        <v>205</v>
      </c>
      <c r="E60" s="171">
        <v>50.5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21</v>
      </c>
      <c r="M60" s="173">
        <f>G60*(1+L60/100)</f>
        <v>0</v>
      </c>
      <c r="N60" s="171">
        <v>0.17499999999999999</v>
      </c>
      <c r="O60" s="171">
        <f>ROUND(E60*N60,2)</f>
        <v>8.84</v>
      </c>
      <c r="P60" s="171">
        <v>0</v>
      </c>
      <c r="Q60" s="171">
        <f>ROUND(E60*P60,2)</f>
        <v>0</v>
      </c>
      <c r="R60" s="173" t="s">
        <v>294</v>
      </c>
      <c r="S60" s="173" t="s">
        <v>200</v>
      </c>
      <c r="T60" s="174" t="s">
        <v>200</v>
      </c>
      <c r="U60" s="159">
        <v>0</v>
      </c>
      <c r="V60" s="159">
        <f>ROUND(E60*U60,2)</f>
        <v>0</v>
      </c>
      <c r="W60" s="159"/>
      <c r="X60" s="159" t="s">
        <v>295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296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192" t="s">
        <v>408</v>
      </c>
      <c r="D61" s="190"/>
      <c r="E61" s="191">
        <v>50.5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48"/>
      <c r="Z61" s="148"/>
      <c r="AA61" s="148"/>
      <c r="AB61" s="148"/>
      <c r="AC61" s="148"/>
      <c r="AD61" s="148"/>
      <c r="AE61" s="148"/>
      <c r="AF61" s="148"/>
      <c r="AG61" s="148" t="s">
        <v>202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x14ac:dyDescent="0.2">
      <c r="A62" s="162" t="s">
        <v>134</v>
      </c>
      <c r="B62" s="163" t="s">
        <v>100</v>
      </c>
      <c r="C62" s="184" t="s">
        <v>101</v>
      </c>
      <c r="D62" s="164"/>
      <c r="E62" s="165"/>
      <c r="F62" s="166"/>
      <c r="G62" s="166">
        <f>SUMIF(AG63:AG63,"&lt;&gt;NOR",G63:G63)</f>
        <v>0</v>
      </c>
      <c r="H62" s="166"/>
      <c r="I62" s="166">
        <f>SUM(I63:I63)</f>
        <v>0</v>
      </c>
      <c r="J62" s="166"/>
      <c r="K62" s="166">
        <f>SUM(K63:K63)</f>
        <v>0</v>
      </c>
      <c r="L62" s="166"/>
      <c r="M62" s="166">
        <f>SUM(M63:M63)</f>
        <v>0</v>
      </c>
      <c r="N62" s="165"/>
      <c r="O62" s="165">
        <f>SUM(O63:O63)</f>
        <v>0</v>
      </c>
      <c r="P62" s="165"/>
      <c r="Q62" s="165">
        <f>SUM(Q63:Q63)</f>
        <v>0</v>
      </c>
      <c r="R62" s="166"/>
      <c r="S62" s="166"/>
      <c r="T62" s="167"/>
      <c r="U62" s="161"/>
      <c r="V62" s="161">
        <f>SUM(V63:V63)</f>
        <v>46.61</v>
      </c>
      <c r="W62" s="161"/>
      <c r="X62" s="161"/>
      <c r="AG62" t="s">
        <v>135</v>
      </c>
    </row>
    <row r="63" spans="1:60" outlineLevel="1" x14ac:dyDescent="0.2">
      <c r="A63" s="176">
        <v>28</v>
      </c>
      <c r="B63" s="177" t="s">
        <v>365</v>
      </c>
      <c r="C63" s="186" t="s">
        <v>366</v>
      </c>
      <c r="D63" s="178" t="s">
        <v>213</v>
      </c>
      <c r="E63" s="179">
        <v>119.52124000000001</v>
      </c>
      <c r="F63" s="180"/>
      <c r="G63" s="181">
        <f>ROUND(E63*F63,2)</f>
        <v>0</v>
      </c>
      <c r="H63" s="180"/>
      <c r="I63" s="181">
        <f>ROUND(E63*H63,2)</f>
        <v>0</v>
      </c>
      <c r="J63" s="180"/>
      <c r="K63" s="181">
        <f>ROUND(E63*J63,2)</f>
        <v>0</v>
      </c>
      <c r="L63" s="181">
        <v>21</v>
      </c>
      <c r="M63" s="181">
        <f>G63*(1+L63/100)</f>
        <v>0</v>
      </c>
      <c r="N63" s="179">
        <v>0</v>
      </c>
      <c r="O63" s="179">
        <f>ROUND(E63*N63,2)</f>
        <v>0</v>
      </c>
      <c r="P63" s="179">
        <v>0</v>
      </c>
      <c r="Q63" s="179">
        <f>ROUND(E63*P63,2)</f>
        <v>0</v>
      </c>
      <c r="R63" s="181"/>
      <c r="S63" s="181" t="s">
        <v>200</v>
      </c>
      <c r="T63" s="182" t="s">
        <v>200</v>
      </c>
      <c r="U63" s="159">
        <v>0.39</v>
      </c>
      <c r="V63" s="159">
        <f>ROUND(E63*U63,2)</f>
        <v>46.61</v>
      </c>
      <c r="W63" s="159"/>
      <c r="X63" s="159" t="s">
        <v>245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246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x14ac:dyDescent="0.2">
      <c r="A64" s="162" t="s">
        <v>134</v>
      </c>
      <c r="B64" s="163" t="s">
        <v>102</v>
      </c>
      <c r="C64" s="184" t="s">
        <v>103</v>
      </c>
      <c r="D64" s="164"/>
      <c r="E64" s="165"/>
      <c r="F64" s="166"/>
      <c r="G64" s="166">
        <f>SUMIF(AG65:AG77,"&lt;&gt;NOR",G65:G77)</f>
        <v>0</v>
      </c>
      <c r="H64" s="166"/>
      <c r="I64" s="166">
        <f>SUM(I65:I77)</f>
        <v>0</v>
      </c>
      <c r="J64" s="166"/>
      <c r="K64" s="166">
        <f>SUM(K65:K77)</f>
        <v>0</v>
      </c>
      <c r="L64" s="166"/>
      <c r="M64" s="166">
        <f>SUM(M65:M77)</f>
        <v>0</v>
      </c>
      <c r="N64" s="165"/>
      <c r="O64" s="165">
        <f>SUM(O65:O77)</f>
        <v>22.080000000000002</v>
      </c>
      <c r="P64" s="165"/>
      <c r="Q64" s="165">
        <f>SUM(Q65:Q77)</f>
        <v>0</v>
      </c>
      <c r="R64" s="166"/>
      <c r="S64" s="166"/>
      <c r="T64" s="167"/>
      <c r="U64" s="161"/>
      <c r="V64" s="161">
        <f>SUM(V65:V77)</f>
        <v>9.86</v>
      </c>
      <c r="W64" s="161"/>
      <c r="X64" s="161"/>
      <c r="AG64" t="s">
        <v>135</v>
      </c>
    </row>
    <row r="65" spans="1:60" outlineLevel="1" x14ac:dyDescent="0.2">
      <c r="A65" s="168">
        <v>29</v>
      </c>
      <c r="B65" s="169" t="s">
        <v>409</v>
      </c>
      <c r="C65" s="185" t="s">
        <v>410</v>
      </c>
      <c r="D65" s="170" t="s">
        <v>199</v>
      </c>
      <c r="E65" s="171">
        <v>10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71">
        <v>0</v>
      </c>
      <c r="O65" s="171">
        <f>ROUND(E65*N65,2)</f>
        <v>0</v>
      </c>
      <c r="P65" s="171">
        <v>0</v>
      </c>
      <c r="Q65" s="171">
        <f>ROUND(E65*P65,2)</f>
        <v>0</v>
      </c>
      <c r="R65" s="173"/>
      <c r="S65" s="173" t="s">
        <v>200</v>
      </c>
      <c r="T65" s="174" t="s">
        <v>200</v>
      </c>
      <c r="U65" s="159">
        <v>0.42199999999999999</v>
      </c>
      <c r="V65" s="159">
        <f>ROUND(E65*U65,2)</f>
        <v>4.22</v>
      </c>
      <c r="W65" s="159"/>
      <c r="X65" s="159" t="s">
        <v>141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92" t="s">
        <v>411</v>
      </c>
      <c r="D66" s="190"/>
      <c r="E66" s="191">
        <v>10</v>
      </c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48"/>
      <c r="Z66" s="148"/>
      <c r="AA66" s="148"/>
      <c r="AB66" s="148"/>
      <c r="AC66" s="148"/>
      <c r="AD66" s="148"/>
      <c r="AE66" s="148"/>
      <c r="AF66" s="148"/>
      <c r="AG66" s="148" t="s">
        <v>202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76">
        <v>30</v>
      </c>
      <c r="B67" s="177" t="s">
        <v>252</v>
      </c>
      <c r="C67" s="186" t="s">
        <v>253</v>
      </c>
      <c r="D67" s="178" t="s">
        <v>199</v>
      </c>
      <c r="E67" s="179">
        <v>10</v>
      </c>
      <c r="F67" s="180"/>
      <c r="G67" s="181">
        <f>ROUND(E67*F67,2)</f>
        <v>0</v>
      </c>
      <c r="H67" s="180"/>
      <c r="I67" s="181">
        <f>ROUND(E67*H67,2)</f>
        <v>0</v>
      </c>
      <c r="J67" s="180"/>
      <c r="K67" s="181">
        <f>ROUND(E67*J67,2)</f>
        <v>0</v>
      </c>
      <c r="L67" s="181">
        <v>21</v>
      </c>
      <c r="M67" s="181">
        <f>G67*(1+L67/100)</f>
        <v>0</v>
      </c>
      <c r="N67" s="179">
        <v>0</v>
      </c>
      <c r="O67" s="179">
        <f>ROUND(E67*N67,2)</f>
        <v>0</v>
      </c>
      <c r="P67" s="179">
        <v>0</v>
      </c>
      <c r="Q67" s="179">
        <f>ROUND(E67*P67,2)</f>
        <v>0</v>
      </c>
      <c r="R67" s="181"/>
      <c r="S67" s="181" t="s">
        <v>200</v>
      </c>
      <c r="T67" s="182" t="s">
        <v>200</v>
      </c>
      <c r="U67" s="159">
        <v>8.7999999999999995E-2</v>
      </c>
      <c r="V67" s="159">
        <f>ROUND(E67*U67,2)</f>
        <v>0.88</v>
      </c>
      <c r="W67" s="159"/>
      <c r="X67" s="159" t="s">
        <v>141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142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ht="22.5" outlineLevel="1" x14ac:dyDescent="0.2">
      <c r="A68" s="176">
        <v>31</v>
      </c>
      <c r="B68" s="177" t="s">
        <v>254</v>
      </c>
      <c r="C68" s="186" t="s">
        <v>255</v>
      </c>
      <c r="D68" s="178" t="s">
        <v>199</v>
      </c>
      <c r="E68" s="179">
        <v>10</v>
      </c>
      <c r="F68" s="180"/>
      <c r="G68" s="181">
        <f>ROUND(E68*F68,2)</f>
        <v>0</v>
      </c>
      <c r="H68" s="180"/>
      <c r="I68" s="181">
        <f>ROUND(E68*H68,2)</f>
        <v>0</v>
      </c>
      <c r="J68" s="180"/>
      <c r="K68" s="181">
        <f>ROUND(E68*J68,2)</f>
        <v>0</v>
      </c>
      <c r="L68" s="181">
        <v>21</v>
      </c>
      <c r="M68" s="181">
        <f>G68*(1+L68/100)</f>
        <v>0</v>
      </c>
      <c r="N68" s="179">
        <v>0</v>
      </c>
      <c r="O68" s="179">
        <f>ROUND(E68*N68,2)</f>
        <v>0</v>
      </c>
      <c r="P68" s="179">
        <v>0</v>
      </c>
      <c r="Q68" s="179">
        <f>ROUND(E68*P68,2)</f>
        <v>0</v>
      </c>
      <c r="R68" s="181"/>
      <c r="S68" s="181" t="s">
        <v>200</v>
      </c>
      <c r="T68" s="182" t="s">
        <v>200</v>
      </c>
      <c r="U68" s="159">
        <v>0.01</v>
      </c>
      <c r="V68" s="159">
        <f>ROUND(E68*U68,2)</f>
        <v>0.1</v>
      </c>
      <c r="W68" s="159"/>
      <c r="X68" s="159" t="s">
        <v>141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142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68">
        <v>32</v>
      </c>
      <c r="B69" s="169" t="s">
        <v>261</v>
      </c>
      <c r="C69" s="185" t="s">
        <v>262</v>
      </c>
      <c r="D69" s="170" t="s">
        <v>199</v>
      </c>
      <c r="E69" s="171">
        <v>150</v>
      </c>
      <c r="F69" s="172"/>
      <c r="G69" s="173">
        <f>ROUND(E69*F69,2)</f>
        <v>0</v>
      </c>
      <c r="H69" s="172"/>
      <c r="I69" s="173">
        <f>ROUND(E69*H69,2)</f>
        <v>0</v>
      </c>
      <c r="J69" s="172"/>
      <c r="K69" s="173">
        <f>ROUND(E69*J69,2)</f>
        <v>0</v>
      </c>
      <c r="L69" s="173">
        <v>21</v>
      </c>
      <c r="M69" s="173">
        <f>G69*(1+L69/100)</f>
        <v>0</v>
      </c>
      <c r="N69" s="171">
        <v>0</v>
      </c>
      <c r="O69" s="171">
        <f>ROUND(E69*N69,2)</f>
        <v>0</v>
      </c>
      <c r="P69" s="171">
        <v>0</v>
      </c>
      <c r="Q69" s="171">
        <f>ROUND(E69*P69,2)</f>
        <v>0</v>
      </c>
      <c r="R69" s="173"/>
      <c r="S69" s="173" t="s">
        <v>200</v>
      </c>
      <c r="T69" s="174" t="s">
        <v>200</v>
      </c>
      <c r="U69" s="159">
        <v>0</v>
      </c>
      <c r="V69" s="159">
        <f>ROUND(E69*U69,2)</f>
        <v>0</v>
      </c>
      <c r="W69" s="159"/>
      <c r="X69" s="159" t="s">
        <v>141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142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192" t="s">
        <v>263</v>
      </c>
      <c r="D70" s="190"/>
      <c r="E70" s="191"/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48"/>
      <c r="Z70" s="148"/>
      <c r="AA70" s="148"/>
      <c r="AB70" s="148"/>
      <c r="AC70" s="148"/>
      <c r="AD70" s="148"/>
      <c r="AE70" s="148"/>
      <c r="AF70" s="148"/>
      <c r="AG70" s="148" t="s">
        <v>202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192" t="s">
        <v>412</v>
      </c>
      <c r="D71" s="190"/>
      <c r="E71" s="191">
        <v>150</v>
      </c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48"/>
      <c r="Z71" s="148"/>
      <c r="AA71" s="148"/>
      <c r="AB71" s="148"/>
      <c r="AC71" s="148"/>
      <c r="AD71" s="148"/>
      <c r="AE71" s="148"/>
      <c r="AF71" s="148"/>
      <c r="AG71" s="148" t="s">
        <v>202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76">
        <v>33</v>
      </c>
      <c r="B72" s="177" t="s">
        <v>290</v>
      </c>
      <c r="C72" s="186" t="s">
        <v>291</v>
      </c>
      <c r="D72" s="178" t="s">
        <v>199</v>
      </c>
      <c r="E72" s="179">
        <v>10</v>
      </c>
      <c r="F72" s="180"/>
      <c r="G72" s="181">
        <f>ROUND(E72*F72,2)</f>
        <v>0</v>
      </c>
      <c r="H72" s="180"/>
      <c r="I72" s="181">
        <f>ROUND(E72*H72,2)</f>
        <v>0</v>
      </c>
      <c r="J72" s="180"/>
      <c r="K72" s="181">
        <f>ROUND(E72*J72,2)</f>
        <v>0</v>
      </c>
      <c r="L72" s="181">
        <v>21</v>
      </c>
      <c r="M72" s="181">
        <f>G72*(1+L72/100)</f>
        <v>0</v>
      </c>
      <c r="N72" s="179">
        <v>0</v>
      </c>
      <c r="O72" s="179">
        <f>ROUND(E72*N72,2)</f>
        <v>0</v>
      </c>
      <c r="P72" s="179">
        <v>0</v>
      </c>
      <c r="Q72" s="179">
        <f>ROUND(E72*P72,2)</f>
        <v>0</v>
      </c>
      <c r="R72" s="181"/>
      <c r="S72" s="181" t="s">
        <v>200</v>
      </c>
      <c r="T72" s="182" t="s">
        <v>140</v>
      </c>
      <c r="U72" s="159">
        <v>0</v>
      </c>
      <c r="V72" s="159">
        <f>ROUND(E72*U72,2)</f>
        <v>0</v>
      </c>
      <c r="W72" s="159"/>
      <c r="X72" s="159" t="s">
        <v>141</v>
      </c>
      <c r="Y72" s="148"/>
      <c r="Z72" s="148"/>
      <c r="AA72" s="148"/>
      <c r="AB72" s="148"/>
      <c r="AC72" s="148"/>
      <c r="AD72" s="148"/>
      <c r="AE72" s="148"/>
      <c r="AF72" s="148"/>
      <c r="AG72" s="148" t="s">
        <v>142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76">
        <v>34</v>
      </c>
      <c r="B73" s="177" t="s">
        <v>369</v>
      </c>
      <c r="C73" s="186" t="s">
        <v>370</v>
      </c>
      <c r="D73" s="178" t="s">
        <v>205</v>
      </c>
      <c r="E73" s="179">
        <v>50</v>
      </c>
      <c r="F73" s="180"/>
      <c r="G73" s="181">
        <f>ROUND(E73*F73,2)</f>
        <v>0</v>
      </c>
      <c r="H73" s="180"/>
      <c r="I73" s="181">
        <f>ROUND(E73*H73,2)</f>
        <v>0</v>
      </c>
      <c r="J73" s="180"/>
      <c r="K73" s="181">
        <f>ROUND(E73*J73,2)</f>
        <v>0</v>
      </c>
      <c r="L73" s="181">
        <v>21</v>
      </c>
      <c r="M73" s="181">
        <f>G73*(1+L73/100)</f>
        <v>0</v>
      </c>
      <c r="N73" s="179">
        <v>3.0000000000000001E-5</v>
      </c>
      <c r="O73" s="179">
        <f>ROUND(E73*N73,2)</f>
        <v>0</v>
      </c>
      <c r="P73" s="179">
        <v>0</v>
      </c>
      <c r="Q73" s="179">
        <f>ROUND(E73*P73,2)</f>
        <v>0</v>
      </c>
      <c r="R73" s="181"/>
      <c r="S73" s="181" t="s">
        <v>200</v>
      </c>
      <c r="T73" s="182" t="s">
        <v>200</v>
      </c>
      <c r="U73" s="159">
        <v>3.1E-2</v>
      </c>
      <c r="V73" s="159">
        <f>ROUND(E73*U73,2)</f>
        <v>1.55</v>
      </c>
      <c r="W73" s="159"/>
      <c r="X73" s="159" t="s">
        <v>141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142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76">
        <v>35</v>
      </c>
      <c r="B74" s="177" t="s">
        <v>413</v>
      </c>
      <c r="C74" s="186" t="s">
        <v>414</v>
      </c>
      <c r="D74" s="178" t="s">
        <v>205</v>
      </c>
      <c r="E74" s="179">
        <v>50</v>
      </c>
      <c r="F74" s="180"/>
      <c r="G74" s="181">
        <f>ROUND(E74*F74,2)</f>
        <v>0</v>
      </c>
      <c r="H74" s="180"/>
      <c r="I74" s="181">
        <f>ROUND(E74*H74,2)</f>
        <v>0</v>
      </c>
      <c r="J74" s="180"/>
      <c r="K74" s="181">
        <f>ROUND(E74*J74,2)</f>
        <v>0</v>
      </c>
      <c r="L74" s="181">
        <v>21</v>
      </c>
      <c r="M74" s="181">
        <f>G74*(1+L74/100)</f>
        <v>0</v>
      </c>
      <c r="N74" s="179">
        <v>0.441</v>
      </c>
      <c r="O74" s="179">
        <f>ROUND(E74*N74,2)</f>
        <v>22.05</v>
      </c>
      <c r="P74" s="179">
        <v>0</v>
      </c>
      <c r="Q74" s="179">
        <f>ROUND(E74*P74,2)</f>
        <v>0</v>
      </c>
      <c r="R74" s="181"/>
      <c r="S74" s="181" t="s">
        <v>200</v>
      </c>
      <c r="T74" s="182" t="s">
        <v>200</v>
      </c>
      <c r="U74" s="159">
        <v>2.9000000000000001E-2</v>
      </c>
      <c r="V74" s="159">
        <f>ROUND(E74*U74,2)</f>
        <v>1.45</v>
      </c>
      <c r="W74" s="159"/>
      <c r="X74" s="159" t="s">
        <v>141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142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68">
        <v>36</v>
      </c>
      <c r="B75" s="169" t="s">
        <v>374</v>
      </c>
      <c r="C75" s="185" t="s">
        <v>375</v>
      </c>
      <c r="D75" s="170" t="s">
        <v>205</v>
      </c>
      <c r="E75" s="171">
        <v>60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21</v>
      </c>
      <c r="M75" s="173">
        <f>G75*(1+L75/100)</f>
        <v>0</v>
      </c>
      <c r="N75" s="171">
        <v>5.0000000000000001E-4</v>
      </c>
      <c r="O75" s="171">
        <f>ROUND(E75*N75,2)</f>
        <v>0.03</v>
      </c>
      <c r="P75" s="171">
        <v>0</v>
      </c>
      <c r="Q75" s="171">
        <f>ROUND(E75*P75,2)</f>
        <v>0</v>
      </c>
      <c r="R75" s="173" t="s">
        <v>294</v>
      </c>
      <c r="S75" s="173" t="s">
        <v>200</v>
      </c>
      <c r="T75" s="174" t="s">
        <v>200</v>
      </c>
      <c r="U75" s="159">
        <v>0</v>
      </c>
      <c r="V75" s="159">
        <f>ROUND(E75*U75,2)</f>
        <v>0</v>
      </c>
      <c r="W75" s="159"/>
      <c r="X75" s="159" t="s">
        <v>295</v>
      </c>
      <c r="Y75" s="148"/>
      <c r="Z75" s="148"/>
      <c r="AA75" s="148"/>
      <c r="AB75" s="148"/>
      <c r="AC75" s="148"/>
      <c r="AD75" s="148"/>
      <c r="AE75" s="148"/>
      <c r="AF75" s="148"/>
      <c r="AG75" s="148" t="s">
        <v>296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55"/>
      <c r="B76" s="156"/>
      <c r="C76" s="192" t="s">
        <v>415</v>
      </c>
      <c r="D76" s="190"/>
      <c r="E76" s="191">
        <v>60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48"/>
      <c r="Z76" s="148"/>
      <c r="AA76" s="148"/>
      <c r="AB76" s="148"/>
      <c r="AC76" s="148"/>
      <c r="AD76" s="148"/>
      <c r="AE76" s="148"/>
      <c r="AF76" s="148"/>
      <c r="AG76" s="148" t="s">
        <v>202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68">
        <v>37</v>
      </c>
      <c r="B77" s="169" t="s">
        <v>377</v>
      </c>
      <c r="C77" s="185" t="s">
        <v>378</v>
      </c>
      <c r="D77" s="170" t="s">
        <v>213</v>
      </c>
      <c r="E77" s="171">
        <v>22.081499999999998</v>
      </c>
      <c r="F77" s="172"/>
      <c r="G77" s="173">
        <f>ROUND(E77*F77,2)</f>
        <v>0</v>
      </c>
      <c r="H77" s="172"/>
      <c r="I77" s="173">
        <f>ROUND(E77*H77,2)</f>
        <v>0</v>
      </c>
      <c r="J77" s="172"/>
      <c r="K77" s="173">
        <f>ROUND(E77*J77,2)</f>
        <v>0</v>
      </c>
      <c r="L77" s="173">
        <v>21</v>
      </c>
      <c r="M77" s="173">
        <f>G77*(1+L77/100)</f>
        <v>0</v>
      </c>
      <c r="N77" s="171">
        <v>0</v>
      </c>
      <c r="O77" s="171">
        <f>ROUND(E77*N77,2)</f>
        <v>0</v>
      </c>
      <c r="P77" s="171">
        <v>0</v>
      </c>
      <c r="Q77" s="171">
        <f>ROUND(E77*P77,2)</f>
        <v>0</v>
      </c>
      <c r="R77" s="173"/>
      <c r="S77" s="173" t="s">
        <v>200</v>
      </c>
      <c r="T77" s="174" t="s">
        <v>200</v>
      </c>
      <c r="U77" s="159">
        <v>7.4999999999999997E-2</v>
      </c>
      <c r="V77" s="159">
        <f>ROUND(E77*U77,2)</f>
        <v>1.66</v>
      </c>
      <c r="W77" s="159"/>
      <c r="X77" s="159" t="s">
        <v>245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246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x14ac:dyDescent="0.2">
      <c r="A78" s="3"/>
      <c r="B78" s="4"/>
      <c r="C78" s="187"/>
      <c r="D78" s="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AE78">
        <v>15</v>
      </c>
      <c r="AF78">
        <v>21</v>
      </c>
      <c r="AG78" t="s">
        <v>121</v>
      </c>
    </row>
    <row r="79" spans="1:60" x14ac:dyDescent="0.2">
      <c r="A79" s="151"/>
      <c r="B79" s="152" t="s">
        <v>31</v>
      </c>
      <c r="C79" s="188"/>
      <c r="D79" s="153"/>
      <c r="E79" s="154"/>
      <c r="F79" s="154"/>
      <c r="G79" s="183">
        <f>G8+G27+G34+G41+G50+G53+G57+G62+G64</f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AE79">
        <f>SUMIF(L7:L77,AE78,G7:G77)</f>
        <v>0</v>
      </c>
      <c r="AF79">
        <f>SUMIF(L7:L77,AF78,G7:G77)</f>
        <v>0</v>
      </c>
      <c r="AG79" t="s">
        <v>193</v>
      </c>
    </row>
    <row r="80" spans="1:60" x14ac:dyDescent="0.2">
      <c r="A80" s="3"/>
      <c r="B80" s="4"/>
      <c r="C80" s="187"/>
      <c r="D80" s="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33" x14ac:dyDescent="0.2">
      <c r="A81" s="3"/>
      <c r="B81" s="4"/>
      <c r="C81" s="187"/>
      <c r="D81" s="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33" x14ac:dyDescent="0.2">
      <c r="A82" s="262" t="s">
        <v>194</v>
      </c>
      <c r="B82" s="262"/>
      <c r="C82" s="263"/>
      <c r="D82" s="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33" x14ac:dyDescent="0.2">
      <c r="A83" s="264"/>
      <c r="B83" s="265"/>
      <c r="C83" s="266"/>
      <c r="D83" s="265"/>
      <c r="E83" s="265"/>
      <c r="F83" s="265"/>
      <c r="G83" s="26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G83" t="s">
        <v>195</v>
      </c>
    </row>
    <row r="84" spans="1:33" x14ac:dyDescent="0.2">
      <c r="A84" s="268"/>
      <c r="B84" s="269"/>
      <c r="C84" s="270"/>
      <c r="D84" s="269"/>
      <c r="E84" s="269"/>
      <c r="F84" s="269"/>
      <c r="G84" s="27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33" x14ac:dyDescent="0.2">
      <c r="A85" s="268"/>
      <c r="B85" s="269"/>
      <c r="C85" s="270"/>
      <c r="D85" s="269"/>
      <c r="E85" s="269"/>
      <c r="F85" s="269"/>
      <c r="G85" s="27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33" x14ac:dyDescent="0.2">
      <c r="A86" s="268"/>
      <c r="B86" s="269"/>
      <c r="C86" s="270"/>
      <c r="D86" s="269"/>
      <c r="E86" s="269"/>
      <c r="F86" s="269"/>
      <c r="G86" s="27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33" x14ac:dyDescent="0.2">
      <c r="A87" s="272"/>
      <c r="B87" s="273"/>
      <c r="C87" s="274"/>
      <c r="D87" s="273"/>
      <c r="E87" s="273"/>
      <c r="F87" s="273"/>
      <c r="G87" s="27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33" x14ac:dyDescent="0.2">
      <c r="A88" s="3"/>
      <c r="B88" s="4"/>
      <c r="C88" s="187"/>
      <c r="D88" s="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33" x14ac:dyDescent="0.2">
      <c r="C89" s="189"/>
      <c r="D89" s="8"/>
      <c r="AG89" t="s">
        <v>196</v>
      </c>
    </row>
    <row r="90" spans="1:33" x14ac:dyDescent="0.2">
      <c r="D90" s="8"/>
    </row>
    <row r="91" spans="1:33" x14ac:dyDescent="0.2">
      <c r="D91" s="8"/>
    </row>
    <row r="92" spans="1:33" x14ac:dyDescent="0.2">
      <c r="D92" s="8"/>
    </row>
    <row r="93" spans="1:33" x14ac:dyDescent="0.2">
      <c r="D93" s="8"/>
    </row>
    <row r="94" spans="1:33" x14ac:dyDescent="0.2">
      <c r="D94" s="8"/>
    </row>
    <row r="95" spans="1:33" x14ac:dyDescent="0.2">
      <c r="D95" s="8"/>
    </row>
    <row r="96" spans="1:33" x14ac:dyDescent="0.2">
      <c r="D96" s="8"/>
    </row>
    <row r="97" spans="4:4" x14ac:dyDescent="0.2">
      <c r="D97" s="8"/>
    </row>
    <row r="98" spans="4:4" x14ac:dyDescent="0.2">
      <c r="D98" s="8"/>
    </row>
    <row r="99" spans="4:4" x14ac:dyDescent="0.2">
      <c r="D99" s="8"/>
    </row>
    <row r="100" spans="4:4" x14ac:dyDescent="0.2">
      <c r="D100" s="8"/>
    </row>
    <row r="101" spans="4:4" x14ac:dyDescent="0.2">
      <c r="D101" s="8"/>
    </row>
    <row r="102" spans="4:4" x14ac:dyDescent="0.2">
      <c r="D102" s="8"/>
    </row>
    <row r="103" spans="4:4" x14ac:dyDescent="0.2">
      <c r="D103" s="8"/>
    </row>
    <row r="104" spans="4:4" x14ac:dyDescent="0.2">
      <c r="D104" s="8"/>
    </row>
    <row r="105" spans="4:4" x14ac:dyDescent="0.2">
      <c r="D105" s="8"/>
    </row>
    <row r="106" spans="4:4" x14ac:dyDescent="0.2">
      <c r="D106" s="8"/>
    </row>
    <row r="107" spans="4:4" x14ac:dyDescent="0.2">
      <c r="D107" s="8"/>
    </row>
    <row r="108" spans="4:4" x14ac:dyDescent="0.2">
      <c r="D108" s="8"/>
    </row>
    <row r="109" spans="4:4" x14ac:dyDescent="0.2">
      <c r="D109" s="8"/>
    </row>
    <row r="110" spans="4:4" x14ac:dyDescent="0.2">
      <c r="D110" s="8"/>
    </row>
    <row r="111" spans="4:4" x14ac:dyDescent="0.2">
      <c r="D111" s="8"/>
    </row>
    <row r="112" spans="4:4" x14ac:dyDescent="0.2">
      <c r="D112" s="8"/>
    </row>
    <row r="113" spans="4:4" x14ac:dyDescent="0.2">
      <c r="D113" s="8"/>
    </row>
    <row r="114" spans="4:4" x14ac:dyDescent="0.2">
      <c r="D114" s="8"/>
    </row>
    <row r="115" spans="4:4" x14ac:dyDescent="0.2">
      <c r="D115" s="8"/>
    </row>
    <row r="116" spans="4:4" x14ac:dyDescent="0.2">
      <c r="D116" s="8"/>
    </row>
    <row r="117" spans="4:4" x14ac:dyDescent="0.2">
      <c r="D117" s="8"/>
    </row>
    <row r="118" spans="4:4" x14ac:dyDescent="0.2">
      <c r="D118" s="8"/>
    </row>
    <row r="119" spans="4:4" x14ac:dyDescent="0.2">
      <c r="D119" s="8"/>
    </row>
    <row r="120" spans="4:4" x14ac:dyDescent="0.2">
      <c r="D120" s="8"/>
    </row>
    <row r="121" spans="4:4" x14ac:dyDescent="0.2">
      <c r="D121" s="8"/>
    </row>
    <row r="122" spans="4:4" x14ac:dyDescent="0.2">
      <c r="D122" s="8"/>
    </row>
    <row r="123" spans="4:4" x14ac:dyDescent="0.2">
      <c r="D123" s="8"/>
    </row>
    <row r="124" spans="4:4" x14ac:dyDescent="0.2">
      <c r="D124" s="8"/>
    </row>
    <row r="125" spans="4:4" x14ac:dyDescent="0.2">
      <c r="D125" s="8"/>
    </row>
    <row r="126" spans="4:4" x14ac:dyDescent="0.2">
      <c r="D126" s="8"/>
    </row>
    <row r="127" spans="4:4" x14ac:dyDescent="0.2">
      <c r="D127" s="8"/>
    </row>
    <row r="128" spans="4:4" x14ac:dyDescent="0.2">
      <c r="D128" s="8"/>
    </row>
    <row r="129" spans="4:4" x14ac:dyDescent="0.2">
      <c r="D129" s="8"/>
    </row>
    <row r="130" spans="4:4" x14ac:dyDescent="0.2">
      <c r="D130" s="8"/>
    </row>
    <row r="131" spans="4:4" x14ac:dyDescent="0.2">
      <c r="D131" s="8"/>
    </row>
    <row r="132" spans="4:4" x14ac:dyDescent="0.2">
      <c r="D132" s="8"/>
    </row>
    <row r="133" spans="4:4" x14ac:dyDescent="0.2">
      <c r="D133" s="8"/>
    </row>
    <row r="134" spans="4:4" x14ac:dyDescent="0.2">
      <c r="D134" s="8"/>
    </row>
    <row r="135" spans="4:4" x14ac:dyDescent="0.2">
      <c r="D135" s="8"/>
    </row>
    <row r="136" spans="4:4" x14ac:dyDescent="0.2">
      <c r="D136" s="8"/>
    </row>
    <row r="137" spans="4:4" x14ac:dyDescent="0.2">
      <c r="D137" s="8"/>
    </row>
    <row r="138" spans="4:4" x14ac:dyDescent="0.2">
      <c r="D138" s="8"/>
    </row>
    <row r="139" spans="4:4" x14ac:dyDescent="0.2">
      <c r="D139" s="8"/>
    </row>
    <row r="140" spans="4:4" x14ac:dyDescent="0.2">
      <c r="D140" s="8"/>
    </row>
    <row r="141" spans="4:4" x14ac:dyDescent="0.2">
      <c r="D141" s="8"/>
    </row>
    <row r="142" spans="4:4" x14ac:dyDescent="0.2">
      <c r="D142" s="8"/>
    </row>
    <row r="143" spans="4:4" x14ac:dyDescent="0.2">
      <c r="D143" s="8"/>
    </row>
    <row r="144" spans="4:4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  <row r="176" spans="4:4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4:4" x14ac:dyDescent="0.2">
      <c r="D337" s="8"/>
    </row>
    <row r="338" spans="4:4" x14ac:dyDescent="0.2">
      <c r="D338" s="8"/>
    </row>
    <row r="339" spans="4:4" x14ac:dyDescent="0.2">
      <c r="D339" s="8"/>
    </row>
    <row r="340" spans="4:4" x14ac:dyDescent="0.2">
      <c r="D340" s="8"/>
    </row>
    <row r="341" spans="4:4" x14ac:dyDescent="0.2">
      <c r="D341" s="8"/>
    </row>
    <row r="342" spans="4:4" x14ac:dyDescent="0.2">
      <c r="D342" s="8"/>
    </row>
    <row r="343" spans="4:4" x14ac:dyDescent="0.2">
      <c r="D343" s="8"/>
    </row>
    <row r="344" spans="4:4" x14ac:dyDescent="0.2">
      <c r="D344" s="8"/>
    </row>
    <row r="345" spans="4:4" x14ac:dyDescent="0.2">
      <c r="D345" s="8"/>
    </row>
    <row r="346" spans="4:4" x14ac:dyDescent="0.2">
      <c r="D346" s="8"/>
    </row>
    <row r="347" spans="4:4" x14ac:dyDescent="0.2">
      <c r="D347" s="8"/>
    </row>
    <row r="348" spans="4:4" x14ac:dyDescent="0.2">
      <c r="D348" s="8"/>
    </row>
    <row r="349" spans="4:4" x14ac:dyDescent="0.2">
      <c r="D349" s="8"/>
    </row>
    <row r="350" spans="4:4" x14ac:dyDescent="0.2">
      <c r="D350" s="8"/>
    </row>
    <row r="351" spans="4:4" x14ac:dyDescent="0.2">
      <c r="D351" s="8"/>
    </row>
    <row r="352" spans="4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8"/>
    </row>
    <row r="357" spans="4:4" x14ac:dyDescent="0.2">
      <c r="D357" s="8"/>
    </row>
    <row r="358" spans="4:4" x14ac:dyDescent="0.2">
      <c r="D358" s="8"/>
    </row>
    <row r="359" spans="4:4" x14ac:dyDescent="0.2">
      <c r="D359" s="8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8"/>
    </row>
    <row r="366" spans="4:4" x14ac:dyDescent="0.2">
      <c r="D366" s="8"/>
    </row>
    <row r="367" spans="4:4" x14ac:dyDescent="0.2">
      <c r="D367" s="8"/>
    </row>
    <row r="368" spans="4:4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</sheetData>
  <mergeCells count="6">
    <mergeCell ref="A83:G87"/>
    <mergeCell ref="A1:G1"/>
    <mergeCell ref="C2:G2"/>
    <mergeCell ref="C3:G3"/>
    <mergeCell ref="C4:G4"/>
    <mergeCell ref="A82:C8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108</v>
      </c>
    </row>
    <row r="2" spans="1:60" ht="25.15" customHeight="1" x14ac:dyDescent="0.2">
      <c r="A2" s="140" t="s">
        <v>8</v>
      </c>
      <c r="B2" s="47" t="s">
        <v>43</v>
      </c>
      <c r="C2" s="256" t="s">
        <v>44</v>
      </c>
      <c r="D2" s="257"/>
      <c r="E2" s="257"/>
      <c r="F2" s="257"/>
      <c r="G2" s="258"/>
      <c r="AG2" t="s">
        <v>109</v>
      </c>
    </row>
    <row r="3" spans="1:60" ht="25.15" customHeight="1" x14ac:dyDescent="0.2">
      <c r="A3" s="140" t="s">
        <v>9</v>
      </c>
      <c r="B3" s="47" t="s">
        <v>63</v>
      </c>
      <c r="C3" s="256" t="s">
        <v>64</v>
      </c>
      <c r="D3" s="257"/>
      <c r="E3" s="257"/>
      <c r="F3" s="257"/>
      <c r="G3" s="258"/>
      <c r="AC3" s="122" t="s">
        <v>109</v>
      </c>
      <c r="AG3" t="s">
        <v>111</v>
      </c>
    </row>
    <row r="4" spans="1:60" ht="25.15" customHeight="1" x14ac:dyDescent="0.2">
      <c r="A4" s="141" t="s">
        <v>10</v>
      </c>
      <c r="B4" s="142" t="s">
        <v>53</v>
      </c>
      <c r="C4" s="259" t="s">
        <v>57</v>
      </c>
      <c r="D4" s="260"/>
      <c r="E4" s="260"/>
      <c r="F4" s="260"/>
      <c r="G4" s="261"/>
      <c r="AG4" t="s">
        <v>112</v>
      </c>
    </row>
    <row r="5" spans="1:60" x14ac:dyDescent="0.2">
      <c r="D5" s="8"/>
    </row>
    <row r="6" spans="1:60" ht="38.25" x14ac:dyDescent="0.2">
      <c r="A6" s="144" t="s">
        <v>113</v>
      </c>
      <c r="B6" s="146" t="s">
        <v>114</v>
      </c>
      <c r="C6" s="146" t="s">
        <v>115</v>
      </c>
      <c r="D6" s="145" t="s">
        <v>116</v>
      </c>
      <c r="E6" s="144" t="s">
        <v>117</v>
      </c>
      <c r="F6" s="143" t="s">
        <v>118</v>
      </c>
      <c r="G6" s="144" t="s">
        <v>31</v>
      </c>
      <c r="H6" s="147" t="s">
        <v>32</v>
      </c>
      <c r="I6" s="147" t="s">
        <v>119</v>
      </c>
      <c r="J6" s="147" t="s">
        <v>33</v>
      </c>
      <c r="K6" s="147" t="s">
        <v>120</v>
      </c>
      <c r="L6" s="147" t="s">
        <v>121</v>
      </c>
      <c r="M6" s="147" t="s">
        <v>122</v>
      </c>
      <c r="N6" s="147" t="s">
        <v>123</v>
      </c>
      <c r="O6" s="147" t="s">
        <v>124</v>
      </c>
      <c r="P6" s="147" t="s">
        <v>125</v>
      </c>
      <c r="Q6" s="147" t="s">
        <v>126</v>
      </c>
      <c r="R6" s="147" t="s">
        <v>127</v>
      </c>
      <c r="S6" s="147" t="s">
        <v>128</v>
      </c>
      <c r="T6" s="147" t="s">
        <v>129</v>
      </c>
      <c r="U6" s="147" t="s">
        <v>130</v>
      </c>
      <c r="V6" s="147" t="s">
        <v>131</v>
      </c>
      <c r="W6" s="147" t="s">
        <v>132</v>
      </c>
      <c r="X6" s="147" t="s">
        <v>133</v>
      </c>
    </row>
    <row r="7" spans="1:60" hidden="1" x14ac:dyDescent="0.2">
      <c r="A7" s="3"/>
      <c r="B7" s="4"/>
      <c r="C7" s="4"/>
      <c r="D7" s="5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134</v>
      </c>
      <c r="B8" s="163" t="s">
        <v>74</v>
      </c>
      <c r="C8" s="184" t="s">
        <v>75</v>
      </c>
      <c r="D8" s="164"/>
      <c r="E8" s="165"/>
      <c r="F8" s="166"/>
      <c r="G8" s="166">
        <f>SUMIF(AG9:AG39,"&lt;&gt;NOR",G9:G39)</f>
        <v>0</v>
      </c>
      <c r="H8" s="166"/>
      <c r="I8" s="166">
        <f>SUM(I9:I39)</f>
        <v>0</v>
      </c>
      <c r="J8" s="166"/>
      <c r="K8" s="166">
        <f>SUM(K9:K39)</f>
        <v>0</v>
      </c>
      <c r="L8" s="166"/>
      <c r="M8" s="166">
        <f>SUM(M9:M39)</f>
        <v>0</v>
      </c>
      <c r="N8" s="165"/>
      <c r="O8" s="165">
        <f>SUM(O9:O39)</f>
        <v>28.12</v>
      </c>
      <c r="P8" s="165"/>
      <c r="Q8" s="165">
        <f>SUM(Q9:Q39)</f>
        <v>0</v>
      </c>
      <c r="R8" s="166"/>
      <c r="S8" s="166"/>
      <c r="T8" s="167"/>
      <c r="U8" s="161"/>
      <c r="V8" s="161">
        <f>SUM(V9:V39)</f>
        <v>24.82</v>
      </c>
      <c r="W8" s="161"/>
      <c r="X8" s="161"/>
      <c r="AG8" t="s">
        <v>135</v>
      </c>
    </row>
    <row r="9" spans="1:60" ht="22.5" outlineLevel="1" x14ac:dyDescent="0.2">
      <c r="A9" s="168">
        <v>1</v>
      </c>
      <c r="B9" s="169" t="s">
        <v>416</v>
      </c>
      <c r="C9" s="185" t="s">
        <v>417</v>
      </c>
      <c r="D9" s="170" t="s">
        <v>199</v>
      </c>
      <c r="E9" s="171">
        <v>15.525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3"/>
      <c r="S9" s="173" t="s">
        <v>200</v>
      </c>
      <c r="T9" s="174" t="s">
        <v>200</v>
      </c>
      <c r="U9" s="159">
        <v>0.22</v>
      </c>
      <c r="V9" s="159">
        <f>ROUND(E9*U9,2)</f>
        <v>3.42</v>
      </c>
      <c r="W9" s="159"/>
      <c r="X9" s="159" t="s">
        <v>141</v>
      </c>
      <c r="Y9" s="148"/>
      <c r="Z9" s="148"/>
      <c r="AA9" s="148"/>
      <c r="AB9" s="148"/>
      <c r="AC9" s="148"/>
      <c r="AD9" s="148"/>
      <c r="AE9" s="148"/>
      <c r="AF9" s="148"/>
      <c r="AG9" s="148" t="s">
        <v>142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92" t="s">
        <v>418</v>
      </c>
      <c r="D10" s="190"/>
      <c r="E10" s="191"/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202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92" t="s">
        <v>419</v>
      </c>
      <c r="D11" s="190"/>
      <c r="E11" s="191">
        <v>5.4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48"/>
      <c r="Z11" s="148"/>
      <c r="AA11" s="148"/>
      <c r="AB11" s="148"/>
      <c r="AC11" s="148"/>
      <c r="AD11" s="148"/>
      <c r="AE11" s="148"/>
      <c r="AF11" s="148"/>
      <c r="AG11" s="148" t="s">
        <v>202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92" t="s">
        <v>420</v>
      </c>
      <c r="D12" s="190"/>
      <c r="E12" s="191"/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48"/>
      <c r="Z12" s="148"/>
      <c r="AA12" s="148"/>
      <c r="AB12" s="148"/>
      <c r="AC12" s="148"/>
      <c r="AD12" s="148"/>
      <c r="AE12" s="148"/>
      <c r="AF12" s="148"/>
      <c r="AG12" s="148" t="s">
        <v>202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92" t="s">
        <v>421</v>
      </c>
      <c r="D13" s="190"/>
      <c r="E13" s="191">
        <v>10.125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8"/>
      <c r="Z13" s="148"/>
      <c r="AA13" s="148"/>
      <c r="AB13" s="148"/>
      <c r="AC13" s="148"/>
      <c r="AD13" s="148"/>
      <c r="AE13" s="148"/>
      <c r="AF13" s="148"/>
      <c r="AG13" s="148" t="s">
        <v>202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6">
        <v>2</v>
      </c>
      <c r="B14" s="177" t="s">
        <v>422</v>
      </c>
      <c r="C14" s="186" t="s">
        <v>423</v>
      </c>
      <c r="D14" s="178" t="s">
        <v>199</v>
      </c>
      <c r="E14" s="179">
        <v>15.525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21</v>
      </c>
      <c r="M14" s="181">
        <f>G14*(1+L14/100)</f>
        <v>0</v>
      </c>
      <c r="N14" s="179">
        <v>0</v>
      </c>
      <c r="O14" s="179">
        <f>ROUND(E14*N14,2)</f>
        <v>0</v>
      </c>
      <c r="P14" s="179">
        <v>0</v>
      </c>
      <c r="Q14" s="179">
        <f>ROUND(E14*P14,2)</f>
        <v>0</v>
      </c>
      <c r="R14" s="181"/>
      <c r="S14" s="181" t="s">
        <v>200</v>
      </c>
      <c r="T14" s="182" t="s">
        <v>200</v>
      </c>
      <c r="U14" s="159">
        <v>0.65400000000000003</v>
      </c>
      <c r="V14" s="159">
        <f>ROUND(E14*U14,2)</f>
        <v>10.15</v>
      </c>
      <c r="W14" s="159"/>
      <c r="X14" s="159" t="s">
        <v>141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6">
        <v>3</v>
      </c>
      <c r="B15" s="177" t="s">
        <v>424</v>
      </c>
      <c r="C15" s="186" t="s">
        <v>425</v>
      </c>
      <c r="D15" s="178" t="s">
        <v>199</v>
      </c>
      <c r="E15" s="179">
        <v>15.525</v>
      </c>
      <c r="F15" s="180"/>
      <c r="G15" s="181">
        <f>ROUND(E15*F15,2)</f>
        <v>0</v>
      </c>
      <c r="H15" s="180"/>
      <c r="I15" s="181">
        <f>ROUND(E15*H15,2)</f>
        <v>0</v>
      </c>
      <c r="J15" s="180"/>
      <c r="K15" s="181">
        <f>ROUND(E15*J15,2)</f>
        <v>0</v>
      </c>
      <c r="L15" s="181">
        <v>21</v>
      </c>
      <c r="M15" s="181">
        <f>G15*(1+L15/100)</f>
        <v>0</v>
      </c>
      <c r="N15" s="179">
        <v>0</v>
      </c>
      <c r="O15" s="179">
        <f>ROUND(E15*N15,2)</f>
        <v>0</v>
      </c>
      <c r="P15" s="179">
        <v>0</v>
      </c>
      <c r="Q15" s="179">
        <f>ROUND(E15*P15,2)</f>
        <v>0</v>
      </c>
      <c r="R15" s="181"/>
      <c r="S15" s="181" t="s">
        <v>200</v>
      </c>
      <c r="T15" s="182" t="s">
        <v>200</v>
      </c>
      <c r="U15" s="159">
        <v>0.34499999999999997</v>
      </c>
      <c r="V15" s="159">
        <f>ROUND(E15*U15,2)</f>
        <v>5.36</v>
      </c>
      <c r="W15" s="159"/>
      <c r="X15" s="159" t="s">
        <v>141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22.5" outlineLevel="1" x14ac:dyDescent="0.2">
      <c r="A16" s="176">
        <v>4</v>
      </c>
      <c r="B16" s="177" t="s">
        <v>254</v>
      </c>
      <c r="C16" s="186" t="s">
        <v>255</v>
      </c>
      <c r="D16" s="178" t="s">
        <v>199</v>
      </c>
      <c r="E16" s="179">
        <v>15.525</v>
      </c>
      <c r="F16" s="180"/>
      <c r="G16" s="181">
        <f>ROUND(E16*F16,2)</f>
        <v>0</v>
      </c>
      <c r="H16" s="180"/>
      <c r="I16" s="181">
        <f>ROUND(E16*H16,2)</f>
        <v>0</v>
      </c>
      <c r="J16" s="180"/>
      <c r="K16" s="181">
        <f>ROUND(E16*J16,2)</f>
        <v>0</v>
      </c>
      <c r="L16" s="181">
        <v>21</v>
      </c>
      <c r="M16" s="181">
        <f>G16*(1+L16/100)</f>
        <v>0</v>
      </c>
      <c r="N16" s="179">
        <v>0</v>
      </c>
      <c r="O16" s="179">
        <f>ROUND(E16*N16,2)</f>
        <v>0</v>
      </c>
      <c r="P16" s="179">
        <v>0</v>
      </c>
      <c r="Q16" s="179">
        <f>ROUND(E16*P16,2)</f>
        <v>0</v>
      </c>
      <c r="R16" s="181"/>
      <c r="S16" s="181" t="s">
        <v>200</v>
      </c>
      <c r="T16" s="182" t="s">
        <v>200</v>
      </c>
      <c r="U16" s="159">
        <v>1.0999999999999999E-2</v>
      </c>
      <c r="V16" s="159">
        <f>ROUND(E16*U16,2)</f>
        <v>0.17</v>
      </c>
      <c r="W16" s="159"/>
      <c r="X16" s="159" t="s">
        <v>141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8">
        <v>5</v>
      </c>
      <c r="B17" s="169" t="s">
        <v>261</v>
      </c>
      <c r="C17" s="185" t="s">
        <v>262</v>
      </c>
      <c r="D17" s="170" t="s">
        <v>199</v>
      </c>
      <c r="E17" s="171">
        <v>232.875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1">
        <v>0</v>
      </c>
      <c r="O17" s="171">
        <f>ROUND(E17*N17,2)</f>
        <v>0</v>
      </c>
      <c r="P17" s="171">
        <v>0</v>
      </c>
      <c r="Q17" s="171">
        <f>ROUND(E17*P17,2)</f>
        <v>0</v>
      </c>
      <c r="R17" s="173"/>
      <c r="S17" s="173" t="s">
        <v>200</v>
      </c>
      <c r="T17" s="174" t="s">
        <v>200</v>
      </c>
      <c r="U17" s="159">
        <v>0</v>
      </c>
      <c r="V17" s="159">
        <f>ROUND(E17*U17,2)</f>
        <v>0</v>
      </c>
      <c r="W17" s="159"/>
      <c r="X17" s="159" t="s">
        <v>141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142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92" t="s">
        <v>263</v>
      </c>
      <c r="D18" s="190"/>
      <c r="E18" s="191"/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8"/>
      <c r="Z18" s="148"/>
      <c r="AA18" s="148"/>
      <c r="AB18" s="148"/>
      <c r="AC18" s="148"/>
      <c r="AD18" s="148"/>
      <c r="AE18" s="148"/>
      <c r="AF18" s="148"/>
      <c r="AG18" s="148" t="s">
        <v>202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92" t="s">
        <v>426</v>
      </c>
      <c r="D19" s="190"/>
      <c r="E19" s="191">
        <v>232.875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48"/>
      <c r="Z19" s="148"/>
      <c r="AA19" s="148"/>
      <c r="AB19" s="148"/>
      <c r="AC19" s="148"/>
      <c r="AD19" s="148"/>
      <c r="AE19" s="148"/>
      <c r="AF19" s="148"/>
      <c r="AG19" s="148" t="s">
        <v>202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8">
        <v>6</v>
      </c>
      <c r="B20" s="169" t="s">
        <v>427</v>
      </c>
      <c r="C20" s="185" t="s">
        <v>428</v>
      </c>
      <c r="D20" s="170" t="s">
        <v>199</v>
      </c>
      <c r="E20" s="171">
        <v>11.918089999999999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71">
        <v>0</v>
      </c>
      <c r="O20" s="171">
        <f>ROUND(E20*N20,2)</f>
        <v>0</v>
      </c>
      <c r="P20" s="171">
        <v>0</v>
      </c>
      <c r="Q20" s="171">
        <f>ROUND(E20*P20,2)</f>
        <v>0</v>
      </c>
      <c r="R20" s="173"/>
      <c r="S20" s="173" t="s">
        <v>200</v>
      </c>
      <c r="T20" s="174" t="s">
        <v>200</v>
      </c>
      <c r="U20" s="159">
        <v>0.2</v>
      </c>
      <c r="V20" s="159">
        <f>ROUND(E20*U20,2)</f>
        <v>2.38</v>
      </c>
      <c r="W20" s="159"/>
      <c r="X20" s="159" t="s">
        <v>141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142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251" t="s">
        <v>429</v>
      </c>
      <c r="D21" s="252"/>
      <c r="E21" s="252"/>
      <c r="F21" s="252"/>
      <c r="G21" s="252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8"/>
      <c r="Z21" s="148"/>
      <c r="AA21" s="148"/>
      <c r="AB21" s="148"/>
      <c r="AC21" s="148"/>
      <c r="AD21" s="148"/>
      <c r="AE21" s="148"/>
      <c r="AF21" s="148"/>
      <c r="AG21" s="148" t="s">
        <v>144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92" t="s">
        <v>430</v>
      </c>
      <c r="D22" s="190"/>
      <c r="E22" s="191"/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8"/>
      <c r="Z22" s="148"/>
      <c r="AA22" s="148"/>
      <c r="AB22" s="148"/>
      <c r="AC22" s="148"/>
      <c r="AD22" s="148"/>
      <c r="AE22" s="148"/>
      <c r="AF22" s="148"/>
      <c r="AG22" s="148" t="s">
        <v>202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92" t="s">
        <v>431</v>
      </c>
      <c r="D23" s="190"/>
      <c r="E23" s="191">
        <v>15.525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8"/>
      <c r="Z23" s="148"/>
      <c r="AA23" s="148"/>
      <c r="AB23" s="148"/>
      <c r="AC23" s="148"/>
      <c r="AD23" s="148"/>
      <c r="AE23" s="148"/>
      <c r="AF23" s="148"/>
      <c r="AG23" s="148" t="s">
        <v>202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92" t="s">
        <v>432</v>
      </c>
      <c r="D24" s="190"/>
      <c r="E24" s="191"/>
      <c r="F24" s="159"/>
      <c r="G24" s="159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48"/>
      <c r="Z24" s="148"/>
      <c r="AA24" s="148"/>
      <c r="AB24" s="148"/>
      <c r="AC24" s="148"/>
      <c r="AD24" s="148"/>
      <c r="AE24" s="148"/>
      <c r="AF24" s="148"/>
      <c r="AG24" s="148" t="s">
        <v>202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92" t="s">
        <v>433</v>
      </c>
      <c r="D25" s="190"/>
      <c r="E25" s="191"/>
      <c r="F25" s="159"/>
      <c r="G25" s="159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8"/>
      <c r="Z25" s="148"/>
      <c r="AA25" s="148"/>
      <c r="AB25" s="148"/>
      <c r="AC25" s="148"/>
      <c r="AD25" s="148"/>
      <c r="AE25" s="148"/>
      <c r="AF25" s="148"/>
      <c r="AG25" s="148" t="s">
        <v>202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92" t="s">
        <v>434</v>
      </c>
      <c r="D26" s="190"/>
      <c r="E26" s="191">
        <v>-0.36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8"/>
      <c r="Z26" s="148"/>
      <c r="AA26" s="148"/>
      <c r="AB26" s="148"/>
      <c r="AC26" s="148"/>
      <c r="AD26" s="148"/>
      <c r="AE26" s="148"/>
      <c r="AF26" s="148"/>
      <c r="AG26" s="148" t="s">
        <v>202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92" t="s">
        <v>435</v>
      </c>
      <c r="D27" s="190"/>
      <c r="E27" s="191"/>
      <c r="F27" s="159"/>
      <c r="G27" s="159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9"/>
      <c r="S27" s="159"/>
      <c r="T27" s="159"/>
      <c r="U27" s="159"/>
      <c r="V27" s="159"/>
      <c r="W27" s="159"/>
      <c r="X27" s="159"/>
      <c r="Y27" s="148"/>
      <c r="Z27" s="148"/>
      <c r="AA27" s="148"/>
      <c r="AB27" s="148"/>
      <c r="AC27" s="148"/>
      <c r="AD27" s="148"/>
      <c r="AE27" s="148"/>
      <c r="AF27" s="148"/>
      <c r="AG27" s="148" t="s">
        <v>202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92" t="s">
        <v>436</v>
      </c>
      <c r="D28" s="190"/>
      <c r="E28" s="191">
        <v>-1.8</v>
      </c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8"/>
      <c r="Z28" s="148"/>
      <c r="AA28" s="148"/>
      <c r="AB28" s="148"/>
      <c r="AC28" s="148"/>
      <c r="AD28" s="148"/>
      <c r="AE28" s="148"/>
      <c r="AF28" s="148"/>
      <c r="AG28" s="148" t="s">
        <v>202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92" t="s">
        <v>420</v>
      </c>
      <c r="D29" s="190"/>
      <c r="E29" s="191"/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8"/>
      <c r="Z29" s="148"/>
      <c r="AA29" s="148"/>
      <c r="AB29" s="148"/>
      <c r="AC29" s="148"/>
      <c r="AD29" s="148"/>
      <c r="AE29" s="148"/>
      <c r="AF29" s="148"/>
      <c r="AG29" s="148" t="s">
        <v>202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92" t="s">
        <v>437</v>
      </c>
      <c r="D30" s="190"/>
      <c r="E30" s="191">
        <v>-1.4469099999999999</v>
      </c>
      <c r="F30" s="159"/>
      <c r="G30" s="159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48"/>
      <c r="Z30" s="148"/>
      <c r="AA30" s="148"/>
      <c r="AB30" s="148"/>
      <c r="AC30" s="148"/>
      <c r="AD30" s="148"/>
      <c r="AE30" s="148"/>
      <c r="AF30" s="148"/>
      <c r="AG30" s="148" t="s">
        <v>202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8">
        <v>7</v>
      </c>
      <c r="B31" s="169" t="s">
        <v>438</v>
      </c>
      <c r="C31" s="185" t="s">
        <v>439</v>
      </c>
      <c r="D31" s="170" t="s">
        <v>199</v>
      </c>
      <c r="E31" s="171">
        <v>1.8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21</v>
      </c>
      <c r="M31" s="173">
        <f>G31*(1+L31/100)</f>
        <v>0</v>
      </c>
      <c r="N31" s="171">
        <v>0</v>
      </c>
      <c r="O31" s="171">
        <f>ROUND(E31*N31,2)</f>
        <v>0</v>
      </c>
      <c r="P31" s="171">
        <v>0</v>
      </c>
      <c r="Q31" s="171">
        <f>ROUND(E31*P31,2)</f>
        <v>0</v>
      </c>
      <c r="R31" s="173"/>
      <c r="S31" s="173" t="s">
        <v>200</v>
      </c>
      <c r="T31" s="174" t="s">
        <v>200</v>
      </c>
      <c r="U31" s="159">
        <v>1.59</v>
      </c>
      <c r="V31" s="159">
        <f>ROUND(E31*U31,2)</f>
        <v>2.86</v>
      </c>
      <c r="W31" s="159"/>
      <c r="X31" s="159" t="s">
        <v>141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142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92" t="s">
        <v>440</v>
      </c>
      <c r="D32" s="190"/>
      <c r="E32" s="191">
        <v>1.8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8"/>
      <c r="Z32" s="148"/>
      <c r="AA32" s="148"/>
      <c r="AB32" s="148"/>
      <c r="AC32" s="148"/>
      <c r="AD32" s="148"/>
      <c r="AE32" s="148"/>
      <c r="AF32" s="148"/>
      <c r="AG32" s="148" t="s">
        <v>202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76">
        <v>8</v>
      </c>
      <c r="B33" s="177" t="s">
        <v>290</v>
      </c>
      <c r="C33" s="186" t="s">
        <v>291</v>
      </c>
      <c r="D33" s="178" t="s">
        <v>199</v>
      </c>
      <c r="E33" s="179">
        <v>15.525</v>
      </c>
      <c r="F33" s="180"/>
      <c r="G33" s="181">
        <f>ROUND(E33*F33,2)</f>
        <v>0</v>
      </c>
      <c r="H33" s="180"/>
      <c r="I33" s="181">
        <f>ROUND(E33*H33,2)</f>
        <v>0</v>
      </c>
      <c r="J33" s="180"/>
      <c r="K33" s="181">
        <f>ROUND(E33*J33,2)</f>
        <v>0</v>
      </c>
      <c r="L33" s="181">
        <v>21</v>
      </c>
      <c r="M33" s="181">
        <f>G33*(1+L33/100)</f>
        <v>0</v>
      </c>
      <c r="N33" s="179">
        <v>0</v>
      </c>
      <c r="O33" s="179">
        <f>ROUND(E33*N33,2)</f>
        <v>0</v>
      </c>
      <c r="P33" s="179">
        <v>0</v>
      </c>
      <c r="Q33" s="179">
        <f>ROUND(E33*P33,2)</f>
        <v>0</v>
      </c>
      <c r="R33" s="181"/>
      <c r="S33" s="181" t="s">
        <v>200</v>
      </c>
      <c r="T33" s="182" t="s">
        <v>140</v>
      </c>
      <c r="U33" s="159">
        <v>0</v>
      </c>
      <c r="V33" s="159">
        <f>ROUND(E33*U33,2)</f>
        <v>0</v>
      </c>
      <c r="W33" s="159"/>
      <c r="X33" s="159" t="s">
        <v>141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142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8">
        <v>9</v>
      </c>
      <c r="B34" s="169" t="s">
        <v>441</v>
      </c>
      <c r="C34" s="185" t="s">
        <v>442</v>
      </c>
      <c r="D34" s="170" t="s">
        <v>199</v>
      </c>
      <c r="E34" s="171">
        <v>0.36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71">
        <v>1.8907700000000001</v>
      </c>
      <c r="O34" s="171">
        <f>ROUND(E34*N34,2)</f>
        <v>0.68</v>
      </c>
      <c r="P34" s="171">
        <v>0</v>
      </c>
      <c r="Q34" s="171">
        <f>ROUND(E34*P34,2)</f>
        <v>0</v>
      </c>
      <c r="R34" s="173"/>
      <c r="S34" s="173" t="s">
        <v>200</v>
      </c>
      <c r="T34" s="174" t="s">
        <v>200</v>
      </c>
      <c r="U34" s="159">
        <v>1.32</v>
      </c>
      <c r="V34" s="159">
        <f>ROUND(E34*U34,2)</f>
        <v>0.48</v>
      </c>
      <c r="W34" s="159"/>
      <c r="X34" s="159" t="s">
        <v>141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142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92" t="s">
        <v>443</v>
      </c>
      <c r="D35" s="190"/>
      <c r="E35" s="191">
        <v>0.36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8"/>
      <c r="Z35" s="148"/>
      <c r="AA35" s="148"/>
      <c r="AB35" s="148"/>
      <c r="AC35" s="148"/>
      <c r="AD35" s="148"/>
      <c r="AE35" s="148"/>
      <c r="AF35" s="148"/>
      <c r="AG35" s="148" t="s">
        <v>202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68">
        <v>10</v>
      </c>
      <c r="B36" s="169" t="s">
        <v>444</v>
      </c>
      <c r="C36" s="185" t="s">
        <v>445</v>
      </c>
      <c r="D36" s="170" t="s">
        <v>446</v>
      </c>
      <c r="E36" s="171">
        <v>3.6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71">
        <v>1</v>
      </c>
      <c r="O36" s="171">
        <f>ROUND(E36*N36,2)</f>
        <v>3.6</v>
      </c>
      <c r="P36" s="171">
        <v>0</v>
      </c>
      <c r="Q36" s="171">
        <f>ROUND(E36*P36,2)</f>
        <v>0</v>
      </c>
      <c r="R36" s="173" t="s">
        <v>294</v>
      </c>
      <c r="S36" s="173" t="s">
        <v>200</v>
      </c>
      <c r="T36" s="174" t="s">
        <v>200</v>
      </c>
      <c r="U36" s="159">
        <v>0</v>
      </c>
      <c r="V36" s="159">
        <f>ROUND(E36*U36,2)</f>
        <v>0</v>
      </c>
      <c r="W36" s="159"/>
      <c r="X36" s="159" t="s">
        <v>295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296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92" t="s">
        <v>447</v>
      </c>
      <c r="D37" s="190"/>
      <c r="E37" s="191">
        <v>3.6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8"/>
      <c r="Z37" s="148"/>
      <c r="AA37" s="148"/>
      <c r="AB37" s="148"/>
      <c r="AC37" s="148"/>
      <c r="AD37" s="148"/>
      <c r="AE37" s="148"/>
      <c r="AF37" s="148"/>
      <c r="AG37" s="148" t="s">
        <v>202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68">
        <v>11</v>
      </c>
      <c r="B38" s="169" t="s">
        <v>448</v>
      </c>
      <c r="C38" s="185" t="s">
        <v>449</v>
      </c>
      <c r="D38" s="170" t="s">
        <v>213</v>
      </c>
      <c r="E38" s="171">
        <v>23.84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1">
        <v>1</v>
      </c>
      <c r="O38" s="171">
        <f>ROUND(E38*N38,2)</f>
        <v>23.84</v>
      </c>
      <c r="P38" s="171">
        <v>0</v>
      </c>
      <c r="Q38" s="171">
        <f>ROUND(E38*P38,2)</f>
        <v>0</v>
      </c>
      <c r="R38" s="173" t="s">
        <v>294</v>
      </c>
      <c r="S38" s="173" t="s">
        <v>200</v>
      </c>
      <c r="T38" s="174" t="s">
        <v>200</v>
      </c>
      <c r="U38" s="159">
        <v>0</v>
      </c>
      <c r="V38" s="159">
        <f>ROUND(E38*U38,2)</f>
        <v>0</v>
      </c>
      <c r="W38" s="159"/>
      <c r="X38" s="159" t="s">
        <v>295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296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92" t="s">
        <v>450</v>
      </c>
      <c r="D39" s="190"/>
      <c r="E39" s="191">
        <v>23.84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8"/>
      <c r="Z39" s="148"/>
      <c r="AA39" s="148"/>
      <c r="AB39" s="148"/>
      <c r="AC39" s="148"/>
      <c r="AD39" s="148"/>
      <c r="AE39" s="148"/>
      <c r="AF39" s="148"/>
      <c r="AG39" s="148" t="s">
        <v>202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ht="25.5" x14ac:dyDescent="0.2">
      <c r="A40" s="162" t="s">
        <v>134</v>
      </c>
      <c r="B40" s="163" t="s">
        <v>76</v>
      </c>
      <c r="C40" s="184" t="s">
        <v>77</v>
      </c>
      <c r="D40" s="164"/>
      <c r="E40" s="165"/>
      <c r="F40" s="166"/>
      <c r="G40" s="166">
        <f>SUMIF(AG41:AG48,"&lt;&gt;NOR",G41:G48)</f>
        <v>0</v>
      </c>
      <c r="H40" s="166"/>
      <c r="I40" s="166">
        <f>SUM(I41:I48)</f>
        <v>0</v>
      </c>
      <c r="J40" s="166"/>
      <c r="K40" s="166">
        <f>SUM(K41:K48)</f>
        <v>0</v>
      </c>
      <c r="L40" s="166"/>
      <c r="M40" s="166">
        <f>SUM(M41:M48)</f>
        <v>0</v>
      </c>
      <c r="N40" s="165"/>
      <c r="O40" s="165">
        <f>SUM(O41:O48)</f>
        <v>0</v>
      </c>
      <c r="P40" s="165"/>
      <c r="Q40" s="165">
        <f>SUM(Q41:Q48)</f>
        <v>17.760000000000002</v>
      </c>
      <c r="R40" s="166"/>
      <c r="S40" s="166"/>
      <c r="T40" s="167"/>
      <c r="U40" s="161"/>
      <c r="V40" s="161">
        <f>SUM(V41:V48)</f>
        <v>6.13</v>
      </c>
      <c r="W40" s="161"/>
      <c r="X40" s="161"/>
      <c r="AG40" t="s">
        <v>135</v>
      </c>
    </row>
    <row r="41" spans="1:60" outlineLevel="1" x14ac:dyDescent="0.2">
      <c r="A41" s="168">
        <v>12</v>
      </c>
      <c r="B41" s="169" t="s">
        <v>451</v>
      </c>
      <c r="C41" s="185" t="s">
        <v>452</v>
      </c>
      <c r="D41" s="170" t="s">
        <v>205</v>
      </c>
      <c r="E41" s="171">
        <v>62.1</v>
      </c>
      <c r="F41" s="172"/>
      <c r="G41" s="173">
        <f>ROUND(E41*F41,2)</f>
        <v>0</v>
      </c>
      <c r="H41" s="172"/>
      <c r="I41" s="173">
        <f>ROUND(E41*H41,2)</f>
        <v>0</v>
      </c>
      <c r="J41" s="172"/>
      <c r="K41" s="173">
        <f>ROUND(E41*J41,2)</f>
        <v>0</v>
      </c>
      <c r="L41" s="173">
        <v>21</v>
      </c>
      <c r="M41" s="173">
        <f>G41*(1+L41/100)</f>
        <v>0</v>
      </c>
      <c r="N41" s="171">
        <v>0</v>
      </c>
      <c r="O41" s="171">
        <f>ROUND(E41*N41,2)</f>
        <v>0</v>
      </c>
      <c r="P41" s="171">
        <v>0.28599999999999998</v>
      </c>
      <c r="Q41" s="171">
        <f>ROUND(E41*P41,2)</f>
        <v>17.760000000000002</v>
      </c>
      <c r="R41" s="173"/>
      <c r="S41" s="173" t="s">
        <v>200</v>
      </c>
      <c r="T41" s="174" t="s">
        <v>200</v>
      </c>
      <c r="U41" s="159">
        <v>9.5799999999999996E-2</v>
      </c>
      <c r="V41" s="159">
        <f>ROUND(E41*U41,2)</f>
        <v>5.95</v>
      </c>
      <c r="W41" s="159"/>
      <c r="X41" s="159" t="s">
        <v>141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142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192" t="s">
        <v>453</v>
      </c>
      <c r="D42" s="190"/>
      <c r="E42" s="191"/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48"/>
      <c r="Z42" s="148"/>
      <c r="AA42" s="148"/>
      <c r="AB42" s="148"/>
      <c r="AC42" s="148"/>
      <c r="AD42" s="148"/>
      <c r="AE42" s="148"/>
      <c r="AF42" s="148"/>
      <c r="AG42" s="148" t="s">
        <v>202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92" t="s">
        <v>454</v>
      </c>
      <c r="D43" s="190"/>
      <c r="E43" s="191"/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8"/>
      <c r="Z43" s="148"/>
      <c r="AA43" s="148"/>
      <c r="AB43" s="148"/>
      <c r="AC43" s="148"/>
      <c r="AD43" s="148"/>
      <c r="AE43" s="148"/>
      <c r="AF43" s="148"/>
      <c r="AG43" s="148" t="s">
        <v>202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92" t="s">
        <v>455</v>
      </c>
      <c r="D44" s="190"/>
      <c r="E44" s="191">
        <v>47.7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8"/>
      <c r="Z44" s="148"/>
      <c r="AA44" s="148"/>
      <c r="AB44" s="148"/>
      <c r="AC44" s="148"/>
      <c r="AD44" s="148"/>
      <c r="AE44" s="148"/>
      <c r="AF44" s="148"/>
      <c r="AG44" s="148" t="s">
        <v>202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92" t="s">
        <v>456</v>
      </c>
      <c r="D45" s="190"/>
      <c r="E45" s="191"/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48"/>
      <c r="Z45" s="148"/>
      <c r="AA45" s="148"/>
      <c r="AB45" s="148"/>
      <c r="AC45" s="148"/>
      <c r="AD45" s="148"/>
      <c r="AE45" s="148"/>
      <c r="AF45" s="148"/>
      <c r="AG45" s="148" t="s">
        <v>202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92" t="s">
        <v>457</v>
      </c>
      <c r="D46" s="190"/>
      <c r="E46" s="191">
        <v>14.4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8"/>
      <c r="Z46" s="148"/>
      <c r="AA46" s="148"/>
      <c r="AB46" s="148"/>
      <c r="AC46" s="148"/>
      <c r="AD46" s="148"/>
      <c r="AE46" s="148"/>
      <c r="AF46" s="148"/>
      <c r="AG46" s="148" t="s">
        <v>202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76">
        <v>13</v>
      </c>
      <c r="B47" s="177" t="s">
        <v>211</v>
      </c>
      <c r="C47" s="186" t="s">
        <v>212</v>
      </c>
      <c r="D47" s="178" t="s">
        <v>213</v>
      </c>
      <c r="E47" s="179">
        <v>17.7606</v>
      </c>
      <c r="F47" s="180"/>
      <c r="G47" s="181">
        <f>ROUND(E47*F47,2)</f>
        <v>0</v>
      </c>
      <c r="H47" s="180"/>
      <c r="I47" s="181">
        <f>ROUND(E47*H47,2)</f>
        <v>0</v>
      </c>
      <c r="J47" s="180"/>
      <c r="K47" s="181">
        <f>ROUND(E47*J47,2)</f>
        <v>0</v>
      </c>
      <c r="L47" s="181">
        <v>21</v>
      </c>
      <c r="M47" s="181">
        <f>G47*(1+L47/100)</f>
        <v>0</v>
      </c>
      <c r="N47" s="179">
        <v>0</v>
      </c>
      <c r="O47" s="179">
        <f>ROUND(E47*N47,2)</f>
        <v>0</v>
      </c>
      <c r="P47" s="179">
        <v>0</v>
      </c>
      <c r="Q47" s="179">
        <f>ROUND(E47*P47,2)</f>
        <v>0</v>
      </c>
      <c r="R47" s="181"/>
      <c r="S47" s="181" t="s">
        <v>200</v>
      </c>
      <c r="T47" s="182" t="s">
        <v>200</v>
      </c>
      <c r="U47" s="159">
        <v>0.01</v>
      </c>
      <c r="V47" s="159">
        <f>ROUND(E47*U47,2)</f>
        <v>0.18</v>
      </c>
      <c r="W47" s="159"/>
      <c r="X47" s="159" t="s">
        <v>214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215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22.5" outlineLevel="1" x14ac:dyDescent="0.2">
      <c r="A48" s="176">
        <v>14</v>
      </c>
      <c r="B48" s="177" t="s">
        <v>216</v>
      </c>
      <c r="C48" s="186" t="s">
        <v>217</v>
      </c>
      <c r="D48" s="178" t="s">
        <v>213</v>
      </c>
      <c r="E48" s="179">
        <v>17.7606</v>
      </c>
      <c r="F48" s="180"/>
      <c r="G48" s="181">
        <f>ROUND(E48*F48,2)</f>
        <v>0</v>
      </c>
      <c r="H48" s="180"/>
      <c r="I48" s="181">
        <f>ROUND(E48*H48,2)</f>
        <v>0</v>
      </c>
      <c r="J48" s="180"/>
      <c r="K48" s="181">
        <f>ROUND(E48*J48,2)</f>
        <v>0</v>
      </c>
      <c r="L48" s="181">
        <v>21</v>
      </c>
      <c r="M48" s="181">
        <f>G48*(1+L48/100)</f>
        <v>0</v>
      </c>
      <c r="N48" s="179">
        <v>0</v>
      </c>
      <c r="O48" s="179">
        <f>ROUND(E48*N48,2)</f>
        <v>0</v>
      </c>
      <c r="P48" s="179">
        <v>0</v>
      </c>
      <c r="Q48" s="179">
        <f>ROUND(E48*P48,2)</f>
        <v>0</v>
      </c>
      <c r="R48" s="181"/>
      <c r="S48" s="181" t="s">
        <v>200</v>
      </c>
      <c r="T48" s="182" t="s">
        <v>200</v>
      </c>
      <c r="U48" s="159">
        <v>0</v>
      </c>
      <c r="V48" s="159">
        <f>ROUND(E48*U48,2)</f>
        <v>0</v>
      </c>
      <c r="W48" s="159"/>
      <c r="X48" s="159" t="s">
        <v>214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215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ht="25.5" x14ac:dyDescent="0.2">
      <c r="A49" s="162" t="s">
        <v>134</v>
      </c>
      <c r="B49" s="163" t="s">
        <v>88</v>
      </c>
      <c r="C49" s="184" t="s">
        <v>89</v>
      </c>
      <c r="D49" s="164"/>
      <c r="E49" s="165"/>
      <c r="F49" s="166"/>
      <c r="G49" s="166">
        <f>SUMIF(AG50:AG53,"&lt;&gt;NOR",G50:G53)</f>
        <v>0</v>
      </c>
      <c r="H49" s="166"/>
      <c r="I49" s="166">
        <f>SUM(I50:I53)</f>
        <v>0</v>
      </c>
      <c r="J49" s="166"/>
      <c r="K49" s="166">
        <f>SUM(K50:K53)</f>
        <v>0</v>
      </c>
      <c r="L49" s="166"/>
      <c r="M49" s="166">
        <f>SUM(M50:M53)</f>
        <v>0</v>
      </c>
      <c r="N49" s="165"/>
      <c r="O49" s="165">
        <f>SUM(O50:O53)</f>
        <v>3.13</v>
      </c>
      <c r="P49" s="165"/>
      <c r="Q49" s="165">
        <f>SUM(Q50:Q53)</f>
        <v>0</v>
      </c>
      <c r="R49" s="166"/>
      <c r="S49" s="166"/>
      <c r="T49" s="167"/>
      <c r="U49" s="161"/>
      <c r="V49" s="161">
        <f>SUM(V50:V53)</f>
        <v>1.73</v>
      </c>
      <c r="W49" s="161"/>
      <c r="X49" s="161"/>
      <c r="AG49" t="s">
        <v>135</v>
      </c>
    </row>
    <row r="50" spans="1:60" outlineLevel="1" x14ac:dyDescent="0.2">
      <c r="A50" s="176">
        <v>15</v>
      </c>
      <c r="B50" s="177" t="s">
        <v>458</v>
      </c>
      <c r="C50" s="186" t="s">
        <v>459</v>
      </c>
      <c r="D50" s="178" t="s">
        <v>205</v>
      </c>
      <c r="E50" s="179">
        <v>24</v>
      </c>
      <c r="F50" s="180"/>
      <c r="G50" s="181">
        <f>ROUND(E50*F50,2)</f>
        <v>0</v>
      </c>
      <c r="H50" s="180"/>
      <c r="I50" s="181">
        <f>ROUND(E50*H50,2)</f>
        <v>0</v>
      </c>
      <c r="J50" s="180"/>
      <c r="K50" s="181">
        <f>ROUND(E50*J50,2)</f>
        <v>0</v>
      </c>
      <c r="L50" s="181">
        <v>21</v>
      </c>
      <c r="M50" s="181">
        <f>G50*(1+L50/100)</f>
        <v>0</v>
      </c>
      <c r="N50" s="179">
        <v>7.1000000000000002E-4</v>
      </c>
      <c r="O50" s="179">
        <f>ROUND(E50*N50,2)</f>
        <v>0.02</v>
      </c>
      <c r="P50" s="179">
        <v>0</v>
      </c>
      <c r="Q50" s="179">
        <f>ROUND(E50*P50,2)</f>
        <v>0</v>
      </c>
      <c r="R50" s="181"/>
      <c r="S50" s="181" t="s">
        <v>200</v>
      </c>
      <c r="T50" s="182" t="s">
        <v>200</v>
      </c>
      <c r="U50" s="159">
        <v>2E-3</v>
      </c>
      <c r="V50" s="159">
        <f>ROUND(E50*U50,2)</f>
        <v>0.05</v>
      </c>
      <c r="W50" s="159"/>
      <c r="X50" s="159" t="s">
        <v>141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142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68">
        <v>16</v>
      </c>
      <c r="B51" s="169" t="s">
        <v>460</v>
      </c>
      <c r="C51" s="185" t="s">
        <v>461</v>
      </c>
      <c r="D51" s="170" t="s">
        <v>205</v>
      </c>
      <c r="E51" s="171">
        <v>24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1">
        <v>0.12966</v>
      </c>
      <c r="O51" s="171">
        <f>ROUND(E51*N51,2)</f>
        <v>3.11</v>
      </c>
      <c r="P51" s="171">
        <v>0</v>
      </c>
      <c r="Q51" s="171">
        <f>ROUND(E51*P51,2)</f>
        <v>0</v>
      </c>
      <c r="R51" s="173"/>
      <c r="S51" s="173" t="s">
        <v>200</v>
      </c>
      <c r="T51" s="174" t="s">
        <v>200</v>
      </c>
      <c r="U51" s="159">
        <v>7.0000000000000007E-2</v>
      </c>
      <c r="V51" s="159">
        <f>ROUND(E51*U51,2)</f>
        <v>1.68</v>
      </c>
      <c r="W51" s="159"/>
      <c r="X51" s="159" t="s">
        <v>141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142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92" t="s">
        <v>462</v>
      </c>
      <c r="D52" s="190"/>
      <c r="E52" s="191"/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8"/>
      <c r="Z52" s="148"/>
      <c r="AA52" s="148"/>
      <c r="AB52" s="148"/>
      <c r="AC52" s="148"/>
      <c r="AD52" s="148"/>
      <c r="AE52" s="148"/>
      <c r="AF52" s="148"/>
      <c r="AG52" s="148" t="s">
        <v>202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92" t="s">
        <v>463</v>
      </c>
      <c r="D53" s="190"/>
      <c r="E53" s="191">
        <v>24</v>
      </c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8"/>
      <c r="Z53" s="148"/>
      <c r="AA53" s="148"/>
      <c r="AB53" s="148"/>
      <c r="AC53" s="148"/>
      <c r="AD53" s="148"/>
      <c r="AE53" s="148"/>
      <c r="AF53" s="148"/>
      <c r="AG53" s="148" t="s">
        <v>202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x14ac:dyDescent="0.2">
      <c r="A54" s="162" t="s">
        <v>134</v>
      </c>
      <c r="B54" s="163" t="s">
        <v>92</v>
      </c>
      <c r="C54" s="184" t="s">
        <v>93</v>
      </c>
      <c r="D54" s="164"/>
      <c r="E54" s="165"/>
      <c r="F54" s="166"/>
      <c r="G54" s="166">
        <f>SUMIF(AG55:AG58,"&lt;&gt;NOR",G55:G58)</f>
        <v>0</v>
      </c>
      <c r="H54" s="166"/>
      <c r="I54" s="166">
        <f>SUM(I55:I58)</f>
        <v>0</v>
      </c>
      <c r="J54" s="166"/>
      <c r="K54" s="166">
        <f>SUM(K55:K58)</f>
        <v>0</v>
      </c>
      <c r="L54" s="166"/>
      <c r="M54" s="166">
        <f>SUM(M55:M58)</f>
        <v>0</v>
      </c>
      <c r="N54" s="165"/>
      <c r="O54" s="165">
        <f>SUM(O55:O58)</f>
        <v>0.06</v>
      </c>
      <c r="P54" s="165"/>
      <c r="Q54" s="165">
        <f>SUM(Q55:Q58)</f>
        <v>0</v>
      </c>
      <c r="R54" s="166"/>
      <c r="S54" s="166"/>
      <c r="T54" s="167"/>
      <c r="U54" s="161"/>
      <c r="V54" s="161">
        <f>SUM(V55:V58)</f>
        <v>0.48</v>
      </c>
      <c r="W54" s="161"/>
      <c r="X54" s="161"/>
      <c r="AG54" t="s">
        <v>135</v>
      </c>
    </row>
    <row r="55" spans="1:60" outlineLevel="1" x14ac:dyDescent="0.2">
      <c r="A55" s="176">
        <v>17</v>
      </c>
      <c r="B55" s="177" t="s">
        <v>464</v>
      </c>
      <c r="C55" s="186" t="s">
        <v>465</v>
      </c>
      <c r="D55" s="178" t="s">
        <v>210</v>
      </c>
      <c r="E55" s="179">
        <v>6</v>
      </c>
      <c r="F55" s="180"/>
      <c r="G55" s="181">
        <f>ROUND(E55*F55,2)</f>
        <v>0</v>
      </c>
      <c r="H55" s="180"/>
      <c r="I55" s="181">
        <f>ROUND(E55*H55,2)</f>
        <v>0</v>
      </c>
      <c r="J55" s="180"/>
      <c r="K55" s="181">
        <f>ROUND(E55*J55,2)</f>
        <v>0</v>
      </c>
      <c r="L55" s="181">
        <v>21</v>
      </c>
      <c r="M55" s="181">
        <f>G55*(1+L55/100)</f>
        <v>0</v>
      </c>
      <c r="N55" s="179">
        <v>1.0000000000000001E-5</v>
      </c>
      <c r="O55" s="179">
        <f>ROUND(E55*N55,2)</f>
        <v>0</v>
      </c>
      <c r="P55" s="179">
        <v>0</v>
      </c>
      <c r="Q55" s="179">
        <f>ROUND(E55*P55,2)</f>
        <v>0</v>
      </c>
      <c r="R55" s="181"/>
      <c r="S55" s="181" t="s">
        <v>200</v>
      </c>
      <c r="T55" s="182" t="s">
        <v>200</v>
      </c>
      <c r="U55" s="159">
        <v>0.08</v>
      </c>
      <c r="V55" s="159">
        <f>ROUND(E55*U55,2)</f>
        <v>0.48</v>
      </c>
      <c r="W55" s="159"/>
      <c r="X55" s="159" t="s">
        <v>141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142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76">
        <v>18</v>
      </c>
      <c r="B56" s="177" t="s">
        <v>466</v>
      </c>
      <c r="C56" s="186" t="s">
        <v>467</v>
      </c>
      <c r="D56" s="178" t="s">
        <v>237</v>
      </c>
      <c r="E56" s="179">
        <v>3</v>
      </c>
      <c r="F56" s="180"/>
      <c r="G56" s="181">
        <f>ROUND(E56*F56,2)</f>
        <v>0</v>
      </c>
      <c r="H56" s="180"/>
      <c r="I56" s="181">
        <f>ROUND(E56*H56,2)</f>
        <v>0</v>
      </c>
      <c r="J56" s="180"/>
      <c r="K56" s="181">
        <f>ROUND(E56*J56,2)</f>
        <v>0</v>
      </c>
      <c r="L56" s="181">
        <v>21</v>
      </c>
      <c r="M56" s="181">
        <f>G56*(1+L56/100)</f>
        <v>0</v>
      </c>
      <c r="N56" s="179">
        <v>0.01</v>
      </c>
      <c r="O56" s="179">
        <f>ROUND(E56*N56,2)</f>
        <v>0.03</v>
      </c>
      <c r="P56" s="179">
        <v>0</v>
      </c>
      <c r="Q56" s="179">
        <f>ROUND(E56*P56,2)</f>
        <v>0</v>
      </c>
      <c r="R56" s="181"/>
      <c r="S56" s="181" t="s">
        <v>139</v>
      </c>
      <c r="T56" s="182" t="s">
        <v>140</v>
      </c>
      <c r="U56" s="159">
        <v>0</v>
      </c>
      <c r="V56" s="159">
        <f>ROUND(E56*U56,2)</f>
        <v>0</v>
      </c>
      <c r="W56" s="159"/>
      <c r="X56" s="159" t="s">
        <v>141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142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68">
        <v>19</v>
      </c>
      <c r="B57" s="169" t="s">
        <v>468</v>
      </c>
      <c r="C57" s="185" t="s">
        <v>469</v>
      </c>
      <c r="D57" s="170" t="s">
        <v>237</v>
      </c>
      <c r="E57" s="171">
        <v>6.5579999999999998</v>
      </c>
      <c r="F57" s="172"/>
      <c r="G57" s="173">
        <f>ROUND(E57*F57,2)</f>
        <v>0</v>
      </c>
      <c r="H57" s="172"/>
      <c r="I57" s="173">
        <f>ROUND(E57*H57,2)</f>
        <v>0</v>
      </c>
      <c r="J57" s="172"/>
      <c r="K57" s="173">
        <f>ROUND(E57*J57,2)</f>
        <v>0</v>
      </c>
      <c r="L57" s="173">
        <v>21</v>
      </c>
      <c r="M57" s="173">
        <f>G57*(1+L57/100)</f>
        <v>0</v>
      </c>
      <c r="N57" s="171">
        <v>5.0400000000000002E-3</v>
      </c>
      <c r="O57" s="171">
        <f>ROUND(E57*N57,2)</f>
        <v>0.03</v>
      </c>
      <c r="P57" s="171">
        <v>0</v>
      </c>
      <c r="Q57" s="171">
        <f>ROUND(E57*P57,2)</f>
        <v>0</v>
      </c>
      <c r="R57" s="173" t="s">
        <v>294</v>
      </c>
      <c r="S57" s="173" t="s">
        <v>200</v>
      </c>
      <c r="T57" s="174" t="s">
        <v>200</v>
      </c>
      <c r="U57" s="159">
        <v>0</v>
      </c>
      <c r="V57" s="159">
        <f>ROUND(E57*U57,2)</f>
        <v>0</v>
      </c>
      <c r="W57" s="159"/>
      <c r="X57" s="159" t="s">
        <v>295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296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192" t="s">
        <v>470</v>
      </c>
      <c r="D58" s="190"/>
      <c r="E58" s="191">
        <v>6.5579999999999998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48"/>
      <c r="Z58" s="148"/>
      <c r="AA58" s="148"/>
      <c r="AB58" s="148"/>
      <c r="AC58" s="148"/>
      <c r="AD58" s="148"/>
      <c r="AE58" s="148"/>
      <c r="AF58" s="148"/>
      <c r="AG58" s="148" t="s">
        <v>202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x14ac:dyDescent="0.2">
      <c r="A59" s="162" t="s">
        <v>134</v>
      </c>
      <c r="B59" s="163" t="s">
        <v>94</v>
      </c>
      <c r="C59" s="184" t="s">
        <v>95</v>
      </c>
      <c r="D59" s="164"/>
      <c r="E59" s="165"/>
      <c r="F59" s="166"/>
      <c r="G59" s="166">
        <f>SUMIF(AG60:AG62,"&lt;&gt;NOR",G60:G62)</f>
        <v>0</v>
      </c>
      <c r="H59" s="166"/>
      <c r="I59" s="166">
        <f>SUM(I60:I62)</f>
        <v>0</v>
      </c>
      <c r="J59" s="166"/>
      <c r="K59" s="166">
        <f>SUM(K60:K62)</f>
        <v>0</v>
      </c>
      <c r="L59" s="166"/>
      <c r="M59" s="166">
        <f>SUM(M60:M62)</f>
        <v>0</v>
      </c>
      <c r="N59" s="165"/>
      <c r="O59" s="165">
        <f>SUM(O60:O62)</f>
        <v>9.4599999999999991</v>
      </c>
      <c r="P59" s="165"/>
      <c r="Q59" s="165">
        <f>SUM(Q60:Q62)</f>
        <v>0</v>
      </c>
      <c r="R59" s="166"/>
      <c r="S59" s="166"/>
      <c r="T59" s="167"/>
      <c r="U59" s="161"/>
      <c r="V59" s="161">
        <f>SUM(V60:V62)</f>
        <v>20.14</v>
      </c>
      <c r="W59" s="161"/>
      <c r="X59" s="161"/>
      <c r="AG59" t="s">
        <v>135</v>
      </c>
    </row>
    <row r="60" spans="1:60" ht="22.5" outlineLevel="1" x14ac:dyDescent="0.2">
      <c r="A60" s="168">
        <v>20</v>
      </c>
      <c r="B60" s="169" t="s">
        <v>471</v>
      </c>
      <c r="C60" s="185" t="s">
        <v>472</v>
      </c>
      <c r="D60" s="170" t="s">
        <v>237</v>
      </c>
      <c r="E60" s="171">
        <v>3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21</v>
      </c>
      <c r="M60" s="173">
        <f>G60*(1+L60/100)</f>
        <v>0</v>
      </c>
      <c r="N60" s="171">
        <v>3.0596700000000001</v>
      </c>
      <c r="O60" s="171">
        <f>ROUND(E60*N60,2)</f>
        <v>9.18</v>
      </c>
      <c r="P60" s="171">
        <v>0</v>
      </c>
      <c r="Q60" s="171">
        <f>ROUND(E60*P60,2)</f>
        <v>0</v>
      </c>
      <c r="R60" s="173"/>
      <c r="S60" s="173" t="s">
        <v>200</v>
      </c>
      <c r="T60" s="174" t="s">
        <v>200</v>
      </c>
      <c r="U60" s="159">
        <v>5.024</v>
      </c>
      <c r="V60" s="159">
        <f>ROUND(E60*U60,2)</f>
        <v>15.07</v>
      </c>
      <c r="W60" s="159"/>
      <c r="X60" s="159" t="s">
        <v>141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142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251" t="s">
        <v>473</v>
      </c>
      <c r="D61" s="252"/>
      <c r="E61" s="252"/>
      <c r="F61" s="252"/>
      <c r="G61" s="252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48"/>
      <c r="Z61" s="148"/>
      <c r="AA61" s="148"/>
      <c r="AB61" s="148"/>
      <c r="AC61" s="148"/>
      <c r="AD61" s="148"/>
      <c r="AE61" s="148"/>
      <c r="AF61" s="148"/>
      <c r="AG61" s="148" t="s">
        <v>144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ht="22.5" outlineLevel="1" x14ac:dyDescent="0.2">
      <c r="A62" s="176">
        <v>21</v>
      </c>
      <c r="B62" s="177" t="s">
        <v>474</v>
      </c>
      <c r="C62" s="186" t="s">
        <v>475</v>
      </c>
      <c r="D62" s="178" t="s">
        <v>237</v>
      </c>
      <c r="E62" s="179">
        <v>3</v>
      </c>
      <c r="F62" s="180"/>
      <c r="G62" s="181">
        <f>ROUND(E62*F62,2)</f>
        <v>0</v>
      </c>
      <c r="H62" s="180"/>
      <c r="I62" s="181">
        <f>ROUND(E62*H62,2)</f>
        <v>0</v>
      </c>
      <c r="J62" s="180"/>
      <c r="K62" s="181">
        <f>ROUND(E62*J62,2)</f>
        <v>0</v>
      </c>
      <c r="L62" s="181">
        <v>21</v>
      </c>
      <c r="M62" s="181">
        <f>G62*(1+L62/100)</f>
        <v>0</v>
      </c>
      <c r="N62" s="179">
        <v>9.4359999999999999E-2</v>
      </c>
      <c r="O62" s="179">
        <f>ROUND(E62*N62,2)</f>
        <v>0.28000000000000003</v>
      </c>
      <c r="P62" s="179">
        <v>0</v>
      </c>
      <c r="Q62" s="179">
        <f>ROUND(E62*P62,2)</f>
        <v>0</v>
      </c>
      <c r="R62" s="181"/>
      <c r="S62" s="181" t="s">
        <v>200</v>
      </c>
      <c r="T62" s="182" t="s">
        <v>200</v>
      </c>
      <c r="U62" s="159">
        <v>1.6890000000000001</v>
      </c>
      <c r="V62" s="159">
        <f>ROUND(E62*U62,2)</f>
        <v>5.07</v>
      </c>
      <c r="W62" s="159"/>
      <c r="X62" s="159" t="s">
        <v>141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142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x14ac:dyDescent="0.2">
      <c r="A63" s="162" t="s">
        <v>134</v>
      </c>
      <c r="B63" s="163" t="s">
        <v>96</v>
      </c>
      <c r="C63" s="184" t="s">
        <v>97</v>
      </c>
      <c r="D63" s="164"/>
      <c r="E63" s="165"/>
      <c r="F63" s="166"/>
      <c r="G63" s="166">
        <f>SUMIF(AG64:AG75,"&lt;&gt;NOR",G64:G75)</f>
        <v>0</v>
      </c>
      <c r="H63" s="166"/>
      <c r="I63" s="166">
        <f>SUM(I64:I75)</f>
        <v>0</v>
      </c>
      <c r="J63" s="166"/>
      <c r="K63" s="166">
        <f>SUM(K64:K75)</f>
        <v>0</v>
      </c>
      <c r="L63" s="166"/>
      <c r="M63" s="166">
        <f>SUM(M64:M75)</f>
        <v>0</v>
      </c>
      <c r="N63" s="165"/>
      <c r="O63" s="165">
        <f>SUM(O64:O75)</f>
        <v>50.38</v>
      </c>
      <c r="P63" s="165"/>
      <c r="Q63" s="165">
        <f>SUM(Q64:Q75)</f>
        <v>0</v>
      </c>
      <c r="R63" s="166"/>
      <c r="S63" s="166"/>
      <c r="T63" s="167"/>
      <c r="U63" s="161"/>
      <c r="V63" s="161">
        <f>SUM(V64:V75)</f>
        <v>64.959999999999994</v>
      </c>
      <c r="W63" s="161"/>
      <c r="X63" s="161"/>
      <c r="AG63" t="s">
        <v>135</v>
      </c>
    </row>
    <row r="64" spans="1:60" outlineLevel="1" x14ac:dyDescent="0.2">
      <c r="A64" s="176">
        <v>22</v>
      </c>
      <c r="B64" s="177" t="s">
        <v>476</v>
      </c>
      <c r="C64" s="186" t="s">
        <v>477</v>
      </c>
      <c r="D64" s="178" t="s">
        <v>210</v>
      </c>
      <c r="E64" s="179">
        <v>48</v>
      </c>
      <c r="F64" s="180"/>
      <c r="G64" s="181">
        <f>ROUND(E64*F64,2)</f>
        <v>0</v>
      </c>
      <c r="H64" s="180"/>
      <c r="I64" s="181">
        <f>ROUND(E64*H64,2)</f>
        <v>0</v>
      </c>
      <c r="J64" s="180"/>
      <c r="K64" s="181">
        <f>ROUND(E64*J64,2)</f>
        <v>0</v>
      </c>
      <c r="L64" s="181">
        <v>21</v>
      </c>
      <c r="M64" s="181">
        <f>G64*(1+L64/100)</f>
        <v>0</v>
      </c>
      <c r="N64" s="179">
        <v>3.5999999999999999E-3</v>
      </c>
      <c r="O64" s="179">
        <f>ROUND(E64*N64,2)</f>
        <v>0.17</v>
      </c>
      <c r="P64" s="179">
        <v>0</v>
      </c>
      <c r="Q64" s="179">
        <f>ROUND(E64*P64,2)</f>
        <v>0</v>
      </c>
      <c r="R64" s="181"/>
      <c r="S64" s="181" t="s">
        <v>200</v>
      </c>
      <c r="T64" s="182" t="s">
        <v>200</v>
      </c>
      <c r="U64" s="159">
        <v>4.5999999999999999E-2</v>
      </c>
      <c r="V64" s="159">
        <f>ROUND(E64*U64,2)</f>
        <v>2.21</v>
      </c>
      <c r="W64" s="159"/>
      <c r="X64" s="159" t="s">
        <v>141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142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ht="22.5" outlineLevel="1" x14ac:dyDescent="0.2">
      <c r="A65" s="168">
        <v>23</v>
      </c>
      <c r="B65" s="169" t="s">
        <v>478</v>
      </c>
      <c r="C65" s="185" t="s">
        <v>479</v>
      </c>
      <c r="D65" s="170" t="s">
        <v>210</v>
      </c>
      <c r="E65" s="171">
        <v>96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71">
        <v>0.12471</v>
      </c>
      <c r="O65" s="171">
        <f>ROUND(E65*N65,2)</f>
        <v>11.97</v>
      </c>
      <c r="P65" s="171">
        <v>0</v>
      </c>
      <c r="Q65" s="171">
        <f>ROUND(E65*P65,2)</f>
        <v>0</v>
      </c>
      <c r="R65" s="173"/>
      <c r="S65" s="173" t="s">
        <v>200</v>
      </c>
      <c r="T65" s="174" t="s">
        <v>200</v>
      </c>
      <c r="U65" s="159">
        <v>0.12</v>
      </c>
      <c r="V65" s="159">
        <f>ROUND(E65*U65,2)</f>
        <v>11.52</v>
      </c>
      <c r="W65" s="159"/>
      <c r="X65" s="159" t="s">
        <v>141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92" t="s">
        <v>480</v>
      </c>
      <c r="D66" s="190"/>
      <c r="E66" s="191"/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48"/>
      <c r="Z66" s="148"/>
      <c r="AA66" s="148"/>
      <c r="AB66" s="148"/>
      <c r="AC66" s="148"/>
      <c r="AD66" s="148"/>
      <c r="AE66" s="148"/>
      <c r="AF66" s="148"/>
      <c r="AG66" s="148" t="s">
        <v>202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92" t="s">
        <v>481</v>
      </c>
      <c r="D67" s="190"/>
      <c r="E67" s="191">
        <v>96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8"/>
      <c r="Z67" s="148"/>
      <c r="AA67" s="148"/>
      <c r="AB67" s="148"/>
      <c r="AC67" s="148"/>
      <c r="AD67" s="148"/>
      <c r="AE67" s="148"/>
      <c r="AF67" s="148"/>
      <c r="AG67" s="148" t="s">
        <v>202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76">
        <v>24</v>
      </c>
      <c r="B68" s="177" t="s">
        <v>359</v>
      </c>
      <c r="C68" s="186" t="s">
        <v>360</v>
      </c>
      <c r="D68" s="178" t="s">
        <v>210</v>
      </c>
      <c r="E68" s="179">
        <v>159</v>
      </c>
      <c r="F68" s="180"/>
      <c r="G68" s="181">
        <f>ROUND(E68*F68,2)</f>
        <v>0</v>
      </c>
      <c r="H68" s="180"/>
      <c r="I68" s="181">
        <f>ROUND(E68*H68,2)</f>
        <v>0</v>
      </c>
      <c r="J68" s="180"/>
      <c r="K68" s="181">
        <f>ROUND(E68*J68,2)</f>
        <v>0</v>
      </c>
      <c r="L68" s="181">
        <v>21</v>
      </c>
      <c r="M68" s="181">
        <f>G68*(1+L68/100)</f>
        <v>0</v>
      </c>
      <c r="N68" s="179">
        <v>0.188</v>
      </c>
      <c r="O68" s="179">
        <f>ROUND(E68*N68,2)</f>
        <v>29.89</v>
      </c>
      <c r="P68" s="179">
        <v>0</v>
      </c>
      <c r="Q68" s="179">
        <f>ROUND(E68*P68,2)</f>
        <v>0</v>
      </c>
      <c r="R68" s="181"/>
      <c r="S68" s="181" t="s">
        <v>200</v>
      </c>
      <c r="T68" s="182" t="s">
        <v>200</v>
      </c>
      <c r="U68" s="159">
        <v>0.27</v>
      </c>
      <c r="V68" s="159">
        <f>ROUND(E68*U68,2)</f>
        <v>42.93</v>
      </c>
      <c r="W68" s="159"/>
      <c r="X68" s="159" t="s">
        <v>141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142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76">
        <v>25</v>
      </c>
      <c r="B69" s="177" t="s">
        <v>482</v>
      </c>
      <c r="C69" s="186" t="s">
        <v>483</v>
      </c>
      <c r="D69" s="178" t="s">
        <v>210</v>
      </c>
      <c r="E69" s="179">
        <v>48</v>
      </c>
      <c r="F69" s="180"/>
      <c r="G69" s="181">
        <f>ROUND(E69*F69,2)</f>
        <v>0</v>
      </c>
      <c r="H69" s="180"/>
      <c r="I69" s="181">
        <f>ROUND(E69*H69,2)</f>
        <v>0</v>
      </c>
      <c r="J69" s="180"/>
      <c r="K69" s="181">
        <f>ROUND(E69*J69,2)</f>
        <v>0</v>
      </c>
      <c r="L69" s="181">
        <v>21</v>
      </c>
      <c r="M69" s="181">
        <f>G69*(1+L69/100)</f>
        <v>0</v>
      </c>
      <c r="N69" s="179">
        <v>0</v>
      </c>
      <c r="O69" s="179">
        <f>ROUND(E69*N69,2)</f>
        <v>0</v>
      </c>
      <c r="P69" s="179">
        <v>0</v>
      </c>
      <c r="Q69" s="179">
        <f>ROUND(E69*P69,2)</f>
        <v>0</v>
      </c>
      <c r="R69" s="181"/>
      <c r="S69" s="181" t="s">
        <v>200</v>
      </c>
      <c r="T69" s="182" t="s">
        <v>200</v>
      </c>
      <c r="U69" s="159">
        <v>9.2999999999999999E-2</v>
      </c>
      <c r="V69" s="159">
        <f>ROUND(E69*U69,2)</f>
        <v>4.46</v>
      </c>
      <c r="W69" s="159"/>
      <c r="X69" s="159" t="s">
        <v>141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142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68">
        <v>26</v>
      </c>
      <c r="B70" s="169" t="s">
        <v>484</v>
      </c>
      <c r="C70" s="185" t="s">
        <v>485</v>
      </c>
      <c r="D70" s="170" t="s">
        <v>210</v>
      </c>
      <c r="E70" s="171">
        <v>96</v>
      </c>
      <c r="F70" s="172"/>
      <c r="G70" s="173">
        <f>ROUND(E70*F70,2)</f>
        <v>0</v>
      </c>
      <c r="H70" s="172"/>
      <c r="I70" s="173">
        <f>ROUND(E70*H70,2)</f>
        <v>0</v>
      </c>
      <c r="J70" s="172"/>
      <c r="K70" s="173">
        <f>ROUND(E70*J70,2)</f>
        <v>0</v>
      </c>
      <c r="L70" s="173">
        <v>21</v>
      </c>
      <c r="M70" s="173">
        <f>G70*(1+L70/100)</f>
        <v>0</v>
      </c>
      <c r="N70" s="171">
        <v>0</v>
      </c>
      <c r="O70" s="171">
        <f>ROUND(E70*N70,2)</f>
        <v>0</v>
      </c>
      <c r="P70" s="171">
        <v>0</v>
      </c>
      <c r="Q70" s="171">
        <f>ROUND(E70*P70,2)</f>
        <v>0</v>
      </c>
      <c r="R70" s="173"/>
      <c r="S70" s="173" t="s">
        <v>200</v>
      </c>
      <c r="T70" s="174" t="s">
        <v>200</v>
      </c>
      <c r="U70" s="159">
        <v>0.04</v>
      </c>
      <c r="V70" s="159">
        <f>ROUND(E70*U70,2)</f>
        <v>3.84</v>
      </c>
      <c r="W70" s="159"/>
      <c r="X70" s="159" t="s">
        <v>141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142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192" t="s">
        <v>486</v>
      </c>
      <c r="D71" s="190"/>
      <c r="E71" s="191">
        <v>48</v>
      </c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48"/>
      <c r="Z71" s="148"/>
      <c r="AA71" s="148"/>
      <c r="AB71" s="148"/>
      <c r="AC71" s="148"/>
      <c r="AD71" s="148"/>
      <c r="AE71" s="148"/>
      <c r="AF71" s="148"/>
      <c r="AG71" s="148" t="s">
        <v>202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92" t="s">
        <v>487</v>
      </c>
      <c r="D72" s="190"/>
      <c r="E72" s="191"/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8"/>
      <c r="Z72" s="148"/>
      <c r="AA72" s="148"/>
      <c r="AB72" s="148"/>
      <c r="AC72" s="148"/>
      <c r="AD72" s="148"/>
      <c r="AE72" s="148"/>
      <c r="AF72" s="148"/>
      <c r="AG72" s="148" t="s">
        <v>202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192" t="s">
        <v>486</v>
      </c>
      <c r="D73" s="190"/>
      <c r="E73" s="191">
        <v>48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48"/>
      <c r="Z73" s="148"/>
      <c r="AA73" s="148"/>
      <c r="AB73" s="148"/>
      <c r="AC73" s="148"/>
      <c r="AD73" s="148"/>
      <c r="AE73" s="148"/>
      <c r="AF73" s="148"/>
      <c r="AG73" s="148" t="s">
        <v>202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68">
        <v>27</v>
      </c>
      <c r="B74" s="169" t="s">
        <v>488</v>
      </c>
      <c r="C74" s="185" t="s">
        <v>489</v>
      </c>
      <c r="D74" s="170" t="s">
        <v>237</v>
      </c>
      <c r="E74" s="171">
        <v>160.59</v>
      </c>
      <c r="F74" s="172"/>
      <c r="G74" s="173">
        <f>ROUND(E74*F74,2)</f>
        <v>0</v>
      </c>
      <c r="H74" s="172"/>
      <c r="I74" s="173">
        <f>ROUND(E74*H74,2)</f>
        <v>0</v>
      </c>
      <c r="J74" s="172"/>
      <c r="K74" s="173">
        <f>ROUND(E74*J74,2)</f>
        <v>0</v>
      </c>
      <c r="L74" s="173">
        <v>21</v>
      </c>
      <c r="M74" s="173">
        <f>G74*(1+L74/100)</f>
        <v>0</v>
      </c>
      <c r="N74" s="171">
        <v>5.1999999999999998E-2</v>
      </c>
      <c r="O74" s="171">
        <f>ROUND(E74*N74,2)</f>
        <v>8.35</v>
      </c>
      <c r="P74" s="171">
        <v>0</v>
      </c>
      <c r="Q74" s="171">
        <f>ROUND(E74*P74,2)</f>
        <v>0</v>
      </c>
      <c r="R74" s="173" t="s">
        <v>294</v>
      </c>
      <c r="S74" s="173" t="s">
        <v>200</v>
      </c>
      <c r="T74" s="174" t="s">
        <v>200</v>
      </c>
      <c r="U74" s="159">
        <v>0</v>
      </c>
      <c r="V74" s="159">
        <f>ROUND(E74*U74,2)</f>
        <v>0</v>
      </c>
      <c r="W74" s="159"/>
      <c r="X74" s="159" t="s">
        <v>295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296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92" t="s">
        <v>490</v>
      </c>
      <c r="D75" s="190"/>
      <c r="E75" s="191">
        <v>160.59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8"/>
      <c r="Z75" s="148"/>
      <c r="AA75" s="148"/>
      <c r="AB75" s="148"/>
      <c r="AC75" s="148"/>
      <c r="AD75" s="148"/>
      <c r="AE75" s="148"/>
      <c r="AF75" s="148"/>
      <c r="AG75" s="148" t="s">
        <v>202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x14ac:dyDescent="0.2">
      <c r="A76" s="162" t="s">
        <v>134</v>
      </c>
      <c r="B76" s="163" t="s">
        <v>98</v>
      </c>
      <c r="C76" s="184" t="s">
        <v>99</v>
      </c>
      <c r="D76" s="164"/>
      <c r="E76" s="165"/>
      <c r="F76" s="166"/>
      <c r="G76" s="166">
        <f>SUMIF(AG77:AG79,"&lt;&gt;NOR",G77:G79)</f>
        <v>0</v>
      </c>
      <c r="H76" s="166"/>
      <c r="I76" s="166">
        <f>SUM(I77:I79)</f>
        <v>0</v>
      </c>
      <c r="J76" s="166"/>
      <c r="K76" s="166">
        <f>SUM(K77:K79)</f>
        <v>0</v>
      </c>
      <c r="L76" s="166"/>
      <c r="M76" s="166">
        <f>SUM(M77:M79)</f>
        <v>0</v>
      </c>
      <c r="N76" s="165"/>
      <c r="O76" s="165">
        <f>SUM(O77:O79)</f>
        <v>0</v>
      </c>
      <c r="P76" s="165"/>
      <c r="Q76" s="165">
        <f>SUM(Q77:Q79)</f>
        <v>0</v>
      </c>
      <c r="R76" s="166"/>
      <c r="S76" s="166"/>
      <c r="T76" s="167"/>
      <c r="U76" s="161"/>
      <c r="V76" s="161">
        <f>SUM(V77:V79)</f>
        <v>0.05</v>
      </c>
      <c r="W76" s="161"/>
      <c r="X76" s="161"/>
      <c r="AG76" t="s">
        <v>135</v>
      </c>
    </row>
    <row r="77" spans="1:60" outlineLevel="1" x14ac:dyDescent="0.2">
      <c r="A77" s="168">
        <v>28</v>
      </c>
      <c r="B77" s="169" t="s">
        <v>491</v>
      </c>
      <c r="C77" s="185" t="s">
        <v>492</v>
      </c>
      <c r="D77" s="170" t="s">
        <v>205</v>
      </c>
      <c r="E77" s="171">
        <v>24</v>
      </c>
      <c r="F77" s="172"/>
      <c r="G77" s="173">
        <f>ROUND(E77*F77,2)</f>
        <v>0</v>
      </c>
      <c r="H77" s="172"/>
      <c r="I77" s="173">
        <f>ROUND(E77*H77,2)</f>
        <v>0</v>
      </c>
      <c r="J77" s="172"/>
      <c r="K77" s="173">
        <f>ROUND(E77*J77,2)</f>
        <v>0</v>
      </c>
      <c r="L77" s="173">
        <v>21</v>
      </c>
      <c r="M77" s="173">
        <f>G77*(1+L77/100)</f>
        <v>0</v>
      </c>
      <c r="N77" s="171">
        <v>0</v>
      </c>
      <c r="O77" s="171">
        <f>ROUND(E77*N77,2)</f>
        <v>0</v>
      </c>
      <c r="P77" s="171">
        <v>0</v>
      </c>
      <c r="Q77" s="171">
        <f>ROUND(E77*P77,2)</f>
        <v>0</v>
      </c>
      <c r="R77" s="173"/>
      <c r="S77" s="173" t="s">
        <v>200</v>
      </c>
      <c r="T77" s="174" t="s">
        <v>200</v>
      </c>
      <c r="U77" s="159">
        <v>2E-3</v>
      </c>
      <c r="V77" s="159">
        <f>ROUND(E77*U77,2)</f>
        <v>0.05</v>
      </c>
      <c r="W77" s="159"/>
      <c r="X77" s="159" t="s">
        <v>141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142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92" t="s">
        <v>462</v>
      </c>
      <c r="D78" s="190"/>
      <c r="E78" s="191"/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8"/>
      <c r="Z78" s="148"/>
      <c r="AA78" s="148"/>
      <c r="AB78" s="148"/>
      <c r="AC78" s="148"/>
      <c r="AD78" s="148"/>
      <c r="AE78" s="148"/>
      <c r="AF78" s="148"/>
      <c r="AG78" s="148" t="s">
        <v>202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192" t="s">
        <v>463</v>
      </c>
      <c r="D79" s="190"/>
      <c r="E79" s="191">
        <v>24</v>
      </c>
      <c r="F79" s="159"/>
      <c r="G79" s="159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48"/>
      <c r="Z79" s="148"/>
      <c r="AA79" s="148"/>
      <c r="AB79" s="148"/>
      <c r="AC79" s="148"/>
      <c r="AD79" s="148"/>
      <c r="AE79" s="148"/>
      <c r="AF79" s="148"/>
      <c r="AG79" s="148" t="s">
        <v>202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x14ac:dyDescent="0.2">
      <c r="A80" s="162" t="s">
        <v>134</v>
      </c>
      <c r="B80" s="163" t="s">
        <v>100</v>
      </c>
      <c r="C80" s="184" t="s">
        <v>101</v>
      </c>
      <c r="D80" s="164"/>
      <c r="E80" s="165"/>
      <c r="F80" s="166"/>
      <c r="G80" s="166">
        <f>SUMIF(AG81:AG81,"&lt;&gt;NOR",G81:G81)</f>
        <v>0</v>
      </c>
      <c r="H80" s="166"/>
      <c r="I80" s="166">
        <f>SUM(I81:I81)</f>
        <v>0</v>
      </c>
      <c r="J80" s="166"/>
      <c r="K80" s="166">
        <f>SUM(K81:K81)</f>
        <v>0</v>
      </c>
      <c r="L80" s="166"/>
      <c r="M80" s="166">
        <f>SUM(M81:M81)</f>
        <v>0</v>
      </c>
      <c r="N80" s="165"/>
      <c r="O80" s="165">
        <f>SUM(O81:O81)</f>
        <v>0</v>
      </c>
      <c r="P80" s="165"/>
      <c r="Q80" s="165">
        <f>SUM(Q81:Q81)</f>
        <v>0</v>
      </c>
      <c r="R80" s="166"/>
      <c r="S80" s="166"/>
      <c r="T80" s="167"/>
      <c r="U80" s="161"/>
      <c r="V80" s="161">
        <f>SUM(V81:V81)</f>
        <v>1.46</v>
      </c>
      <c r="W80" s="161"/>
      <c r="X80" s="161"/>
      <c r="AG80" t="s">
        <v>135</v>
      </c>
    </row>
    <row r="81" spans="1:60" outlineLevel="1" x14ac:dyDescent="0.2">
      <c r="A81" s="168">
        <v>29</v>
      </c>
      <c r="B81" s="169" t="s">
        <v>493</v>
      </c>
      <c r="C81" s="185" t="s">
        <v>494</v>
      </c>
      <c r="D81" s="170" t="s">
        <v>213</v>
      </c>
      <c r="E81" s="171">
        <v>91.162400000000005</v>
      </c>
      <c r="F81" s="172"/>
      <c r="G81" s="173">
        <f>ROUND(E81*F81,2)</f>
        <v>0</v>
      </c>
      <c r="H81" s="172"/>
      <c r="I81" s="173">
        <f>ROUND(E81*H81,2)</f>
        <v>0</v>
      </c>
      <c r="J81" s="172"/>
      <c r="K81" s="173">
        <f>ROUND(E81*J81,2)</f>
        <v>0</v>
      </c>
      <c r="L81" s="173">
        <v>21</v>
      </c>
      <c r="M81" s="173">
        <f>G81*(1+L81/100)</f>
        <v>0</v>
      </c>
      <c r="N81" s="171">
        <v>0</v>
      </c>
      <c r="O81" s="171">
        <f>ROUND(E81*N81,2)</f>
        <v>0</v>
      </c>
      <c r="P81" s="171">
        <v>0</v>
      </c>
      <c r="Q81" s="171">
        <f>ROUND(E81*P81,2)</f>
        <v>0</v>
      </c>
      <c r="R81" s="173"/>
      <c r="S81" s="173" t="s">
        <v>200</v>
      </c>
      <c r="T81" s="174" t="s">
        <v>200</v>
      </c>
      <c r="U81" s="159">
        <v>1.6E-2</v>
      </c>
      <c r="V81" s="159">
        <f>ROUND(E81*U81,2)</f>
        <v>1.46</v>
      </c>
      <c r="W81" s="159"/>
      <c r="X81" s="159" t="s">
        <v>245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246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x14ac:dyDescent="0.2">
      <c r="A82" s="3"/>
      <c r="B82" s="4"/>
      <c r="C82" s="187"/>
      <c r="D82" s="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121</v>
      </c>
    </row>
    <row r="83" spans="1:60" x14ac:dyDescent="0.2">
      <c r="A83" s="151"/>
      <c r="B83" s="152" t="s">
        <v>31</v>
      </c>
      <c r="C83" s="188"/>
      <c r="D83" s="153"/>
      <c r="E83" s="154"/>
      <c r="F83" s="154"/>
      <c r="G83" s="183">
        <f>G8+G40+G49+G54+G59+G63+G76+G80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193</v>
      </c>
    </row>
    <row r="84" spans="1:60" x14ac:dyDescent="0.2">
      <c r="A84" s="3"/>
      <c r="B84" s="4"/>
      <c r="C84" s="187"/>
      <c r="D84" s="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60" x14ac:dyDescent="0.2">
      <c r="A85" s="3"/>
      <c r="B85" s="4"/>
      <c r="C85" s="187"/>
      <c r="D85" s="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60" x14ac:dyDescent="0.2">
      <c r="A86" s="262" t="s">
        <v>194</v>
      </c>
      <c r="B86" s="262"/>
      <c r="C86" s="263"/>
      <c r="D86" s="5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60" x14ac:dyDescent="0.2">
      <c r="A87" s="264"/>
      <c r="B87" s="265"/>
      <c r="C87" s="266"/>
      <c r="D87" s="265"/>
      <c r="E87" s="265"/>
      <c r="F87" s="265"/>
      <c r="G87" s="26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G87" t="s">
        <v>195</v>
      </c>
    </row>
    <row r="88" spans="1:60" x14ac:dyDescent="0.2">
      <c r="A88" s="268"/>
      <c r="B88" s="269"/>
      <c r="C88" s="270"/>
      <c r="D88" s="269"/>
      <c r="E88" s="269"/>
      <c r="F88" s="269"/>
      <c r="G88" s="27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">
      <c r="A89" s="268"/>
      <c r="B89" s="269"/>
      <c r="C89" s="270"/>
      <c r="D89" s="269"/>
      <c r="E89" s="269"/>
      <c r="F89" s="269"/>
      <c r="G89" s="27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60" x14ac:dyDescent="0.2">
      <c r="A90" s="268"/>
      <c r="B90" s="269"/>
      <c r="C90" s="270"/>
      <c r="D90" s="269"/>
      <c r="E90" s="269"/>
      <c r="F90" s="269"/>
      <c r="G90" s="27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60" x14ac:dyDescent="0.2">
      <c r="A91" s="272"/>
      <c r="B91" s="273"/>
      <c r="C91" s="274"/>
      <c r="D91" s="273"/>
      <c r="E91" s="273"/>
      <c r="F91" s="273"/>
      <c r="G91" s="27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60" x14ac:dyDescent="0.2">
      <c r="A92" s="3"/>
      <c r="B92" s="4"/>
      <c r="C92" s="187"/>
      <c r="D92" s="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 x14ac:dyDescent="0.2">
      <c r="C93" s="189"/>
      <c r="D93" s="8"/>
      <c r="AG93" t="s">
        <v>196</v>
      </c>
    </row>
    <row r="94" spans="1:60" x14ac:dyDescent="0.2">
      <c r="D94" s="8"/>
    </row>
    <row r="95" spans="1:60" x14ac:dyDescent="0.2">
      <c r="D95" s="8"/>
    </row>
    <row r="96" spans="1:60" x14ac:dyDescent="0.2">
      <c r="D96" s="8"/>
    </row>
    <row r="97" spans="4:4" x14ac:dyDescent="0.2">
      <c r="D97" s="8"/>
    </row>
    <row r="98" spans="4:4" x14ac:dyDescent="0.2">
      <c r="D98" s="8"/>
    </row>
    <row r="99" spans="4:4" x14ac:dyDescent="0.2">
      <c r="D99" s="8"/>
    </row>
    <row r="100" spans="4:4" x14ac:dyDescent="0.2">
      <c r="D100" s="8"/>
    </row>
    <row r="101" spans="4:4" x14ac:dyDescent="0.2">
      <c r="D101" s="8"/>
    </row>
    <row r="102" spans="4:4" x14ac:dyDescent="0.2">
      <c r="D102" s="8"/>
    </row>
    <row r="103" spans="4:4" x14ac:dyDescent="0.2">
      <c r="D103" s="8"/>
    </row>
    <row r="104" spans="4:4" x14ac:dyDescent="0.2">
      <c r="D104" s="8"/>
    </row>
    <row r="105" spans="4:4" x14ac:dyDescent="0.2">
      <c r="D105" s="8"/>
    </row>
    <row r="106" spans="4:4" x14ac:dyDescent="0.2">
      <c r="D106" s="8"/>
    </row>
    <row r="107" spans="4:4" x14ac:dyDescent="0.2">
      <c r="D107" s="8"/>
    </row>
    <row r="108" spans="4:4" x14ac:dyDescent="0.2">
      <c r="D108" s="8"/>
    </row>
    <row r="109" spans="4:4" x14ac:dyDescent="0.2">
      <c r="D109" s="8"/>
    </row>
    <row r="110" spans="4:4" x14ac:dyDescent="0.2">
      <c r="D110" s="8"/>
    </row>
    <row r="111" spans="4:4" x14ac:dyDescent="0.2">
      <c r="D111" s="8"/>
    </row>
    <row r="112" spans="4:4" x14ac:dyDescent="0.2">
      <c r="D112" s="8"/>
    </row>
    <row r="113" spans="4:4" x14ac:dyDescent="0.2">
      <c r="D113" s="8"/>
    </row>
    <row r="114" spans="4:4" x14ac:dyDescent="0.2">
      <c r="D114" s="8"/>
    </row>
    <row r="115" spans="4:4" x14ac:dyDescent="0.2">
      <c r="D115" s="8"/>
    </row>
    <row r="116" spans="4:4" x14ac:dyDescent="0.2">
      <c r="D116" s="8"/>
    </row>
    <row r="117" spans="4:4" x14ac:dyDescent="0.2">
      <c r="D117" s="8"/>
    </row>
    <row r="118" spans="4:4" x14ac:dyDescent="0.2">
      <c r="D118" s="8"/>
    </row>
    <row r="119" spans="4:4" x14ac:dyDescent="0.2">
      <c r="D119" s="8"/>
    </row>
    <row r="120" spans="4:4" x14ac:dyDescent="0.2">
      <c r="D120" s="8"/>
    </row>
    <row r="121" spans="4:4" x14ac:dyDescent="0.2">
      <c r="D121" s="8"/>
    </row>
    <row r="122" spans="4:4" x14ac:dyDescent="0.2">
      <c r="D122" s="8"/>
    </row>
    <row r="123" spans="4:4" x14ac:dyDescent="0.2">
      <c r="D123" s="8"/>
    </row>
    <row r="124" spans="4:4" x14ac:dyDescent="0.2">
      <c r="D124" s="8"/>
    </row>
    <row r="125" spans="4:4" x14ac:dyDescent="0.2">
      <c r="D125" s="8"/>
    </row>
    <row r="126" spans="4:4" x14ac:dyDescent="0.2">
      <c r="D126" s="8"/>
    </row>
    <row r="127" spans="4:4" x14ac:dyDescent="0.2">
      <c r="D127" s="8"/>
    </row>
    <row r="128" spans="4:4" x14ac:dyDescent="0.2">
      <c r="D128" s="8"/>
    </row>
    <row r="129" spans="4:4" x14ac:dyDescent="0.2">
      <c r="D129" s="8"/>
    </row>
    <row r="130" spans="4:4" x14ac:dyDescent="0.2">
      <c r="D130" s="8"/>
    </row>
    <row r="131" spans="4:4" x14ac:dyDescent="0.2">
      <c r="D131" s="8"/>
    </row>
    <row r="132" spans="4:4" x14ac:dyDescent="0.2">
      <c r="D132" s="8"/>
    </row>
    <row r="133" spans="4:4" x14ac:dyDescent="0.2">
      <c r="D133" s="8"/>
    </row>
    <row r="134" spans="4:4" x14ac:dyDescent="0.2">
      <c r="D134" s="8"/>
    </row>
    <row r="135" spans="4:4" x14ac:dyDescent="0.2">
      <c r="D135" s="8"/>
    </row>
    <row r="136" spans="4:4" x14ac:dyDescent="0.2">
      <c r="D136" s="8"/>
    </row>
    <row r="137" spans="4:4" x14ac:dyDescent="0.2">
      <c r="D137" s="8"/>
    </row>
    <row r="138" spans="4:4" x14ac:dyDescent="0.2">
      <c r="D138" s="8"/>
    </row>
    <row r="139" spans="4:4" x14ac:dyDescent="0.2">
      <c r="D139" s="8"/>
    </row>
    <row r="140" spans="4:4" x14ac:dyDescent="0.2">
      <c r="D140" s="8"/>
    </row>
    <row r="141" spans="4:4" x14ac:dyDescent="0.2">
      <c r="D141" s="8"/>
    </row>
    <row r="142" spans="4:4" x14ac:dyDescent="0.2">
      <c r="D142" s="8"/>
    </row>
    <row r="143" spans="4:4" x14ac:dyDescent="0.2">
      <c r="D143" s="8"/>
    </row>
    <row r="144" spans="4:4" x14ac:dyDescent="0.2">
      <c r="D144" s="8"/>
    </row>
    <row r="145" spans="4:4" x14ac:dyDescent="0.2">
      <c r="D145" s="8"/>
    </row>
    <row r="146" spans="4:4" x14ac:dyDescent="0.2">
      <c r="D146" s="8"/>
    </row>
    <row r="147" spans="4:4" x14ac:dyDescent="0.2">
      <c r="D147" s="8"/>
    </row>
    <row r="148" spans="4:4" x14ac:dyDescent="0.2">
      <c r="D148" s="8"/>
    </row>
    <row r="149" spans="4:4" x14ac:dyDescent="0.2">
      <c r="D149" s="8"/>
    </row>
    <row r="150" spans="4:4" x14ac:dyDescent="0.2">
      <c r="D150" s="8"/>
    </row>
    <row r="151" spans="4:4" x14ac:dyDescent="0.2">
      <c r="D151" s="8"/>
    </row>
    <row r="152" spans="4:4" x14ac:dyDescent="0.2">
      <c r="D152" s="8"/>
    </row>
    <row r="153" spans="4:4" x14ac:dyDescent="0.2">
      <c r="D153" s="8"/>
    </row>
    <row r="154" spans="4:4" x14ac:dyDescent="0.2">
      <c r="D154" s="8"/>
    </row>
    <row r="155" spans="4:4" x14ac:dyDescent="0.2">
      <c r="D155" s="8"/>
    </row>
    <row r="156" spans="4:4" x14ac:dyDescent="0.2">
      <c r="D156" s="8"/>
    </row>
    <row r="157" spans="4:4" x14ac:dyDescent="0.2">
      <c r="D157" s="8"/>
    </row>
    <row r="158" spans="4:4" x14ac:dyDescent="0.2">
      <c r="D158" s="8"/>
    </row>
    <row r="159" spans="4:4" x14ac:dyDescent="0.2">
      <c r="D159" s="8"/>
    </row>
    <row r="160" spans="4:4" x14ac:dyDescent="0.2">
      <c r="D160" s="8"/>
    </row>
    <row r="161" spans="4:4" x14ac:dyDescent="0.2">
      <c r="D161" s="8"/>
    </row>
    <row r="162" spans="4:4" x14ac:dyDescent="0.2">
      <c r="D162" s="8"/>
    </row>
    <row r="163" spans="4:4" x14ac:dyDescent="0.2">
      <c r="D163" s="8"/>
    </row>
    <row r="164" spans="4:4" x14ac:dyDescent="0.2">
      <c r="D164" s="8"/>
    </row>
    <row r="165" spans="4:4" x14ac:dyDescent="0.2">
      <c r="D165" s="8"/>
    </row>
    <row r="166" spans="4:4" x14ac:dyDescent="0.2">
      <c r="D166" s="8"/>
    </row>
    <row r="167" spans="4:4" x14ac:dyDescent="0.2">
      <c r="D167" s="8"/>
    </row>
    <row r="168" spans="4:4" x14ac:dyDescent="0.2">
      <c r="D168" s="8"/>
    </row>
    <row r="169" spans="4:4" x14ac:dyDescent="0.2">
      <c r="D169" s="8"/>
    </row>
    <row r="170" spans="4:4" x14ac:dyDescent="0.2">
      <c r="D170" s="8"/>
    </row>
    <row r="171" spans="4:4" x14ac:dyDescent="0.2">
      <c r="D171" s="8"/>
    </row>
    <row r="172" spans="4:4" x14ac:dyDescent="0.2">
      <c r="D172" s="8"/>
    </row>
    <row r="173" spans="4:4" x14ac:dyDescent="0.2">
      <c r="D173" s="8"/>
    </row>
    <row r="174" spans="4:4" x14ac:dyDescent="0.2">
      <c r="D174" s="8"/>
    </row>
    <row r="175" spans="4:4" x14ac:dyDescent="0.2">
      <c r="D175" s="8"/>
    </row>
    <row r="176" spans="4:4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4:4" x14ac:dyDescent="0.2">
      <c r="D337" s="8"/>
    </row>
    <row r="338" spans="4:4" x14ac:dyDescent="0.2">
      <c r="D338" s="8"/>
    </row>
    <row r="339" spans="4:4" x14ac:dyDescent="0.2">
      <c r="D339" s="8"/>
    </row>
    <row r="340" spans="4:4" x14ac:dyDescent="0.2">
      <c r="D340" s="8"/>
    </row>
    <row r="341" spans="4:4" x14ac:dyDescent="0.2">
      <c r="D341" s="8"/>
    </row>
    <row r="342" spans="4:4" x14ac:dyDescent="0.2">
      <c r="D342" s="8"/>
    </row>
    <row r="343" spans="4:4" x14ac:dyDescent="0.2">
      <c r="D343" s="8"/>
    </row>
    <row r="344" spans="4:4" x14ac:dyDescent="0.2">
      <c r="D344" s="8"/>
    </row>
    <row r="345" spans="4:4" x14ac:dyDescent="0.2">
      <c r="D345" s="8"/>
    </row>
    <row r="346" spans="4:4" x14ac:dyDescent="0.2">
      <c r="D346" s="8"/>
    </row>
    <row r="347" spans="4:4" x14ac:dyDescent="0.2">
      <c r="D347" s="8"/>
    </row>
    <row r="348" spans="4:4" x14ac:dyDescent="0.2">
      <c r="D348" s="8"/>
    </row>
    <row r="349" spans="4:4" x14ac:dyDescent="0.2">
      <c r="D349" s="8"/>
    </row>
    <row r="350" spans="4:4" x14ac:dyDescent="0.2">
      <c r="D350" s="8"/>
    </row>
    <row r="351" spans="4:4" x14ac:dyDescent="0.2">
      <c r="D351" s="8"/>
    </row>
    <row r="352" spans="4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8"/>
    </row>
    <row r="357" spans="4:4" x14ac:dyDescent="0.2">
      <c r="D357" s="8"/>
    </row>
    <row r="358" spans="4:4" x14ac:dyDescent="0.2">
      <c r="D358" s="8"/>
    </row>
    <row r="359" spans="4:4" x14ac:dyDescent="0.2">
      <c r="D359" s="8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8"/>
    </row>
    <row r="366" spans="4:4" x14ac:dyDescent="0.2">
      <c r="D366" s="8"/>
    </row>
    <row r="367" spans="4:4" x14ac:dyDescent="0.2">
      <c r="D367" s="8"/>
    </row>
    <row r="368" spans="4:4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</sheetData>
  <mergeCells count="8">
    <mergeCell ref="A87:G91"/>
    <mergeCell ref="C21:G21"/>
    <mergeCell ref="C61:G61"/>
    <mergeCell ref="A1:G1"/>
    <mergeCell ref="C2:G2"/>
    <mergeCell ref="C3:G3"/>
    <mergeCell ref="C4:G4"/>
    <mergeCell ref="A86:C8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Pokyny pro vyplnění</vt:lpstr>
      <vt:lpstr>Stavba</vt:lpstr>
      <vt:lpstr>VzorPolozky</vt:lpstr>
      <vt:lpstr>000 01 Naklady</vt:lpstr>
      <vt:lpstr>SO 001.1 01 Pol</vt:lpstr>
      <vt:lpstr>SO 011.1 01 Pol</vt:lpstr>
      <vt:lpstr>SO 101.1 01 Pol</vt:lpstr>
      <vt:lpstr>SO 103.1 01 Pol</vt:lpstr>
      <vt:lpstr>SO 104.1 01 Pol</vt:lpstr>
      <vt:lpstr>SO 111.1 01 Pol</vt:lpstr>
      <vt:lpstr>SO 113.1 01 Pol</vt:lpstr>
      <vt:lpstr>SO 114.1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'000 01 Naklady'!Názvy_tisku</vt:lpstr>
      <vt:lpstr>'SO 001.1 01 Pol'!Názvy_tisku</vt:lpstr>
      <vt:lpstr>'SO 011.1 01 Pol'!Názvy_tisku</vt:lpstr>
      <vt:lpstr>'SO 101.1 01 Pol'!Názvy_tisku</vt:lpstr>
      <vt:lpstr>'SO 103.1 01 Pol'!Názvy_tisku</vt:lpstr>
      <vt:lpstr>'SO 104.1 01 Pol'!Názvy_tisku</vt:lpstr>
      <vt:lpstr>'SO 111.1 01 Pol'!Názvy_tisku</vt:lpstr>
      <vt:lpstr>'SO 113.1 01 Pol'!Názvy_tisku</vt:lpstr>
      <vt:lpstr>'SO 114.1 01 Pol'!Názvy_tisku</vt:lpstr>
      <vt:lpstr>oadresa</vt:lpstr>
      <vt:lpstr>Stavba!Objednatel</vt:lpstr>
      <vt:lpstr>Stavba!Objekt</vt:lpstr>
      <vt:lpstr>'000 01 Naklady'!Oblast_tisku</vt:lpstr>
      <vt:lpstr>'SO 001.1 01 Pol'!Oblast_tisku</vt:lpstr>
      <vt:lpstr>'SO 011.1 01 Pol'!Oblast_tisku</vt:lpstr>
      <vt:lpstr>'SO 101.1 01 Pol'!Oblast_tisku</vt:lpstr>
      <vt:lpstr>'SO 103.1 01 Pol'!Oblast_tisku</vt:lpstr>
      <vt:lpstr>'SO 104.1 01 Pol'!Oblast_tisku</vt:lpstr>
      <vt:lpstr>'SO 111.1 01 Pol'!Oblast_tisku</vt:lpstr>
      <vt:lpstr>'SO 113.1 01 Pol'!Oblast_tisku</vt:lpstr>
      <vt:lpstr>'SO 114.1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Uzivatel</cp:lastModifiedBy>
  <cp:lastPrinted>2019-03-19T12:27:02Z</cp:lastPrinted>
  <dcterms:created xsi:type="dcterms:W3CDTF">2009-04-08T07:15:50Z</dcterms:created>
  <dcterms:modified xsi:type="dcterms:W3CDTF">2022-04-03T12:02:22Z</dcterms:modified>
</cp:coreProperties>
</file>