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ndrat\Desktop\ZŠ Kuldova - Rekonstrukce kotelny\Podklady\"/>
    </mc:Choice>
  </mc:AlternateContent>
  <xr:revisionPtr revIDLastSave="0" documentId="13_ncr:1_{7468421B-5BAD-41A7-9629-89029A643417}" xr6:coauthVersionLast="47" xr6:coauthVersionMax="47" xr10:uidLastSave="{00000000-0000-0000-0000-000000000000}"/>
  <bookViews>
    <workbookView xWindow="-120" yWindow="-120" windowWidth="25440" windowHeight="15270" firstSheet="1" activeTab="3" xr2:uid="{00000000-000D-0000-FFFF-FFFF00000000}"/>
  </bookViews>
  <sheets>
    <sheet name="Pokyny pro vyplnění" sheetId="11" state="hidden" r:id="rId1"/>
    <sheet name="Stavba" sheetId="18" r:id="rId2"/>
    <sheet name="VzorPolozky" sheetId="10" state="hidden" r:id="rId3"/>
    <sheet name="Elektro Kotelna" sheetId="36" r:id="rId4"/>
  </sheets>
  <externalReferences>
    <externalReference r:id="rId5"/>
  </externalReferences>
  <definedNames>
    <definedName name="CenaCelkem">Stavba!$F$31</definedName>
    <definedName name="CenaCelkemBezDPH">Stavba!$F$30</definedName>
    <definedName name="CenaCelkemVypocet" localSheetId="1">Stavba!$H$48</definedName>
    <definedName name="cisloobjektu">Stavba!$C$3</definedName>
    <definedName name="CisloRozpoctu">'[1]Krycí list'!$C$2</definedName>
    <definedName name="cislostavby">'[1]Krycí list'!$A$7</definedName>
    <definedName name="CisloStavebnihoRozpoctu">Stavba!$C$4</definedName>
    <definedName name="dadresa">Stavba!$C$12:$F$12</definedName>
    <definedName name="dmisto">Stavba!$C$13:$F$13</definedName>
    <definedName name="DPHSni">Stavba!$F$26</definedName>
    <definedName name="DPHZakl">Stavba!$F$28</definedName>
    <definedName name="Mena">Stavba!$I$31</definedName>
    <definedName name="MistoStavby">Stavba!$C$4</definedName>
    <definedName name="nazevobjektu">Stavba!$D$3</definedName>
    <definedName name="NazevRozpoctu">'[1]Krycí list'!$D$2</definedName>
    <definedName name="nazevstavby">'[1]Krycí list'!$C$7</definedName>
    <definedName name="NazevStavebnihoRozpoctu">Stavba!$D$4</definedName>
    <definedName name="oadresa">Stavba!$C$6</definedName>
    <definedName name="padresa">Stavba!$C$9</definedName>
    <definedName name="pdic">Stavba!$H$9</definedName>
    <definedName name="pico">Stavba!$H$8</definedName>
    <definedName name="pmisto">Stavba!$C$10</definedName>
    <definedName name="PocetMJ">#REF!</definedName>
    <definedName name="PoptavkaID">#REF!</definedName>
    <definedName name="pPSC">Stavba!$B$10</definedName>
    <definedName name="Projektant">Stavba!$C$8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Stavba!$C$14</definedName>
    <definedName name="ZakladDPHSni">Stavba!$F$25</definedName>
    <definedName name="ZakladDPHZakl">Stavba!$F$27</definedName>
    <definedName name="Zaokrouhleni">Stavba!$F$29</definedName>
    <definedName name="Zhotovitel">Stavba!$C$11:$F$11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36" l="1"/>
  <c r="I36" i="36"/>
  <c r="I50" i="36"/>
  <c r="I49" i="36"/>
  <c r="I38" i="36"/>
  <c r="I35" i="36"/>
  <c r="I39" i="36"/>
  <c r="I40" i="36"/>
  <c r="I41" i="36"/>
  <c r="I42" i="36"/>
  <c r="I43" i="36"/>
  <c r="I44" i="36"/>
  <c r="I45" i="36"/>
  <c r="I46" i="36"/>
  <c r="I47" i="36"/>
  <c r="I48" i="36"/>
  <c r="I51" i="36"/>
  <c r="I52" i="36"/>
  <c r="I53" i="36"/>
  <c r="I54" i="36"/>
  <c r="I55" i="36"/>
  <c r="I56" i="36"/>
  <c r="I57" i="36"/>
  <c r="I61" i="36"/>
  <c r="I60" i="36"/>
  <c r="I59" i="36"/>
  <c r="I58" i="36"/>
  <c r="I34" i="36" l="1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I11" i="36"/>
  <c r="I10" i="36"/>
  <c r="I9" i="36"/>
  <c r="I8" i="36"/>
  <c r="I7" i="36"/>
  <c r="I6" i="36"/>
  <c r="G16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77" i="36"/>
  <c r="G76" i="36"/>
  <c r="G75" i="36"/>
  <c r="G74" i="36"/>
  <c r="G73" i="36"/>
  <c r="G72" i="36"/>
  <c r="G71" i="36"/>
  <c r="G70" i="36"/>
  <c r="G69" i="36"/>
  <c r="G68" i="36"/>
  <c r="G67" i="36"/>
  <c r="G91" i="36"/>
  <c r="G90" i="36"/>
  <c r="G89" i="36"/>
  <c r="G88" i="36"/>
  <c r="G87" i="36"/>
  <c r="G86" i="36"/>
  <c r="G85" i="36"/>
  <c r="G84" i="36"/>
  <c r="G83" i="36"/>
  <c r="G112" i="36"/>
  <c r="G111" i="36"/>
  <c r="G110" i="36"/>
  <c r="G109" i="36"/>
  <c r="G108" i="36"/>
  <c r="G103" i="36"/>
  <c r="G102" i="36"/>
  <c r="G101" i="36"/>
  <c r="G100" i="36"/>
  <c r="G99" i="36"/>
  <c r="G98" i="36"/>
  <c r="G97" i="36"/>
  <c r="G96" i="36"/>
  <c r="G95" i="36"/>
  <c r="G94" i="36" l="1"/>
  <c r="G82" i="36"/>
  <c r="G81" i="36" s="1"/>
  <c r="H19" i="18" s="1"/>
  <c r="G93" i="36" l="1"/>
  <c r="H20" i="18" s="1"/>
  <c r="G107" i="36"/>
  <c r="G66" i="36"/>
  <c r="G65" i="36" l="1"/>
  <c r="H17" i="18" s="1"/>
  <c r="G106" i="36"/>
  <c r="H18" i="18" s="1"/>
  <c r="G10" i="36" l="1"/>
  <c r="G11" i="36"/>
  <c r="G47" i="36" l="1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0" i="36"/>
  <c r="G19" i="36"/>
  <c r="G18" i="36"/>
  <c r="G17" i="36"/>
  <c r="G15" i="36"/>
  <c r="G14" i="36"/>
  <c r="G13" i="36"/>
  <c r="G12" i="36"/>
  <c r="G9" i="36"/>
  <c r="G8" i="36"/>
  <c r="G7" i="36"/>
  <c r="G6" i="36"/>
  <c r="G62" i="36" l="1"/>
  <c r="I62" i="36"/>
  <c r="G63" i="36" l="1"/>
  <c r="H16" i="18" s="1"/>
  <c r="H22" i="18" s="1"/>
  <c r="F27" i="18" s="1"/>
  <c r="F28" i="18" s="1"/>
  <c r="F31" i="18" s="1"/>
  <c r="I30" i="18"/>
  <c r="I29" i="18"/>
  <c r="I28" i="18"/>
  <c r="I27" i="18"/>
  <c r="I26" i="18"/>
  <c r="D26" i="18"/>
  <c r="I25" i="18"/>
  <c r="F3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C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B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C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<sst xmlns="http://schemas.openxmlformats.org/spreadsheetml/2006/main" count="251" uniqueCount="143">
  <si>
    <t>%</t>
  </si>
  <si>
    <t>Za zhotovitele</t>
  </si>
  <si>
    <t>Za objednatele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</si>
  <si>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</si>
  <si>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</si>
  <si>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</si>
  <si>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</si>
  <si>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</si>
  <si>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</si>
  <si>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</si>
  <si>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</si>
  <si>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</si>
  <si>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</si>
  <si>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Zhotovitel:</t>
  </si>
  <si>
    <t>Projektant:</t>
  </si>
  <si>
    <t>Vypracoval:</t>
  </si>
  <si>
    <t>Objednatel:</t>
  </si>
  <si>
    <t>Stavba:</t>
  </si>
  <si>
    <t>Cena celkem bez DPH</t>
  </si>
  <si>
    <t>Celkem</t>
  </si>
  <si>
    <t>Montáž</t>
  </si>
  <si>
    <t>Rozpis ceny</t>
  </si>
  <si>
    <t>Rekapitulace daní</t>
  </si>
  <si>
    <t>IČ:</t>
  </si>
  <si>
    <t>DIČ:</t>
  </si>
  <si>
    <t>Cena celkem s DPH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</si>
  <si>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</si>
  <si>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</si>
  <si>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CZK</t>
  </si>
  <si>
    <t>m</t>
  </si>
  <si>
    <t>CYKY-J 3x1,5</t>
  </si>
  <si>
    <t>CYKY-J 3x2,5</t>
  </si>
  <si>
    <t>Rozvaděč DT1</t>
  </si>
  <si>
    <t>ks</t>
  </si>
  <si>
    <t>Zásuvková skříň</t>
  </si>
  <si>
    <t>CYKY-O 2x1,5</t>
  </si>
  <si>
    <t>h</t>
  </si>
  <si>
    <t>Venkovní čidlo teploty </t>
  </si>
  <si>
    <t>Světelná sig. - maják 24 V,</t>
  </si>
  <si>
    <t>Detektor GIC40N  CO</t>
  </si>
  <si>
    <t>Detektory typu GC20N</t>
  </si>
  <si>
    <t>UPS</t>
  </si>
  <si>
    <r>
      <rPr>
        <b/>
        <sz val="10"/>
        <rFont val="Arial"/>
        <family val="2"/>
      </rPr>
      <t>Počet</t>
    </r>
  </si>
  <si>
    <t>Cena za ks</t>
  </si>
  <si>
    <t>Cena bez DPH</t>
  </si>
  <si>
    <r>
      <rPr>
        <sz val="10"/>
        <rFont val="Arial"/>
        <family val="2"/>
      </rPr>
      <t>m</t>
    </r>
  </si>
  <si>
    <t>Ukončení kabelů</t>
  </si>
  <si>
    <t>Trubka instalační ohebná 16</t>
  </si>
  <si>
    <t>Trubka instalační pevná  16</t>
  </si>
  <si>
    <t>Drobný instalační materiál</t>
  </si>
  <si>
    <t>soub.</t>
  </si>
  <si>
    <t>Materiál dopl. ochr. pospojení</t>
  </si>
  <si>
    <t>Spojka SUM1 uzemňovací</t>
  </si>
  <si>
    <t>CYA 6 zž</t>
  </si>
  <si>
    <t>Kabelový žlab 50/50</t>
  </si>
  <si>
    <t>Nosník NZM 100</t>
  </si>
  <si>
    <t>Patka TOP profilu 41</t>
  </si>
  <si>
    <t>Profil montážní MP 41  3m</t>
  </si>
  <si>
    <t>Konzola 27/18</t>
  </si>
  <si>
    <t>Spojka SZM 1</t>
  </si>
  <si>
    <t>Montážní materiál</t>
  </si>
  <si>
    <t>Rozvody  NN a MaR</t>
  </si>
  <si>
    <t>JYTY-J 4x1</t>
  </si>
  <si>
    <t>JYSTY 2x2x0,8</t>
  </si>
  <si>
    <t>JYSTY 1x2x0,8</t>
  </si>
  <si>
    <t>JYTY -O 2x1</t>
  </si>
  <si>
    <t>Elektroměr ModBus TRU</t>
  </si>
  <si>
    <t>STOP tlačítko s aretací</t>
  </si>
  <si>
    <t>Zásuvka přisazená 230 V</t>
  </si>
  <si>
    <t>Nosník NZM 200</t>
  </si>
  <si>
    <t>CYKY-J  5x4</t>
  </si>
  <si>
    <t>JYTY-O 4x1</t>
  </si>
  <si>
    <t>Komunikace a odečet a vodoměru</t>
  </si>
  <si>
    <t xml:space="preserve">Čidlo zaplavení Siemens ZVA </t>
  </si>
  <si>
    <t>Jímka ALT-SS100</t>
  </si>
  <si>
    <t xml:space="preserve">Tlačítko nouzového zastavení </t>
  </si>
  <si>
    <t>Čidlo teploty QAE 2120.010</t>
  </si>
  <si>
    <t xml:space="preserve">Prostorový snímač Regmet  </t>
  </si>
  <si>
    <t xml:space="preserve">Napájecí zdroj NZ34 pro GC </t>
  </si>
  <si>
    <t>LED sv. 40W, 120cm, IP65</t>
  </si>
  <si>
    <t>Nouzové svítidlo LED 3W, 3h</t>
  </si>
  <si>
    <t>Specifikace</t>
  </si>
  <si>
    <t xml:space="preserve"> Práce</t>
  </si>
  <si>
    <t>Zvuková signalizace -12VDC</t>
  </si>
  <si>
    <t>soubor</t>
  </si>
  <si>
    <t xml:space="preserve">Uživatelský software </t>
  </si>
  <si>
    <t>Test</t>
  </si>
  <si>
    <t>Demontáž zařízení kotelny</t>
  </si>
  <si>
    <t>km</t>
  </si>
  <si>
    <t>Kabelový žlab 100/50</t>
  </si>
  <si>
    <t>Kabelový žlab 200/50</t>
  </si>
  <si>
    <t>Kabelový žlab 150/50</t>
  </si>
  <si>
    <t>CELKEM</t>
  </si>
  <si>
    <t>CENA CELKEM</t>
  </si>
  <si>
    <t>Rozváděč DT2 MaR 800x600</t>
  </si>
  <si>
    <t>CYKY-J 5x6</t>
  </si>
  <si>
    <t>CYKY-J 4x1,5</t>
  </si>
  <si>
    <t>JYTY-J 2x1</t>
  </si>
  <si>
    <t>Osazení rozváděče</t>
  </si>
  <si>
    <t>Regulátor markMX.2</t>
  </si>
  <si>
    <t>Převodník M-Bus</t>
  </si>
  <si>
    <t>Modul R220</t>
  </si>
  <si>
    <t>Modul R550</t>
  </si>
  <si>
    <t>Rozvaděč DT2</t>
  </si>
  <si>
    <t>hod</t>
  </si>
  <si>
    <t>Úprava stávající instalace - provizorní stavy</t>
  </si>
  <si>
    <t>Revize elektro - měření, kontrola</t>
  </si>
  <si>
    <t>Vypracování revizní zprávy</t>
  </si>
  <si>
    <t>Zpracování skutečného provedení stavby</t>
  </si>
  <si>
    <t>CYKY-J 5x1,5</t>
  </si>
  <si>
    <t>CYKY-J 5x2,5</t>
  </si>
  <si>
    <t>IMIO110.2 DDC REGULÁTOR</t>
  </si>
  <si>
    <t>Zdroj 230V/24VDC Schrack</t>
  </si>
  <si>
    <t>Zdroj 230V/24VDC  Schrack</t>
  </si>
  <si>
    <t>Modul R560</t>
  </si>
  <si>
    <t>Uživatelský software RC-Vision-X</t>
  </si>
  <si>
    <t>RCIO modul</t>
  </si>
  <si>
    <t>Čítač R710</t>
  </si>
  <si>
    <t>Rozváděč DT1  2000 x 1200 x 300 + 100 mm sokl     silová část + MaR</t>
  </si>
  <si>
    <t>Elektromateriál kotelna</t>
  </si>
  <si>
    <t>Rozvaděč DT1 kotelna</t>
  </si>
  <si>
    <t>Ostatní náklady kotelna</t>
  </si>
  <si>
    <t>Tyršova Základní Škola, Brno, Kuldova 38</t>
  </si>
  <si>
    <t>615 00  Brno</t>
  </si>
  <si>
    <t>Gajdošova 7, 615 00 Brno</t>
  </si>
  <si>
    <t>PROJEKTOVÝ ROZPOČET STAVBY</t>
  </si>
  <si>
    <t xml:space="preserve">Čidlo tlaku </t>
  </si>
  <si>
    <t>Rozvaděč DT3</t>
  </si>
  <si>
    <t>Ostatní kotelna - výměníky</t>
  </si>
  <si>
    <t>Rozváděč DT3  600 x 600 x 250mm  silová část + MaR</t>
  </si>
  <si>
    <t>Doprava  10  x  88 km</t>
  </si>
  <si>
    <t>Servopohon Belimo NRFA</t>
  </si>
  <si>
    <t xml:space="preserve">Kulový ven. BELIMO </t>
  </si>
  <si>
    <t>Převodník Ethernet – RS485</t>
  </si>
  <si>
    <t xml:space="preserve">iPC 10 118T    PC, LCD 10" </t>
  </si>
  <si>
    <t>PC for Domat Merbon SCADA</t>
  </si>
  <si>
    <t>Rozváděč DT2  600 x 600 x 250mm   silová část + MaR</t>
  </si>
  <si>
    <t>Router LTE RUT 955</t>
  </si>
  <si>
    <t>Rekonstrukce kotelny ZŠ Kuldova 38</t>
  </si>
  <si>
    <t>Statutární město Brno</t>
  </si>
  <si>
    <t xml:space="preserve">Městská část  Brno-Židenice, </t>
  </si>
  <si>
    <t>VYPLŇUJTE POUZE MODRÁ POLE</t>
  </si>
  <si>
    <t xml:space="preserve">Pol.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</si>
</sst>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3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8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238"/>
    </font>
    <font>
      <sz val="8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212529"/>
      <name val="Arial"/>
      <family val="2"/>
      <charset val="238"/>
    </font>
    <font>
      <sz val="10"/>
      <color rgb="FF1E1313"/>
      <name val="Arial"/>
      <family val="2"/>
    </font>
    <font>
      <sz val="10"/>
      <color rgb="FF252525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5" fillId="0" borderId="0"/>
    <xf numFmtId="0" fontId="18" fillId="0" borderId="0"/>
    <xf numFmtId="0" fontId="1" fillId="0" borderId="0"/>
  </cellStyleXfs>
  <cellXfs count="241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25" fillId="0" borderId="20" xfId="2" applyBorder="1"/>
    <xf numFmtId="0" fontId="25" fillId="0" borderId="20" xfId="2" applyBorder="1" applyAlignment="1">
      <alignment horizontal="center"/>
    </xf>
    <xf numFmtId="0" fontId="16" fillId="0" borderId="20" xfId="2" applyFont="1" applyBorder="1" applyAlignment="1">
      <alignment horizontal="center" vertical="top" wrapText="1"/>
    </xf>
    <xf numFmtId="0" fontId="17" fillId="0" borderId="20" xfId="2" applyFont="1" applyBorder="1" applyAlignment="1">
      <alignment horizontal="center" vertical="top" wrapText="1"/>
    </xf>
    <xf numFmtId="0" fontId="25" fillId="0" borderId="20" xfId="2" applyBorder="1" applyAlignment="1">
      <alignment horizontal="left" vertical="top" wrapText="1"/>
    </xf>
    <xf numFmtId="0" fontId="19" fillId="0" borderId="20" xfId="3" applyFont="1" applyBorder="1" applyAlignment="1">
      <alignment horizontal="left" vertical="top"/>
    </xf>
    <xf numFmtId="0" fontId="20" fillId="0" borderId="20" xfId="2" applyFont="1" applyBorder="1" applyAlignment="1">
      <alignment horizontal="center" vertical="top"/>
    </xf>
    <xf numFmtId="0" fontId="21" fillId="0" borderId="20" xfId="2" applyFont="1" applyBorder="1" applyAlignment="1">
      <alignment horizontal="left" vertical="top" wrapText="1"/>
    </xf>
    <xf numFmtId="0" fontId="23" fillId="0" borderId="20" xfId="2" applyFont="1" applyBorder="1" applyAlignment="1">
      <alignment horizontal="right" vertical="top" wrapText="1"/>
    </xf>
    <xf numFmtId="0" fontId="23" fillId="0" borderId="20" xfId="2" applyFont="1" applyBorder="1" applyAlignment="1">
      <alignment horizontal="left" vertical="top" wrapText="1"/>
    </xf>
    <xf numFmtId="0" fontId="25" fillId="0" borderId="20" xfId="2" applyBorder="1" applyAlignment="1">
      <alignment horizontal="right"/>
    </xf>
    <xf numFmtId="0" fontId="0" fillId="0" borderId="0" xfId="0" applyAlignment="1">
      <alignment horizontal="center"/>
    </xf>
    <xf numFmtId="2" fontId="25" fillId="0" borderId="20" xfId="2" applyNumberFormat="1" applyBorder="1" applyAlignment="1">
      <alignment horizontal="right"/>
    </xf>
    <xf numFmtId="0" fontId="23" fillId="0" borderId="20" xfId="4" applyFont="1" applyBorder="1" applyAlignment="1">
      <alignment horizontal="left" vertical="top" wrapText="1"/>
    </xf>
    <xf numFmtId="0" fontId="25" fillId="0" borderId="20" xfId="2" applyBorder="1" applyAlignment="1">
      <alignment horizontal="right" vertical="top" wrapText="1"/>
    </xf>
    <xf numFmtId="0" fontId="26" fillId="0" borderId="20" xfId="4" applyFont="1" applyBorder="1" applyAlignment="1">
      <alignment vertical="top"/>
    </xf>
    <xf numFmtId="0" fontId="23" fillId="0" borderId="20" xfId="4" applyFont="1" applyBorder="1" applyAlignment="1">
      <alignment vertical="top"/>
    </xf>
    <xf numFmtId="0" fontId="23" fillId="0" borderId="20" xfId="4" applyFont="1" applyBorder="1" applyAlignment="1">
      <alignment vertical="top" wrapText="1"/>
    </xf>
    <xf numFmtId="0" fontId="27" fillId="0" borderId="20" xfId="4" applyFont="1" applyBorder="1" applyAlignment="1">
      <alignment vertical="top"/>
    </xf>
    <xf numFmtId="0" fontId="28" fillId="0" borderId="20" xfId="4" applyFont="1" applyBorder="1" applyAlignment="1">
      <alignment vertical="top"/>
    </xf>
    <xf numFmtId="0" fontId="22" fillId="0" borderId="20" xfId="4" applyFont="1" applyBorder="1" applyAlignment="1">
      <alignment vertical="top"/>
    </xf>
    <xf numFmtId="2" fontId="0" fillId="0" borderId="0" xfId="0" applyNumberFormat="1" applyAlignment="1">
      <alignment vertical="top"/>
    </xf>
    <xf numFmtId="164" fontId="18" fillId="0" borderId="20" xfId="3" applyNumberFormat="1" applyBorder="1" applyAlignment="1">
      <alignment horizontal="right" vertical="top"/>
    </xf>
    <xf numFmtId="1" fontId="22" fillId="0" borderId="20" xfId="2" applyNumberFormat="1" applyFont="1" applyBorder="1" applyAlignment="1">
      <alignment horizontal="right" vertical="top" shrinkToFit="1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30" fillId="0" borderId="20" xfId="2" applyFont="1" applyBorder="1" applyAlignment="1">
      <alignment horizontal="center"/>
    </xf>
    <xf numFmtId="0" fontId="30" fillId="0" borderId="20" xfId="2" applyFont="1" applyBorder="1" applyAlignment="1">
      <alignment horizontal="right"/>
    </xf>
    <xf numFmtId="2" fontId="30" fillId="0" borderId="20" xfId="2" applyNumberFormat="1" applyFont="1" applyBorder="1" applyAlignment="1">
      <alignment horizontal="right"/>
    </xf>
    <xf numFmtId="0" fontId="31" fillId="0" borderId="26" xfId="1" applyFont="1" applyBorder="1" applyAlignment="1">
      <alignment horizontal="left" vertical="top" wrapText="1"/>
    </xf>
    <xf numFmtId="164" fontId="18" fillId="0" borderId="20" xfId="3" applyNumberFormat="1" applyBorder="1" applyAlignment="1">
      <alignment horizontal="right" wrapText="1"/>
    </xf>
    <xf numFmtId="0" fontId="31" fillId="0" borderId="33" xfId="1" applyFont="1" applyBorder="1" applyAlignment="1">
      <alignment horizontal="left" vertical="top" wrapText="1"/>
    </xf>
    <xf numFmtId="0" fontId="30" fillId="0" borderId="25" xfId="2" applyFont="1" applyBorder="1" applyAlignment="1">
      <alignment horizontal="center"/>
    </xf>
    <xf numFmtId="0" fontId="30" fillId="0" borderId="25" xfId="2" applyFont="1" applyBorder="1" applyAlignment="1">
      <alignment horizontal="right"/>
    </xf>
    <xf numFmtId="2" fontId="30" fillId="0" borderId="27" xfId="2" applyNumberFormat="1" applyFont="1" applyBorder="1" applyAlignment="1">
      <alignment horizontal="right"/>
    </xf>
    <xf numFmtId="0" fontId="31" fillId="0" borderId="26" xfId="0" applyFont="1" applyBorder="1" applyAlignment="1">
      <alignment vertical="top"/>
    </xf>
    <xf numFmtId="0" fontId="32" fillId="0" borderId="26" xfId="0" applyFont="1" applyBorder="1"/>
    <xf numFmtId="0" fontId="31" fillId="0" borderId="34" xfId="1" applyFont="1" applyBorder="1" applyAlignment="1">
      <alignment horizontal="left" vertical="top" wrapText="1"/>
    </xf>
    <xf numFmtId="0" fontId="30" fillId="0" borderId="28" xfId="2" applyFont="1" applyBorder="1" applyAlignment="1">
      <alignment horizontal="center"/>
    </xf>
    <xf numFmtId="0" fontId="30" fillId="0" borderId="28" xfId="2" applyFont="1" applyBorder="1" applyAlignment="1">
      <alignment horizontal="right"/>
    </xf>
    <xf numFmtId="164" fontId="18" fillId="0" borderId="28" xfId="3" applyNumberFormat="1" applyBorder="1" applyAlignment="1">
      <alignment horizontal="right" wrapText="1"/>
    </xf>
    <xf numFmtId="2" fontId="30" fillId="0" borderId="28" xfId="2" applyNumberFormat="1" applyFont="1" applyBorder="1" applyAlignment="1">
      <alignment horizontal="right"/>
    </xf>
    <xf numFmtId="2" fontId="30" fillId="0" borderId="29" xfId="2" applyNumberFormat="1" applyFont="1" applyBorder="1" applyAlignment="1">
      <alignment horizontal="right"/>
    </xf>
    <xf numFmtId="0" fontId="23" fillId="0" borderId="26" xfId="3" applyFont="1" applyBorder="1" applyAlignment="1">
      <alignment horizontal="left" vertical="top" wrapText="1"/>
    </xf>
    <xf numFmtId="2" fontId="25" fillId="0" borderId="27" xfId="2" applyNumberFormat="1" applyBorder="1" applyAlignment="1">
      <alignment horizontal="right"/>
    </xf>
    <xf numFmtId="0" fontId="24" fillId="0" borderId="34" xfId="3" applyFont="1" applyBorder="1" applyAlignment="1">
      <alignment horizontal="left" vertical="top" wrapText="1"/>
    </xf>
    <xf numFmtId="0" fontId="25" fillId="0" borderId="28" xfId="2" applyBorder="1" applyAlignment="1">
      <alignment horizontal="center"/>
    </xf>
    <xf numFmtId="0" fontId="25" fillId="0" borderId="28" xfId="2" applyBorder="1" applyAlignment="1">
      <alignment horizontal="right"/>
    </xf>
    <xf numFmtId="2" fontId="25" fillId="0" borderId="28" xfId="2" applyNumberFormat="1" applyBorder="1" applyAlignment="1">
      <alignment horizontal="right"/>
    </xf>
    <xf numFmtId="2" fontId="25" fillId="0" borderId="29" xfId="2" applyNumberForma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3" fontId="7" fillId="0" borderId="0" xfId="0" applyNumberFormat="1" applyFont="1" applyAlignment="1">
      <alignment vertical="center"/>
    </xf>
    <xf numFmtId="0" fontId="0" fillId="0" borderId="35" xfId="0" applyBorder="1"/>
    <xf numFmtId="0" fontId="0" fillId="0" borderId="36" xfId="0" applyBorder="1"/>
    <xf numFmtId="0" fontId="0" fillId="0" borderId="37" xfId="0" applyBorder="1" applyAlignment="1">
      <alignment horizontal="right"/>
    </xf>
    <xf numFmtId="0" fontId="0" fillId="0" borderId="0" xfId="0" applyAlignment="1">
      <alignment horizontal="center" vertical="center"/>
    </xf>
    <xf numFmtId="0" fontId="25" fillId="3" borderId="26" xfId="2" applyFill="1" applyBorder="1"/>
    <xf numFmtId="0" fontId="25" fillId="0" borderId="27" xfId="2" applyBorder="1"/>
    <xf numFmtId="0" fontId="29" fillId="3" borderId="26" xfId="2" applyFont="1" applyFill="1" applyBorder="1" applyAlignment="1">
      <alignment horizontal="left" vertical="top" wrapText="1"/>
    </xf>
    <xf numFmtId="0" fontId="20" fillId="0" borderId="27" xfId="2" applyFont="1" applyBorder="1" applyAlignment="1">
      <alignment horizontal="center" vertical="top"/>
    </xf>
    <xf numFmtId="0" fontId="25" fillId="3" borderId="26" xfId="2" applyFill="1" applyBorder="1" applyAlignment="1">
      <alignment horizontal="left" wrapText="1"/>
    </xf>
    <xf numFmtId="2" fontId="25" fillId="0" borderId="27" xfId="2" applyNumberFormat="1" applyBorder="1" applyAlignment="1">
      <alignment vertical="top"/>
    </xf>
    <xf numFmtId="0" fontId="25" fillId="3" borderId="34" xfId="2" applyFill="1" applyBorder="1"/>
    <xf numFmtId="1" fontId="22" fillId="0" borderId="20" xfId="2" applyNumberFormat="1" applyFont="1" applyBorder="1" applyAlignment="1">
      <alignment horizontal="right" shrinkToFit="1"/>
    </xf>
    <xf numFmtId="0" fontId="23" fillId="0" borderId="20" xfId="2" applyFont="1" applyBorder="1" applyAlignment="1">
      <alignment horizontal="right" wrapText="1"/>
    </xf>
    <xf numFmtId="164" fontId="18" fillId="0" borderId="20" xfId="3" applyNumberFormat="1" applyBorder="1" applyAlignment="1">
      <alignment horizontal="right"/>
    </xf>
    <xf numFmtId="0" fontId="25" fillId="0" borderId="38" xfId="2" applyBorder="1" applyAlignment="1">
      <alignment horizontal="right" vertical="top"/>
    </xf>
    <xf numFmtId="0" fontId="23" fillId="0" borderId="38" xfId="3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center" wrapTex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1" xfId="0" applyNumberFormat="1" applyFont="1" applyBorder="1" applyAlignment="1">
      <alignment horizontal="right" vertical="center" indent="1"/>
    </xf>
    <xf numFmtId="4" fontId="10" fillId="0" borderId="12" xfId="0" applyNumberFormat="1" applyFont="1" applyBorder="1" applyAlignment="1">
      <alignment horizontal="right" vertical="center"/>
    </xf>
    <xf numFmtId="0" fontId="21" fillId="0" borderId="26" xfId="2" applyFont="1" applyBorder="1" applyAlignment="1">
      <alignment horizontal="left" vertical="top" wrapText="1"/>
    </xf>
    <xf numFmtId="4" fontId="10" fillId="0" borderId="16" xfId="0" applyNumberFormat="1" applyFont="1" applyBorder="1" applyAlignment="1">
      <alignment horizontal="right" vertical="center"/>
    </xf>
    <xf numFmtId="4" fontId="10" fillId="0" borderId="12" xfId="0" applyNumberFormat="1" applyFont="1" applyBorder="1" applyAlignment="1">
      <alignment horizontal="right" vertical="center" indent="1"/>
    </xf>
    <xf numFmtId="0" fontId="0" fillId="0" borderId="26" xfId="0" applyBorder="1"/>
    <xf numFmtId="0" fontId="31" fillId="0" borderId="42" xfId="1" applyFont="1" applyBorder="1" applyAlignment="1">
      <alignment horizontal="left" vertical="top" wrapText="1"/>
    </xf>
    <xf numFmtId="0" fontId="30" fillId="0" borderId="38" xfId="2" applyFont="1" applyBorder="1" applyAlignment="1">
      <alignment horizontal="center"/>
    </xf>
    <xf numFmtId="0" fontId="30" fillId="0" borderId="38" xfId="2" applyFont="1" applyBorder="1" applyAlignment="1">
      <alignment horizontal="right"/>
    </xf>
    <xf numFmtId="2" fontId="30" fillId="0" borderId="38" xfId="2" applyNumberFormat="1" applyFont="1" applyBorder="1" applyAlignment="1">
      <alignment horizontal="right"/>
    </xf>
    <xf numFmtId="2" fontId="30" fillId="0" borderId="39" xfId="2" applyNumberFormat="1" applyFont="1" applyBorder="1" applyAlignment="1">
      <alignment horizontal="right"/>
    </xf>
    <xf numFmtId="49" fontId="23" fillId="0" borderId="43" xfId="0" applyNumberFormat="1" applyFont="1" applyBorder="1" applyAlignment="1">
      <alignment horizontal="left" vertical="top" wrapText="1"/>
    </xf>
    <xf numFmtId="0" fontId="8" fillId="4" borderId="0" xfId="0" applyFont="1" applyFill="1" applyAlignment="1">
      <alignment horizontal="left" vertical="center"/>
    </xf>
    <xf numFmtId="0" fontId="0" fillId="4" borderId="2" xfId="0" applyFill="1" applyBorder="1"/>
    <xf numFmtId="0" fontId="8" fillId="4" borderId="6" xfId="0" applyFont="1" applyFill="1" applyBorder="1" applyAlignment="1">
      <alignment vertical="center"/>
    </xf>
    <xf numFmtId="0" fontId="0" fillId="4" borderId="8" xfId="0" applyFill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0" fillId="3" borderId="1" xfId="0" applyFill="1" applyBorder="1" applyAlignment="1">
      <alignment horizontal="left" vertical="center" inden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0" fontId="4" fillId="5" borderId="11" xfId="0" applyFont="1" applyFill="1" applyBorder="1" applyAlignment="1">
      <alignment horizontal="left" vertical="center" indent="1"/>
    </xf>
    <xf numFmtId="0" fontId="5" fillId="5" borderId="7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4" fontId="4" fillId="5" borderId="7" xfId="0" applyNumberFormat="1" applyFont="1" applyFill="1" applyBorder="1" applyAlignment="1">
      <alignment horizontal="left" vertical="center"/>
    </xf>
    <xf numFmtId="49" fontId="0" fillId="5" borderId="13" xfId="0" applyNumberFormat="1" applyFill="1" applyBorder="1" applyAlignment="1">
      <alignment horizontal="left" vertical="center"/>
    </xf>
    <xf numFmtId="0" fontId="0" fillId="5" borderId="7" xfId="0" applyFill="1" applyBorder="1"/>
    <xf numFmtId="49" fontId="8" fillId="5" borderId="13" xfId="0" applyNumberFormat="1" applyFont="1" applyFill="1" applyBorder="1" applyAlignment="1">
      <alignment horizontal="left" vertical="center"/>
    </xf>
    <xf numFmtId="0" fontId="25" fillId="5" borderId="30" xfId="2" applyFill="1" applyBorder="1"/>
    <xf numFmtId="0" fontId="8" fillId="5" borderId="11" xfId="0" applyFont="1" applyFill="1" applyBorder="1" applyAlignment="1">
      <alignment vertical="top"/>
    </xf>
    <xf numFmtId="0" fontId="16" fillId="5" borderId="30" xfId="3" applyFont="1" applyFill="1" applyBorder="1" applyAlignment="1">
      <alignment horizontal="center" vertical="top" wrapText="1"/>
    </xf>
    <xf numFmtId="0" fontId="25" fillId="5" borderId="31" xfId="2" applyFill="1" applyBorder="1" applyAlignment="1">
      <alignment horizontal="center"/>
    </xf>
    <xf numFmtId="0" fontId="25" fillId="5" borderId="31" xfId="2" applyFill="1" applyBorder="1"/>
    <xf numFmtId="165" fontId="25" fillId="5" borderId="31" xfId="2" applyNumberFormat="1" applyFill="1" applyBorder="1"/>
    <xf numFmtId="164" fontId="20" fillId="5" borderId="31" xfId="2" applyNumberFormat="1" applyFont="1" applyFill="1" applyBorder="1"/>
    <xf numFmtId="0" fontId="25" fillId="5" borderId="32" xfId="2" applyFill="1" applyBorder="1"/>
    <xf numFmtId="2" fontId="25" fillId="5" borderId="32" xfId="2" applyNumberFormat="1" applyFill="1" applyBorder="1"/>
    <xf numFmtId="0" fontId="31" fillId="0" borderId="26" xfId="0" applyFont="1" applyBorder="1" applyAlignment="1">
      <alignment horizontal="left" vertical="center" wrapText="1"/>
    </xf>
    <xf numFmtId="164" fontId="23" fillId="4" borderId="20" xfId="1" applyNumberFormat="1" applyFont="1" applyFill="1" applyBorder="1" applyAlignment="1">
      <alignment shrinkToFit="1"/>
    </xf>
    <xf numFmtId="164" fontId="23" fillId="4" borderId="20" xfId="1" applyNumberFormat="1" applyFont="1" applyFill="1" applyBorder="1" applyAlignment="1">
      <alignment vertical="top" shrinkToFit="1"/>
    </xf>
    <xf numFmtId="164" fontId="23" fillId="4" borderId="25" xfId="1" applyNumberFormat="1" applyFont="1" applyFill="1" applyBorder="1" applyAlignment="1">
      <alignment vertical="top" shrinkToFit="1"/>
    </xf>
    <xf numFmtId="164" fontId="23" fillId="4" borderId="28" xfId="1" applyNumberFormat="1" applyFont="1" applyFill="1" applyBorder="1" applyAlignment="1">
      <alignment vertical="top" shrinkToFit="1"/>
    </xf>
    <xf numFmtId="164" fontId="14" fillId="4" borderId="20" xfId="1" applyNumberFormat="1" applyFont="1" applyFill="1" applyBorder="1" applyAlignment="1">
      <alignment shrinkToFit="1"/>
    </xf>
    <xf numFmtId="164" fontId="25" fillId="4" borderId="20" xfId="2" applyNumberFormat="1" applyFill="1" applyBorder="1" applyAlignment="1">
      <alignment horizontal="right"/>
    </xf>
    <xf numFmtId="164" fontId="25" fillId="4" borderId="28" xfId="2" applyNumberFormat="1" applyFill="1" applyBorder="1" applyAlignment="1">
      <alignment horizontal="right"/>
    </xf>
    <xf numFmtId="164" fontId="23" fillId="4" borderId="38" xfId="1" applyNumberFormat="1" applyFont="1" applyFill="1" applyBorder="1" applyAlignment="1">
      <alignment shrinkToFit="1"/>
    </xf>
    <xf numFmtId="164" fontId="25" fillId="0" borderId="45" xfId="2" applyNumberFormat="1" applyBorder="1" applyAlignment="1">
      <alignment horizontal="right" vertical="top"/>
    </xf>
    <xf numFmtId="164" fontId="18" fillId="0" borderId="38" xfId="3" applyNumberFormat="1" applyBorder="1" applyAlignment="1">
      <alignment horizontal="right" vertical="top"/>
    </xf>
    <xf numFmtId="164" fontId="33" fillId="0" borderId="44" xfId="3" applyNumberFormat="1" applyFont="1" applyBorder="1" applyAlignment="1">
      <alignment horizontal="right" wrapText="1"/>
    </xf>
    <xf numFmtId="49" fontId="25" fillId="3" borderId="18" xfId="2" applyNumberFormat="1" applyFill="1" applyBorder="1" applyAlignment="1">
      <alignment vertical="top"/>
    </xf>
    <xf numFmtId="2" fontId="25" fillId="3" borderId="44" xfId="2" applyNumberFormat="1" applyFill="1" applyBorder="1" applyAlignment="1">
      <alignment vertical="top"/>
    </xf>
    <xf numFmtId="164" fontId="18" fillId="4" borderId="20" xfId="3" applyNumberFormat="1" applyFill="1" applyBorder="1" applyAlignment="1">
      <alignment horizontal="right" vertical="top"/>
    </xf>
    <xf numFmtId="164" fontId="18" fillId="4" borderId="20" xfId="3" applyNumberFormat="1" applyFill="1" applyBorder="1" applyAlignment="1">
      <alignment horizontal="right"/>
    </xf>
    <xf numFmtId="2" fontId="25" fillId="4" borderId="20" xfId="2" applyNumberFormat="1" applyFill="1" applyBorder="1" applyAlignment="1">
      <alignment vertical="top"/>
    </xf>
    <xf numFmtId="2" fontId="25" fillId="4" borderId="20" xfId="2" applyNumberFormat="1" applyFill="1" applyBorder="1"/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0" fillId="0" borderId="15" xfId="0" applyNumberFormat="1" applyFont="1" applyBorder="1" applyAlignment="1">
      <alignment horizontal="right" vertical="center"/>
    </xf>
    <xf numFmtId="4" fontId="10" fillId="0" borderId="12" xfId="0" applyNumberFormat="1" applyFont="1" applyBorder="1" applyAlignment="1">
      <alignment horizontal="right" vertical="center"/>
    </xf>
    <xf numFmtId="4" fontId="10" fillId="0" borderId="15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9" fontId="0" fillId="0" borderId="14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4" fontId="10" fillId="0" borderId="16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1" xfId="0" applyNumberFormat="1" applyFont="1" applyBorder="1" applyAlignment="1">
      <alignment horizontal="righ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18" xfId="0" applyNumberFormat="1" applyFont="1" applyBorder="1" applyAlignment="1">
      <alignment horizontal="right" vertical="center"/>
    </xf>
    <xf numFmtId="4" fontId="11" fillId="5" borderId="7" xfId="0" applyNumberFormat="1" applyFont="1" applyFill="1" applyBorder="1" applyAlignment="1">
      <alignment horizontal="right" vertical="center"/>
    </xf>
    <xf numFmtId="4" fontId="10" fillId="0" borderId="15" xfId="0" applyNumberFormat="1" applyFont="1" applyBorder="1" applyAlignment="1">
      <alignment horizontal="right" vertical="center" indent="1"/>
    </xf>
    <xf numFmtId="4" fontId="10" fillId="0" borderId="21" xfId="0" applyNumberFormat="1" applyFont="1" applyBorder="1" applyAlignment="1">
      <alignment horizontal="right" vertical="center" indent="1"/>
    </xf>
    <xf numFmtId="49" fontId="8" fillId="3" borderId="18" xfId="0" applyNumberFormat="1" applyFont="1" applyFill="1" applyBorder="1" applyAlignment="1">
      <alignment horizontal="left" vertical="center"/>
    </xf>
    <xf numFmtId="49" fontId="8" fillId="3" borderId="19" xfId="0" applyNumberFormat="1" applyFont="1" applyFill="1" applyBorder="1" applyAlignment="1">
      <alignment horizontal="left" vertical="center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8" fillId="3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1" xfId="0" applyNumberFormat="1" applyBorder="1" applyAlignment="1">
      <alignment vertical="center" shrinkToFit="1"/>
    </xf>
    <xf numFmtId="0" fontId="0" fillId="5" borderId="7" xfId="0" applyFill="1" applyBorder="1" applyAlignment="1">
      <alignment horizontal="center" vertical="top"/>
    </xf>
    <xf numFmtId="0" fontId="0" fillId="5" borderId="40" xfId="0" applyFill="1" applyBorder="1" applyAlignment="1">
      <alignment horizontal="center" vertical="top"/>
    </xf>
    <xf numFmtId="164" fontId="10" fillId="5" borderId="7" xfId="0" applyNumberFormat="1" applyFont="1" applyFill="1" applyBorder="1" applyAlignment="1">
      <alignment horizontal="right" vertical="top"/>
    </xf>
    <xf numFmtId="164" fontId="10" fillId="5" borderId="13" xfId="0" applyNumberFormat="1" applyFont="1" applyFill="1" applyBorder="1" applyAlignment="1">
      <alignment horizontal="right" vertical="top"/>
    </xf>
    <xf numFmtId="0" fontId="15" fillId="5" borderId="41" xfId="2" applyFont="1" applyFill="1" applyBorder="1" applyAlignment="1">
      <alignment horizontal="left"/>
    </xf>
    <xf numFmtId="0" fontId="15" fillId="5" borderId="23" xfId="2" applyFont="1" applyFill="1" applyBorder="1" applyAlignment="1">
      <alignment horizontal="left"/>
    </xf>
    <xf numFmtId="0" fontId="15" fillId="5" borderId="24" xfId="2" applyFont="1" applyFill="1" applyBorder="1" applyAlignment="1">
      <alignment horizontal="left"/>
    </xf>
  </cellXfs>
  <cellStyles count="5">
    <cellStyle name="Normální" xfId="0" builtinId="0"/>
    <cellStyle name="normální 2" xfId="1" xr:uid="{00000000-0005-0000-0000-000001000000}"/>
    <cellStyle name="Normální 2 2" xfId="3" xr:uid="{39B8F11C-16D2-4062-82C9-2425A1672D70}"/>
    <cellStyle name="normální 2 3" xfId="4" xr:uid="{7DBEDE9A-0A9A-4B8D-B24F-FB6FE2F5991D}"/>
    <cellStyle name="Normální 3" xfId="2" xr:uid="{DA097731-C53B-4DF1-9DEF-6ED1A993CA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</xdr:colOff>
      <xdr:row>6</xdr:row>
      <xdr:rowOff>137160</xdr:rowOff>
    </xdr:from>
    <xdr:ext cx="1463542" cy="436786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CE434D8C-8F24-841A-A6CA-58241A79E49A}"/>
            </a:ext>
          </a:extLst>
        </xdr:cNvPr>
        <xdr:cNvSpPr txBox="1"/>
      </xdr:nvSpPr>
      <xdr:spPr>
        <a:xfrm>
          <a:off x="883920" y="1226820"/>
          <a:ext cx="146354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100"/>
            <a:t>Luděk Skácel</a:t>
          </a:r>
        </a:p>
        <a:p>
          <a:r>
            <a:rPr lang="cs-CZ" sz="1100"/>
            <a:t>Electrical Service s.r.o.</a:t>
          </a:r>
        </a:p>
      </xdr:txBody>
    </xdr:sp>
    <xdr:clientData/>
  </xdr:oneCellAnchor>
  <xdr:oneCellAnchor>
    <xdr:from>
      <xdr:col>2</xdr:col>
      <xdr:colOff>144780</xdr:colOff>
      <xdr:row>10</xdr:row>
      <xdr:rowOff>137160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32AF9F66-F8EE-F06D-94CB-BB63CAA38BEE}"/>
            </a:ext>
          </a:extLst>
        </xdr:cNvPr>
        <xdr:cNvSpPr txBox="1"/>
      </xdr:nvSpPr>
      <xdr:spPr>
        <a:xfrm>
          <a:off x="1363980" y="1897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533400</xdr:colOff>
      <xdr:row>12</xdr:row>
      <xdr:rowOff>129540</xdr:rowOff>
    </xdr:from>
    <xdr:ext cx="917174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965C91-FE56-2431-0E30-B36964AD903E}"/>
            </a:ext>
          </a:extLst>
        </xdr:cNvPr>
        <xdr:cNvSpPr txBox="1"/>
      </xdr:nvSpPr>
      <xdr:spPr>
        <a:xfrm>
          <a:off x="1143000" y="2225040"/>
          <a:ext cx="9171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100"/>
            <a:t>Luděk Skácel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4" t="s">
        <v>26</v>
      </c>
    </row>
    <row r="2" spans="1:7" ht="57.75" customHeight="1" x14ac:dyDescent="0.2">
      <c r="A2" s="190" t="s">
        <v>27</v>
      </c>
      <c r="B2" s="190"/>
      <c r="C2" s="190"/>
      <c r="D2" s="190"/>
      <c r="E2" s="190"/>
      <c r="F2" s="190"/>
      <c r="G2" s="19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F43E-CFA9-4800-B9C9-7151603CC8E7}">
  <dimension ref="A1:I48"/>
  <sheetViews>
    <sheetView workbookViewId="0">
      <selection activeCell="A39" sqref="A39"/>
    </sheetView>
  </sheetViews>
  <sheetFormatPr defaultRowHeight="12.75" x14ac:dyDescent="0.2"/>
  <sheetData>
    <row r="1" spans="1:9" ht="18" x14ac:dyDescent="0.2">
      <c r="A1" s="206" t="s">
        <v>125</v>
      </c>
      <c r="B1" s="207"/>
      <c r="C1" s="207"/>
      <c r="D1" s="207"/>
      <c r="E1" s="207"/>
      <c r="F1" s="207"/>
      <c r="G1" s="207"/>
      <c r="H1" s="207"/>
      <c r="I1" s="208"/>
    </row>
    <row r="2" spans="1:9" ht="15" x14ac:dyDescent="0.2">
      <c r="A2" s="151" t="s">
        <v>17</v>
      </c>
      <c r="B2" s="152"/>
      <c r="C2" s="215" t="s">
        <v>138</v>
      </c>
      <c r="D2" s="215"/>
      <c r="E2" s="215"/>
      <c r="F2" s="215"/>
      <c r="G2" s="215"/>
      <c r="H2" s="215"/>
      <c r="I2" s="216"/>
    </row>
    <row r="3" spans="1:9" x14ac:dyDescent="0.2">
      <c r="A3" s="153"/>
      <c r="B3" s="152"/>
      <c r="C3" s="221" t="s">
        <v>122</v>
      </c>
      <c r="D3" s="221"/>
      <c r="E3" s="221"/>
      <c r="F3" s="221"/>
      <c r="G3" s="221"/>
      <c r="H3" s="221"/>
      <c r="I3" s="222"/>
    </row>
    <row r="4" spans="1:9" x14ac:dyDescent="0.2">
      <c r="A4" s="154"/>
      <c r="B4" s="155"/>
      <c r="C4" s="223" t="s">
        <v>123</v>
      </c>
      <c r="D4" s="223"/>
      <c r="E4" s="223"/>
      <c r="F4" s="223"/>
      <c r="G4" s="223"/>
      <c r="H4" s="223"/>
      <c r="I4" s="224"/>
    </row>
    <row r="5" spans="1:9" x14ac:dyDescent="0.2">
      <c r="A5" s="36" t="s">
        <v>16</v>
      </c>
      <c r="C5" s="225" t="s">
        <v>139</v>
      </c>
      <c r="D5" s="225"/>
      <c r="E5" s="225"/>
      <c r="F5" s="225"/>
      <c r="G5" s="21" t="s">
        <v>23</v>
      </c>
      <c r="H5" s="25"/>
      <c r="I5" s="7"/>
    </row>
    <row r="6" spans="1:9" x14ac:dyDescent="0.2">
      <c r="A6" s="32"/>
      <c r="B6" s="19"/>
      <c r="C6" s="226" t="s">
        <v>140</v>
      </c>
      <c r="D6" s="226"/>
      <c r="E6" s="226"/>
      <c r="F6" s="226"/>
      <c r="G6" s="21" t="s">
        <v>24</v>
      </c>
      <c r="H6" s="25"/>
      <c r="I6" s="7"/>
    </row>
    <row r="7" spans="1:9" x14ac:dyDescent="0.2">
      <c r="A7" s="33"/>
      <c r="B7" s="20"/>
      <c r="C7" s="227" t="s">
        <v>124</v>
      </c>
      <c r="D7" s="227"/>
      <c r="E7" s="227"/>
      <c r="F7" s="227"/>
      <c r="G7" s="28"/>
      <c r="H7" s="27"/>
      <c r="I7" s="39"/>
    </row>
    <row r="8" spans="1:9" x14ac:dyDescent="0.2">
      <c r="A8" s="36" t="s">
        <v>14</v>
      </c>
      <c r="C8" s="25"/>
      <c r="G8" s="21" t="s">
        <v>23</v>
      </c>
      <c r="H8" s="25">
        <v>8239274</v>
      </c>
      <c r="I8" s="7"/>
    </row>
    <row r="9" spans="1:9" x14ac:dyDescent="0.2">
      <c r="A9" s="1"/>
      <c r="C9" s="25"/>
      <c r="G9" s="21" t="s">
        <v>24</v>
      </c>
      <c r="H9" s="25"/>
      <c r="I9" s="7"/>
    </row>
    <row r="10" spans="1:9" x14ac:dyDescent="0.2">
      <c r="A10" s="40"/>
      <c r="B10" s="20"/>
      <c r="C10" s="26"/>
      <c r="D10" s="28"/>
      <c r="E10" s="28"/>
      <c r="F10" s="12"/>
      <c r="G10" s="12"/>
      <c r="H10" s="41"/>
      <c r="I10" s="39"/>
    </row>
    <row r="11" spans="1:9" x14ac:dyDescent="0.2">
      <c r="A11" s="36" t="s">
        <v>13</v>
      </c>
      <c r="C11" s="218"/>
      <c r="D11" s="218"/>
      <c r="E11" s="218"/>
      <c r="F11" s="218"/>
      <c r="G11" s="21" t="s">
        <v>23</v>
      </c>
      <c r="H11" s="147"/>
      <c r="I11" s="148"/>
    </row>
    <row r="12" spans="1:9" x14ac:dyDescent="0.2">
      <c r="A12" s="32"/>
      <c r="B12" s="19"/>
      <c r="C12" s="228"/>
      <c r="D12" s="228"/>
      <c r="E12" s="228"/>
      <c r="F12" s="228"/>
      <c r="G12" s="21" t="s">
        <v>24</v>
      </c>
      <c r="H12" s="147"/>
      <c r="I12" s="148"/>
    </row>
    <row r="13" spans="1:9" x14ac:dyDescent="0.2">
      <c r="A13" s="33"/>
      <c r="B13" s="20"/>
      <c r="C13" s="229"/>
      <c r="D13" s="229"/>
      <c r="E13" s="229"/>
      <c r="F13" s="229"/>
      <c r="G13" s="22"/>
      <c r="H13" s="149"/>
      <c r="I13" s="150"/>
    </row>
    <row r="14" spans="1:9" x14ac:dyDescent="0.2">
      <c r="A14" s="51" t="s">
        <v>15</v>
      </c>
      <c r="B14" s="52"/>
      <c r="C14" s="53"/>
      <c r="D14" s="54"/>
      <c r="E14" s="54"/>
      <c r="F14" s="54"/>
      <c r="G14" s="55"/>
      <c r="H14" s="54"/>
      <c r="I14" s="56"/>
    </row>
    <row r="15" spans="1:9" x14ac:dyDescent="0.2">
      <c r="A15" s="40" t="s">
        <v>21</v>
      </c>
      <c r="B15" s="57"/>
      <c r="C15" s="12"/>
      <c r="D15" s="217"/>
      <c r="E15" s="217"/>
      <c r="F15" s="219"/>
      <c r="G15" s="219"/>
      <c r="H15" s="219" t="s">
        <v>19</v>
      </c>
      <c r="I15" s="220"/>
    </row>
    <row r="16" spans="1:9" ht="14.25" x14ac:dyDescent="0.2">
      <c r="A16" s="196" t="s">
        <v>119</v>
      </c>
      <c r="B16" s="197"/>
      <c r="C16" s="198"/>
      <c r="D16" s="204"/>
      <c r="E16" s="205"/>
      <c r="F16" s="204"/>
      <c r="G16" s="205"/>
      <c r="H16" s="202">
        <f>SUM('Elektro Kotelna'!G63:I63)</f>
        <v>0</v>
      </c>
      <c r="I16" s="203"/>
    </row>
    <row r="17" spans="1:9" ht="14.25" x14ac:dyDescent="0.2">
      <c r="A17" s="196" t="s">
        <v>120</v>
      </c>
      <c r="B17" s="197"/>
      <c r="C17" s="198"/>
      <c r="D17" s="204"/>
      <c r="E17" s="205"/>
      <c r="F17" s="204"/>
      <c r="G17" s="205"/>
      <c r="H17" s="202">
        <f>SUM('Elektro Kotelna'!G65)</f>
        <v>0</v>
      </c>
      <c r="I17" s="203"/>
    </row>
    <row r="18" spans="1:9" ht="14.25" x14ac:dyDescent="0.2">
      <c r="A18" s="196" t="s">
        <v>121</v>
      </c>
      <c r="B18" s="197"/>
      <c r="C18" s="198"/>
      <c r="D18" s="204"/>
      <c r="E18" s="205"/>
      <c r="F18" s="204"/>
      <c r="G18" s="205"/>
      <c r="H18" s="202">
        <f>SUM('Elektro Kotelna'!G106)</f>
        <v>0</v>
      </c>
      <c r="I18" s="203"/>
    </row>
    <row r="19" spans="1:9" ht="14.25" x14ac:dyDescent="0.2">
      <c r="A19" s="196" t="s">
        <v>103</v>
      </c>
      <c r="B19" s="197"/>
      <c r="C19" s="198"/>
      <c r="D19" s="134"/>
      <c r="E19" s="135"/>
      <c r="F19" s="134"/>
      <c r="G19" s="135"/>
      <c r="H19" s="202">
        <f>SUM('Elektro Kotelna'!G81)</f>
        <v>0</v>
      </c>
      <c r="I19" s="203"/>
    </row>
    <row r="20" spans="1:9" ht="14.25" x14ac:dyDescent="0.2">
      <c r="A20" s="196" t="s">
        <v>127</v>
      </c>
      <c r="B20" s="197"/>
      <c r="C20" s="198"/>
      <c r="D20" s="134"/>
      <c r="E20" s="135"/>
      <c r="F20" s="134"/>
      <c r="G20" s="135"/>
      <c r="H20" s="202">
        <f>SUM('Elektro Kotelna'!G93)</f>
        <v>0</v>
      </c>
      <c r="I20" s="203"/>
    </row>
    <row r="21" spans="1:9" ht="14.25" x14ac:dyDescent="0.2">
      <c r="A21" s="196"/>
      <c r="B21" s="197"/>
      <c r="C21" s="198"/>
      <c r="D21" s="204"/>
      <c r="E21" s="205"/>
      <c r="F21" s="204"/>
      <c r="G21" s="205"/>
      <c r="H21" s="202"/>
      <c r="I21" s="203"/>
    </row>
    <row r="22" spans="1:9" ht="15" x14ac:dyDescent="0.2">
      <c r="A22" s="58" t="s">
        <v>19</v>
      </c>
      <c r="B22" s="59"/>
      <c r="C22" s="60"/>
      <c r="D22" s="213"/>
      <c r="E22" s="214"/>
      <c r="F22" s="213"/>
      <c r="G22" s="214"/>
      <c r="H22" s="192">
        <f>SUM(H16:I21)</f>
        <v>0</v>
      </c>
      <c r="I22" s="199"/>
    </row>
    <row r="23" spans="1:9" ht="15" x14ac:dyDescent="0.2">
      <c r="A23" s="58"/>
      <c r="B23" s="59"/>
      <c r="C23" s="60"/>
      <c r="D23" s="139"/>
      <c r="E23" s="139"/>
      <c r="F23" s="139"/>
      <c r="G23" s="139"/>
      <c r="H23" s="136"/>
      <c r="I23" s="138"/>
    </row>
    <row r="24" spans="1:9" x14ac:dyDescent="0.2">
      <c r="A24" s="200" t="s">
        <v>22</v>
      </c>
      <c r="B24" s="201"/>
      <c r="C24" s="201"/>
      <c r="D24" s="50"/>
      <c r="E24" s="47"/>
      <c r="F24" s="38"/>
      <c r="G24" s="38"/>
      <c r="H24" s="38"/>
      <c r="I24" s="48"/>
    </row>
    <row r="25" spans="1:9" ht="15" x14ac:dyDescent="0.2">
      <c r="A25" s="43" t="s">
        <v>9</v>
      </c>
      <c r="B25" s="44"/>
      <c r="C25" s="45"/>
      <c r="D25" s="46">
        <v>15</v>
      </c>
      <c r="E25" s="47" t="s">
        <v>0</v>
      </c>
      <c r="F25" s="194">
        <v>0</v>
      </c>
      <c r="G25" s="195"/>
      <c r="H25" s="195"/>
      <c r="I25" s="48" t="str">
        <f t="shared" ref="I25:I30" si="0">Mena</f>
        <v>CZK</v>
      </c>
    </row>
    <row r="26" spans="1:9" ht="15" x14ac:dyDescent="0.2">
      <c r="A26" s="43" t="s">
        <v>10</v>
      </c>
      <c r="B26" s="44"/>
      <c r="C26" s="45"/>
      <c r="D26" s="46">
        <f>SazbaDPH1</f>
        <v>0</v>
      </c>
      <c r="E26" s="47" t="s">
        <v>0</v>
      </c>
      <c r="F26" s="192">
        <v>0</v>
      </c>
      <c r="G26" s="193"/>
      <c r="H26" s="193"/>
      <c r="I26" s="48" t="str">
        <f t="shared" si="0"/>
        <v>CZK</v>
      </c>
    </row>
    <row r="27" spans="1:9" ht="15" x14ac:dyDescent="0.2">
      <c r="A27" s="43" t="s">
        <v>11</v>
      </c>
      <c r="B27" s="44"/>
      <c r="C27" s="45"/>
      <c r="D27" s="46">
        <v>21</v>
      </c>
      <c r="E27" s="47" t="s">
        <v>0</v>
      </c>
      <c r="F27" s="194">
        <f>SUM(H22)</f>
        <v>0</v>
      </c>
      <c r="G27" s="195"/>
      <c r="H27" s="195"/>
      <c r="I27" s="48" t="str">
        <f t="shared" si="0"/>
        <v>CZK</v>
      </c>
    </row>
    <row r="28" spans="1:9" ht="15" x14ac:dyDescent="0.2">
      <c r="A28" s="37" t="s">
        <v>12</v>
      </c>
      <c r="B28" s="15"/>
      <c r="C28" s="12"/>
      <c r="D28" s="34">
        <v>21</v>
      </c>
      <c r="E28" s="35" t="s">
        <v>0</v>
      </c>
      <c r="F28" s="209">
        <f>F27/100*21</f>
        <v>0</v>
      </c>
      <c r="G28" s="210"/>
      <c r="H28" s="210"/>
      <c r="I28" s="42" t="str">
        <f t="shared" si="0"/>
        <v>CZK</v>
      </c>
    </row>
    <row r="29" spans="1:9" ht="15.75" thickBot="1" x14ac:dyDescent="0.25">
      <c r="A29" s="36"/>
      <c r="B29" s="13"/>
      <c r="C29" s="16"/>
      <c r="D29" s="13"/>
      <c r="E29" s="14"/>
      <c r="F29" s="211"/>
      <c r="G29" s="211"/>
      <c r="H29" s="211"/>
      <c r="I29" s="49" t="str">
        <f t="shared" si="0"/>
        <v>CZK</v>
      </c>
    </row>
    <row r="30" spans="1:9" ht="17.25" thickBot="1" x14ac:dyDescent="0.25">
      <c r="A30" s="156" t="s">
        <v>18</v>
      </c>
      <c r="B30" s="157"/>
      <c r="C30" s="157"/>
      <c r="D30" s="158"/>
      <c r="E30" s="159"/>
      <c r="F30" s="212">
        <f>SUM(ZakladDPHZakl)</f>
        <v>0</v>
      </c>
      <c r="G30" s="212"/>
      <c r="H30" s="212"/>
      <c r="I30" s="160" t="str">
        <f t="shared" si="0"/>
        <v>CZK</v>
      </c>
    </row>
    <row r="31" spans="1:9" ht="17.25" thickBot="1" x14ac:dyDescent="0.25">
      <c r="A31" s="156" t="s">
        <v>25</v>
      </c>
      <c r="B31" s="161"/>
      <c r="C31" s="161"/>
      <c r="D31" s="161"/>
      <c r="E31" s="161"/>
      <c r="F31" s="212">
        <f>SUM(ZakladDPHZakl,DPHZakl)</f>
        <v>0</v>
      </c>
      <c r="G31" s="212"/>
      <c r="H31" s="212"/>
      <c r="I31" s="162" t="s">
        <v>28</v>
      </c>
    </row>
    <row r="32" spans="1:9" x14ac:dyDescent="0.2">
      <c r="A32" s="117"/>
      <c r="B32" s="118"/>
      <c r="C32" s="118"/>
      <c r="D32" s="118"/>
      <c r="E32" s="118"/>
      <c r="F32" s="118"/>
      <c r="G32" s="118"/>
      <c r="H32" s="118"/>
      <c r="I32" s="119"/>
    </row>
    <row r="33" spans="1:9" x14ac:dyDescent="0.2">
      <c r="A33" s="1"/>
      <c r="I33" s="8"/>
    </row>
    <row r="34" spans="1:9" x14ac:dyDescent="0.2">
      <c r="A34" s="17"/>
      <c r="B34" s="120" t="s">
        <v>8</v>
      </c>
      <c r="C34" s="30"/>
      <c r="D34" s="30"/>
      <c r="E34" s="120" t="s">
        <v>7</v>
      </c>
      <c r="F34" s="30"/>
      <c r="G34" s="31"/>
      <c r="H34" s="30"/>
      <c r="I34" s="8"/>
    </row>
    <row r="35" spans="1:9" x14ac:dyDescent="0.2">
      <c r="A35" s="1"/>
      <c r="I35" s="8"/>
    </row>
    <row r="36" spans="1:9" x14ac:dyDescent="0.2">
      <c r="A36" s="23"/>
      <c r="B36" s="24"/>
      <c r="C36" s="18"/>
      <c r="D36" s="18"/>
      <c r="E36" s="24"/>
      <c r="F36" s="18"/>
      <c r="G36" s="18"/>
      <c r="H36" s="18"/>
      <c r="I36" s="29"/>
    </row>
    <row r="37" spans="1:9" x14ac:dyDescent="0.2">
      <c r="A37" s="1"/>
      <c r="C37" s="191" t="s">
        <v>1</v>
      </c>
      <c r="D37" s="191"/>
      <c r="G37" s="74" t="s">
        <v>2</v>
      </c>
      <c r="I37" s="8"/>
    </row>
    <row r="38" spans="1:9" ht="13.5" thickBot="1" x14ac:dyDescent="0.25">
      <c r="A38" s="9"/>
      <c r="B38" s="10"/>
      <c r="C38" s="10"/>
      <c r="D38" s="10"/>
      <c r="E38" s="10"/>
      <c r="F38" s="10"/>
      <c r="G38" s="10"/>
      <c r="H38" s="10"/>
      <c r="I38" s="11"/>
    </row>
    <row r="39" spans="1:9" ht="18" x14ac:dyDescent="0.25">
      <c r="A39" s="113" t="s">
        <v>141</v>
      </c>
      <c r="B39" s="114"/>
      <c r="C39" s="114"/>
      <c r="D39" s="114"/>
      <c r="E39" s="115"/>
      <c r="F39" s="115"/>
      <c r="G39" s="115"/>
      <c r="H39" s="115"/>
      <c r="I39" s="114"/>
    </row>
    <row r="40" spans="1:9" x14ac:dyDescent="0.2">
      <c r="A40" s="116"/>
      <c r="B40" s="116"/>
      <c r="C40" s="116"/>
      <c r="D40" s="116"/>
      <c r="E40" s="116"/>
      <c r="F40" s="116"/>
      <c r="G40" s="116"/>
      <c r="H40" s="116"/>
      <c r="I40" s="116"/>
    </row>
    <row r="41" spans="1:9" x14ac:dyDescent="0.2">
      <c r="A41" s="116"/>
      <c r="B41" s="116"/>
      <c r="C41" s="116"/>
      <c r="D41" s="116"/>
      <c r="E41" s="116"/>
      <c r="F41" s="116"/>
      <c r="G41" s="116"/>
      <c r="H41" s="116"/>
      <c r="I41" s="116"/>
    </row>
    <row r="42" spans="1:9" x14ac:dyDescent="0.2">
      <c r="A42" s="116"/>
      <c r="B42" s="116"/>
      <c r="C42" s="116"/>
      <c r="D42" s="116"/>
      <c r="E42" s="116"/>
      <c r="F42" s="116"/>
      <c r="G42" s="116"/>
      <c r="H42" s="116"/>
      <c r="I42" s="116"/>
    </row>
    <row r="43" spans="1:9" x14ac:dyDescent="0.2">
      <c r="A43" s="116"/>
      <c r="B43" s="116"/>
      <c r="C43" s="116"/>
      <c r="D43" s="116"/>
      <c r="E43" s="116"/>
      <c r="F43" s="116"/>
      <c r="G43" s="116"/>
      <c r="H43" s="116"/>
      <c r="I43" s="116"/>
    </row>
    <row r="44" spans="1:9" x14ac:dyDescent="0.2">
      <c r="A44" s="116"/>
      <c r="B44" s="116"/>
      <c r="C44" s="116"/>
      <c r="D44" s="116"/>
      <c r="E44" s="116"/>
      <c r="F44" s="116"/>
      <c r="G44" s="116"/>
      <c r="H44" s="116"/>
      <c r="I44" s="116"/>
    </row>
    <row r="45" spans="1:9" x14ac:dyDescent="0.2">
      <c r="A45" s="116"/>
      <c r="B45" s="116"/>
      <c r="C45" s="116"/>
      <c r="D45" s="116"/>
      <c r="E45" s="116"/>
      <c r="F45" s="116"/>
      <c r="G45" s="116"/>
      <c r="H45" s="116"/>
      <c r="I45" s="116"/>
    </row>
    <row r="46" spans="1:9" x14ac:dyDescent="0.2">
      <c r="A46" s="116"/>
      <c r="B46" s="116"/>
      <c r="C46" s="116"/>
      <c r="D46" s="116"/>
      <c r="E46" s="116"/>
      <c r="F46" s="116"/>
      <c r="G46" s="116"/>
      <c r="H46" s="116"/>
      <c r="I46" s="116"/>
    </row>
    <row r="47" spans="1:9" x14ac:dyDescent="0.2">
      <c r="A47" s="116"/>
      <c r="B47" s="116"/>
      <c r="C47" s="116"/>
      <c r="D47" s="116"/>
      <c r="E47" s="116"/>
      <c r="F47" s="116"/>
      <c r="G47" s="116"/>
      <c r="H47" s="116"/>
      <c r="I47" s="116"/>
    </row>
    <row r="48" spans="1:9" x14ac:dyDescent="0.2">
      <c r="A48" s="116"/>
      <c r="B48" s="116"/>
      <c r="C48" s="116"/>
      <c r="D48" s="116"/>
      <c r="E48" s="116"/>
      <c r="F48" s="116"/>
      <c r="G48" s="116"/>
      <c r="H48" s="116"/>
      <c r="I48" s="116"/>
    </row>
  </sheetData>
  <mergeCells count="45">
    <mergeCell ref="H17:I17"/>
    <mergeCell ref="H18:I18"/>
    <mergeCell ref="D18:E18"/>
    <mergeCell ref="D16:E16"/>
    <mergeCell ref="C12:F12"/>
    <mergeCell ref="F16:G16"/>
    <mergeCell ref="C13:F13"/>
    <mergeCell ref="A16:C16"/>
    <mergeCell ref="C3:I3"/>
    <mergeCell ref="C4:I4"/>
    <mergeCell ref="C5:F5"/>
    <mergeCell ref="C6:F6"/>
    <mergeCell ref="C7:F7"/>
    <mergeCell ref="A1:I1"/>
    <mergeCell ref="F28:H28"/>
    <mergeCell ref="F29:H29"/>
    <mergeCell ref="F31:H31"/>
    <mergeCell ref="F27:H27"/>
    <mergeCell ref="H16:I16"/>
    <mergeCell ref="H19:I19"/>
    <mergeCell ref="D22:E22"/>
    <mergeCell ref="F22:G22"/>
    <mergeCell ref="C2:I2"/>
    <mergeCell ref="F30:H30"/>
    <mergeCell ref="D15:E15"/>
    <mergeCell ref="C11:F11"/>
    <mergeCell ref="F15:G15"/>
    <mergeCell ref="H15:I15"/>
    <mergeCell ref="F18:G18"/>
    <mergeCell ref="C37:D37"/>
    <mergeCell ref="F26:H26"/>
    <mergeCell ref="F25:H25"/>
    <mergeCell ref="A17:C17"/>
    <mergeCell ref="A18:C18"/>
    <mergeCell ref="A19:C19"/>
    <mergeCell ref="H22:I22"/>
    <mergeCell ref="A24:C24"/>
    <mergeCell ref="A20:C20"/>
    <mergeCell ref="H20:I20"/>
    <mergeCell ref="A21:C21"/>
    <mergeCell ref="D21:E21"/>
    <mergeCell ref="F21:G21"/>
    <mergeCell ref="D17:E17"/>
    <mergeCell ref="F17:G17"/>
    <mergeCell ref="H21:I2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140625" defaultRowHeight="12.75" x14ac:dyDescent="0.2"/>
  <cols>
    <col min="1" max="1" width="4.28515625" style="2" customWidth="1"/>
    <col min="2" max="2" width="14.42578125" style="2" customWidth="1"/>
    <col min="3" max="3" width="38.28515625" style="6" customWidth="1"/>
    <col min="4" max="4" width="4.5703125" style="2" customWidth="1"/>
    <col min="5" max="5" width="10.5703125" style="2" customWidth="1"/>
    <col min="6" max="6" width="9.85546875" style="2" customWidth="1"/>
    <col min="7" max="7" width="12.7109375" style="2" customWidth="1"/>
    <col min="8" max="16384" width="9.140625" style="2"/>
  </cols>
  <sheetData>
    <row r="1" spans="1:7" ht="15.75" x14ac:dyDescent="0.2">
      <c r="A1" s="230" t="s">
        <v>3</v>
      </c>
      <c r="B1" s="230"/>
      <c r="C1" s="231"/>
      <c r="D1" s="230"/>
      <c r="E1" s="230"/>
      <c r="F1" s="230"/>
      <c r="G1" s="230"/>
    </row>
    <row r="2" spans="1:7" ht="24.95" customHeight="1" x14ac:dyDescent="0.2">
      <c r="A2" s="62" t="s">
        <v>4</v>
      </c>
      <c r="B2" s="61"/>
      <c r="C2" s="232"/>
      <c r="D2" s="232"/>
      <c r="E2" s="232"/>
      <c r="F2" s="232"/>
      <c r="G2" s="233"/>
    </row>
    <row r="3" spans="1:7" ht="24.95" customHeight="1" x14ac:dyDescent="0.2">
      <c r="A3" s="62" t="s">
        <v>5</v>
      </c>
      <c r="B3" s="61"/>
      <c r="C3" s="232"/>
      <c r="D3" s="232"/>
      <c r="E3" s="232"/>
      <c r="F3" s="232"/>
      <c r="G3" s="233"/>
    </row>
    <row r="4" spans="1:7" ht="24.95" customHeight="1" x14ac:dyDescent="0.2">
      <c r="A4" s="62" t="s">
        <v>6</v>
      </c>
      <c r="B4" s="61"/>
      <c r="C4" s="232"/>
      <c r="D4" s="232"/>
      <c r="E4" s="232"/>
      <c r="F4" s="232"/>
      <c r="G4" s="233"/>
    </row>
    <row r="5" spans="1:7" x14ac:dyDescent="0.2">
      <c r="B5" s="3"/>
      <c r="C5" s="4"/>
      <c r="D5" s="5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9C223-FB42-41A5-97FC-C6CEDDD30E8D}">
  <sheetPr>
    <pageSetUpPr fitToPage="1"/>
  </sheetPr>
  <dimension ref="B2:I112"/>
  <sheetViews>
    <sheetView tabSelected="1" topLeftCell="B1" zoomScaleNormal="100" workbookViewId="0">
      <selection activeCell="B67" sqref="B67"/>
    </sheetView>
  </sheetViews>
  <sheetFormatPr defaultRowHeight="12.75" x14ac:dyDescent="0.2"/>
  <cols>
    <col min="1" max="1" width="4.140625" customWidth="1"/>
    <col min="2" max="2" width="10.28515625" customWidth="1"/>
    <col min="3" max="3" width="28.28515625" style="2" customWidth="1"/>
    <col min="4" max="4" width="7.42578125" style="87" customWidth="1"/>
    <col min="5" max="5" width="8.85546875" style="87"/>
    <col min="6" max="6" width="14.140625" style="88" customWidth="1"/>
    <col min="7" max="7" width="14.85546875" style="88" customWidth="1"/>
    <col min="8" max="8" width="9" style="84" bestFit="1" customWidth="1"/>
    <col min="9" max="9" width="9.42578125" style="84" bestFit="1" customWidth="1"/>
  </cols>
  <sheetData>
    <row r="2" spans="2:9" ht="13.5" thickBot="1" x14ac:dyDescent="0.25"/>
    <row r="3" spans="2:9" ht="26.25" x14ac:dyDescent="0.4">
      <c r="B3" s="163"/>
      <c r="C3" s="238" t="s">
        <v>61</v>
      </c>
      <c r="D3" s="239"/>
      <c r="E3" s="239"/>
      <c r="F3" s="239"/>
      <c r="G3" s="239"/>
      <c r="H3" s="239"/>
      <c r="I3" s="240"/>
    </row>
    <row r="4" spans="2:9" ht="15" x14ac:dyDescent="0.25">
      <c r="B4" s="121"/>
      <c r="C4" s="63"/>
      <c r="D4" s="64"/>
      <c r="E4" s="63"/>
      <c r="F4" s="63"/>
      <c r="G4" s="63"/>
      <c r="H4" s="63"/>
      <c r="I4" s="122"/>
    </row>
    <row r="5" spans="2:9" ht="15" x14ac:dyDescent="0.2">
      <c r="B5" s="123" t="s">
        <v>142</v>
      </c>
      <c r="C5" s="66" t="s">
        <v>81</v>
      </c>
      <c r="D5" s="65" t="s">
        <v>42</v>
      </c>
      <c r="E5" s="67"/>
      <c r="F5" s="68" t="s">
        <v>43</v>
      </c>
      <c r="G5" s="68" t="s">
        <v>44</v>
      </c>
      <c r="H5" s="69" t="s">
        <v>20</v>
      </c>
      <c r="I5" s="124" t="s">
        <v>82</v>
      </c>
    </row>
    <row r="6" spans="2:9" ht="15" x14ac:dyDescent="0.25">
      <c r="B6" s="125">
        <v>1</v>
      </c>
      <c r="C6" s="70" t="s">
        <v>30</v>
      </c>
      <c r="D6" s="86">
        <v>292</v>
      </c>
      <c r="E6" s="71" t="s">
        <v>45</v>
      </c>
      <c r="F6" s="186"/>
      <c r="G6" s="85">
        <f>D6*F6</f>
        <v>0</v>
      </c>
      <c r="H6" s="188"/>
      <c r="I6" s="126">
        <f>D6*H6</f>
        <v>0</v>
      </c>
    </row>
    <row r="7" spans="2:9" ht="15" x14ac:dyDescent="0.25">
      <c r="B7" s="125">
        <v>2</v>
      </c>
      <c r="C7" s="70" t="s">
        <v>31</v>
      </c>
      <c r="D7" s="86">
        <v>48</v>
      </c>
      <c r="E7" s="71" t="s">
        <v>45</v>
      </c>
      <c r="F7" s="186"/>
      <c r="G7" s="85">
        <f t="shared" ref="G7:G16" si="0">D7*F7</f>
        <v>0</v>
      </c>
      <c r="H7" s="188"/>
      <c r="I7" s="126">
        <f t="shared" ref="I7:I38" si="1">D7*H7</f>
        <v>0</v>
      </c>
    </row>
    <row r="8" spans="2:9" ht="15" x14ac:dyDescent="0.25">
      <c r="B8" s="125">
        <v>3</v>
      </c>
      <c r="C8" s="70" t="s">
        <v>95</v>
      </c>
      <c r="D8" s="86">
        <v>22</v>
      </c>
      <c r="E8" s="71" t="s">
        <v>29</v>
      </c>
      <c r="F8" s="186"/>
      <c r="G8" s="85">
        <f t="shared" si="0"/>
        <v>0</v>
      </c>
      <c r="H8" s="188"/>
      <c r="I8" s="126">
        <f t="shared" si="1"/>
        <v>0</v>
      </c>
    </row>
    <row r="9" spans="2:9" ht="15" x14ac:dyDescent="0.25">
      <c r="B9" s="125">
        <v>3</v>
      </c>
      <c r="C9" s="70" t="s">
        <v>96</v>
      </c>
      <c r="D9" s="86">
        <v>0</v>
      </c>
      <c r="E9" s="71" t="s">
        <v>29</v>
      </c>
      <c r="F9" s="186"/>
      <c r="G9" s="85">
        <f t="shared" si="0"/>
        <v>0</v>
      </c>
      <c r="H9" s="188"/>
      <c r="I9" s="126">
        <f t="shared" si="1"/>
        <v>0</v>
      </c>
    </row>
    <row r="10" spans="2:9" ht="15" x14ac:dyDescent="0.25">
      <c r="B10" s="125">
        <v>4</v>
      </c>
      <c r="C10" s="70" t="s">
        <v>109</v>
      </c>
      <c r="D10" s="86">
        <v>0</v>
      </c>
      <c r="E10" s="71" t="s">
        <v>29</v>
      </c>
      <c r="F10" s="186"/>
      <c r="G10" s="85">
        <f t="shared" ref="G10" si="2">D10*F10</f>
        <v>0</v>
      </c>
      <c r="H10" s="188"/>
      <c r="I10" s="126">
        <f t="shared" si="1"/>
        <v>0</v>
      </c>
    </row>
    <row r="11" spans="2:9" ht="15" x14ac:dyDescent="0.25">
      <c r="B11" s="125">
        <v>5</v>
      </c>
      <c r="C11" s="70" t="s">
        <v>110</v>
      </c>
      <c r="D11" s="86">
        <v>0</v>
      </c>
      <c r="E11" s="71" t="s">
        <v>29</v>
      </c>
      <c r="F11" s="186"/>
      <c r="G11" s="85">
        <f t="shared" ref="G11" si="3">D11*F11</f>
        <v>0</v>
      </c>
      <c r="H11" s="188"/>
      <c r="I11" s="126">
        <f t="shared" si="1"/>
        <v>0</v>
      </c>
    </row>
    <row r="12" spans="2:9" ht="15" x14ac:dyDescent="0.25">
      <c r="B12" s="125">
        <v>6</v>
      </c>
      <c r="C12" s="70" t="s">
        <v>35</v>
      </c>
      <c r="D12" s="86">
        <v>32</v>
      </c>
      <c r="E12" s="71" t="s">
        <v>29</v>
      </c>
      <c r="F12" s="186"/>
      <c r="G12" s="85">
        <f t="shared" si="0"/>
        <v>0</v>
      </c>
      <c r="H12" s="188"/>
      <c r="I12" s="126">
        <f t="shared" si="1"/>
        <v>0</v>
      </c>
    </row>
    <row r="13" spans="2:9" ht="15" x14ac:dyDescent="0.25">
      <c r="B13" s="125">
        <v>7</v>
      </c>
      <c r="C13" s="70" t="s">
        <v>62</v>
      </c>
      <c r="D13" s="86">
        <v>198</v>
      </c>
      <c r="E13" s="71" t="s">
        <v>29</v>
      </c>
      <c r="F13" s="186"/>
      <c r="G13" s="85">
        <f t="shared" si="0"/>
        <v>0</v>
      </c>
      <c r="H13" s="188"/>
      <c r="I13" s="126">
        <f t="shared" si="1"/>
        <v>0</v>
      </c>
    </row>
    <row r="14" spans="2:9" ht="15" x14ac:dyDescent="0.25">
      <c r="B14" s="125">
        <v>8</v>
      </c>
      <c r="C14" s="70" t="s">
        <v>63</v>
      </c>
      <c r="D14" s="86">
        <v>293</v>
      </c>
      <c r="E14" s="71" t="s">
        <v>29</v>
      </c>
      <c r="F14" s="186"/>
      <c r="G14" s="85">
        <f t="shared" si="0"/>
        <v>0</v>
      </c>
      <c r="H14" s="188"/>
      <c r="I14" s="126">
        <f t="shared" si="1"/>
        <v>0</v>
      </c>
    </row>
    <row r="15" spans="2:9" ht="15" x14ac:dyDescent="0.25">
      <c r="B15" s="125">
        <v>9</v>
      </c>
      <c r="C15" s="70" t="s">
        <v>64</v>
      </c>
      <c r="D15" s="86">
        <v>115</v>
      </c>
      <c r="E15" s="71" t="s">
        <v>29</v>
      </c>
      <c r="F15" s="186"/>
      <c r="G15" s="85">
        <f t="shared" si="0"/>
        <v>0</v>
      </c>
      <c r="H15" s="188"/>
      <c r="I15" s="126">
        <f t="shared" si="1"/>
        <v>0</v>
      </c>
    </row>
    <row r="16" spans="2:9" ht="15" x14ac:dyDescent="0.25">
      <c r="B16" s="125">
        <v>10</v>
      </c>
      <c r="C16" s="70" t="s">
        <v>65</v>
      </c>
      <c r="D16" s="86">
        <v>390</v>
      </c>
      <c r="E16" s="71" t="s">
        <v>29</v>
      </c>
      <c r="F16" s="186"/>
      <c r="G16" s="85">
        <f t="shared" si="0"/>
        <v>0</v>
      </c>
      <c r="H16" s="188"/>
      <c r="I16" s="126">
        <f t="shared" si="1"/>
        <v>0</v>
      </c>
    </row>
    <row r="17" spans="2:9" ht="15" x14ac:dyDescent="0.25">
      <c r="B17" s="125">
        <v>11</v>
      </c>
      <c r="C17" s="70" t="s">
        <v>70</v>
      </c>
      <c r="D17" s="86">
        <v>22</v>
      </c>
      <c r="E17" s="71" t="s">
        <v>29</v>
      </c>
      <c r="F17" s="186"/>
      <c r="G17" s="85">
        <f t="shared" ref="G17:G61" si="4">D17*F17</f>
        <v>0</v>
      </c>
      <c r="H17" s="188"/>
      <c r="I17" s="126">
        <f t="shared" si="1"/>
        <v>0</v>
      </c>
    </row>
    <row r="18" spans="2:9" ht="15" x14ac:dyDescent="0.25">
      <c r="B18" s="125">
        <v>12</v>
      </c>
      <c r="C18" s="70" t="s">
        <v>71</v>
      </c>
      <c r="D18" s="86">
        <v>75</v>
      </c>
      <c r="E18" s="71" t="s">
        <v>29</v>
      </c>
      <c r="F18" s="186"/>
      <c r="G18" s="85">
        <f t="shared" si="4"/>
        <v>0</v>
      </c>
      <c r="H18" s="188"/>
      <c r="I18" s="126">
        <f t="shared" si="1"/>
        <v>0</v>
      </c>
    </row>
    <row r="19" spans="2:9" ht="15" x14ac:dyDescent="0.25">
      <c r="B19" s="125">
        <v>13</v>
      </c>
      <c r="C19" s="70" t="s">
        <v>97</v>
      </c>
      <c r="D19" s="86">
        <v>185</v>
      </c>
      <c r="E19" s="71" t="s">
        <v>29</v>
      </c>
      <c r="F19" s="186"/>
      <c r="G19" s="85">
        <f t="shared" si="4"/>
        <v>0</v>
      </c>
      <c r="H19" s="188"/>
      <c r="I19" s="126">
        <f t="shared" si="1"/>
        <v>0</v>
      </c>
    </row>
    <row r="20" spans="2:9" ht="15" x14ac:dyDescent="0.25">
      <c r="B20" s="125">
        <v>14</v>
      </c>
      <c r="C20" s="70" t="s">
        <v>94</v>
      </c>
      <c r="D20" s="86">
        <v>1</v>
      </c>
      <c r="E20" s="71" t="s">
        <v>33</v>
      </c>
      <c r="F20" s="186"/>
      <c r="G20" s="85">
        <f t="shared" si="4"/>
        <v>0</v>
      </c>
      <c r="H20" s="188"/>
      <c r="I20" s="126">
        <f t="shared" si="1"/>
        <v>0</v>
      </c>
    </row>
    <row r="21" spans="2:9" ht="15" x14ac:dyDescent="0.25">
      <c r="B21" s="125">
        <v>15</v>
      </c>
      <c r="C21" s="70" t="s">
        <v>41</v>
      </c>
      <c r="D21" s="86">
        <v>1</v>
      </c>
      <c r="E21" s="71" t="s">
        <v>33</v>
      </c>
      <c r="F21" s="186"/>
      <c r="G21" s="85">
        <v>0</v>
      </c>
      <c r="H21" s="188"/>
      <c r="I21" s="126">
        <f t="shared" si="1"/>
        <v>0</v>
      </c>
    </row>
    <row r="22" spans="2:9" ht="15" x14ac:dyDescent="0.25">
      <c r="B22" s="125">
        <v>16</v>
      </c>
      <c r="C22" s="70" t="s">
        <v>66</v>
      </c>
      <c r="D22" s="86">
        <v>1</v>
      </c>
      <c r="E22" s="71" t="s">
        <v>33</v>
      </c>
      <c r="F22" s="186"/>
      <c r="G22" s="85">
        <v>0</v>
      </c>
      <c r="H22" s="188"/>
      <c r="I22" s="126">
        <f t="shared" si="1"/>
        <v>0</v>
      </c>
    </row>
    <row r="23" spans="2:9" ht="15" x14ac:dyDescent="0.25">
      <c r="B23" s="125">
        <v>17</v>
      </c>
      <c r="C23" s="70" t="s">
        <v>98</v>
      </c>
      <c r="D23" s="86">
        <v>1</v>
      </c>
      <c r="E23" s="71" t="s">
        <v>50</v>
      </c>
      <c r="F23" s="186"/>
      <c r="G23" s="85">
        <f t="shared" si="4"/>
        <v>0</v>
      </c>
      <c r="H23" s="188"/>
      <c r="I23" s="126">
        <f t="shared" si="1"/>
        <v>0</v>
      </c>
    </row>
    <row r="24" spans="2:9" ht="15" x14ac:dyDescent="0.25">
      <c r="B24" s="125">
        <v>18</v>
      </c>
      <c r="C24" s="72" t="s">
        <v>46</v>
      </c>
      <c r="D24" s="86">
        <v>144</v>
      </c>
      <c r="E24" s="71" t="s">
        <v>33</v>
      </c>
      <c r="F24" s="186"/>
      <c r="G24" s="85">
        <f t="shared" si="4"/>
        <v>0</v>
      </c>
      <c r="H24" s="188"/>
      <c r="I24" s="126">
        <f t="shared" si="1"/>
        <v>0</v>
      </c>
    </row>
    <row r="25" spans="2:9" ht="15" x14ac:dyDescent="0.25">
      <c r="B25" s="125">
        <v>19</v>
      </c>
      <c r="C25" s="72" t="s">
        <v>67</v>
      </c>
      <c r="D25" s="86">
        <v>1</v>
      </c>
      <c r="E25" s="71" t="s">
        <v>33</v>
      </c>
      <c r="F25" s="186"/>
      <c r="G25" s="85">
        <f>D25*F25</f>
        <v>0</v>
      </c>
      <c r="H25" s="188"/>
      <c r="I25" s="126">
        <f t="shared" si="1"/>
        <v>0</v>
      </c>
    </row>
    <row r="26" spans="2:9" ht="15" x14ac:dyDescent="0.25">
      <c r="B26" s="125">
        <v>20</v>
      </c>
      <c r="C26" s="72" t="s">
        <v>34</v>
      </c>
      <c r="D26" s="86">
        <v>1</v>
      </c>
      <c r="E26" s="71" t="s">
        <v>33</v>
      </c>
      <c r="F26" s="186"/>
      <c r="G26" s="85">
        <f t="shared" si="4"/>
        <v>0</v>
      </c>
      <c r="H26" s="188"/>
      <c r="I26" s="126">
        <f t="shared" si="1"/>
        <v>0</v>
      </c>
    </row>
    <row r="27" spans="2:9" ht="15" x14ac:dyDescent="0.25">
      <c r="B27" s="125">
        <v>21</v>
      </c>
      <c r="C27" s="72" t="s">
        <v>68</v>
      </c>
      <c r="D27" s="86">
        <v>4</v>
      </c>
      <c r="E27" s="71" t="s">
        <v>33</v>
      </c>
      <c r="F27" s="186"/>
      <c r="G27" s="85">
        <f t="shared" si="4"/>
        <v>0</v>
      </c>
      <c r="H27" s="188"/>
      <c r="I27" s="126">
        <f t="shared" si="1"/>
        <v>0</v>
      </c>
    </row>
    <row r="28" spans="2:9" ht="15" x14ac:dyDescent="0.25">
      <c r="B28" s="125">
        <v>22</v>
      </c>
      <c r="C28" s="72" t="s">
        <v>47</v>
      </c>
      <c r="D28" s="86">
        <v>24</v>
      </c>
      <c r="E28" s="71" t="s">
        <v>29</v>
      </c>
      <c r="F28" s="186"/>
      <c r="G28" s="85">
        <f t="shared" si="4"/>
        <v>0</v>
      </c>
      <c r="H28" s="188"/>
      <c r="I28" s="126">
        <f t="shared" si="1"/>
        <v>0</v>
      </c>
    </row>
    <row r="29" spans="2:9" ht="15" x14ac:dyDescent="0.25">
      <c r="B29" s="125">
        <v>23</v>
      </c>
      <c r="C29" s="72" t="s">
        <v>48</v>
      </c>
      <c r="D29" s="86">
        <v>8</v>
      </c>
      <c r="E29" s="71" t="s">
        <v>33</v>
      </c>
      <c r="F29" s="186"/>
      <c r="G29" s="85">
        <f t="shared" si="4"/>
        <v>0</v>
      </c>
      <c r="H29" s="188"/>
      <c r="I29" s="126">
        <f t="shared" si="1"/>
        <v>0</v>
      </c>
    </row>
    <row r="30" spans="2:9" ht="15" x14ac:dyDescent="0.25">
      <c r="B30" s="125">
        <v>24</v>
      </c>
      <c r="C30" s="72" t="s">
        <v>49</v>
      </c>
      <c r="D30" s="86">
        <v>1</v>
      </c>
      <c r="E30" s="71" t="s">
        <v>50</v>
      </c>
      <c r="F30" s="186"/>
      <c r="G30" s="85">
        <f>D30*F30</f>
        <v>0</v>
      </c>
      <c r="H30" s="188"/>
      <c r="I30" s="126">
        <f t="shared" si="1"/>
        <v>0</v>
      </c>
    </row>
    <row r="31" spans="2:9" ht="15" x14ac:dyDescent="0.25">
      <c r="B31" s="125">
        <v>25</v>
      </c>
      <c r="C31" s="72" t="s">
        <v>51</v>
      </c>
      <c r="D31" s="86">
        <v>3</v>
      </c>
      <c r="E31" s="71" t="s">
        <v>50</v>
      </c>
      <c r="F31" s="186"/>
      <c r="G31" s="85">
        <f t="shared" si="4"/>
        <v>0</v>
      </c>
      <c r="H31" s="188"/>
      <c r="I31" s="126">
        <f t="shared" si="1"/>
        <v>0</v>
      </c>
    </row>
    <row r="32" spans="2:9" ht="15" x14ac:dyDescent="0.25">
      <c r="B32" s="125">
        <v>26</v>
      </c>
      <c r="C32" s="72" t="s">
        <v>52</v>
      </c>
      <c r="D32" s="86">
        <v>39</v>
      </c>
      <c r="E32" s="71" t="s">
        <v>33</v>
      </c>
      <c r="F32" s="186"/>
      <c r="G32" s="85">
        <f t="shared" si="4"/>
        <v>0</v>
      </c>
      <c r="H32" s="188"/>
      <c r="I32" s="126">
        <f t="shared" si="1"/>
        <v>0</v>
      </c>
    </row>
    <row r="33" spans="2:9" ht="15" x14ac:dyDescent="0.25">
      <c r="B33" s="125">
        <v>27</v>
      </c>
      <c r="C33" s="72" t="s">
        <v>53</v>
      </c>
      <c r="D33" s="86">
        <v>52</v>
      </c>
      <c r="E33" s="71" t="s">
        <v>29</v>
      </c>
      <c r="F33" s="186"/>
      <c r="G33" s="85">
        <f t="shared" si="4"/>
        <v>0</v>
      </c>
      <c r="H33" s="188"/>
      <c r="I33" s="126">
        <f t="shared" si="1"/>
        <v>0</v>
      </c>
    </row>
    <row r="34" spans="2:9" ht="15" x14ac:dyDescent="0.25">
      <c r="B34" s="125">
        <v>28</v>
      </c>
      <c r="C34" s="67" t="s">
        <v>132</v>
      </c>
      <c r="D34" s="77">
        <v>0</v>
      </c>
      <c r="E34" s="77" t="s">
        <v>33</v>
      </c>
      <c r="F34" s="186"/>
      <c r="G34" s="85">
        <f t="shared" si="4"/>
        <v>0</v>
      </c>
      <c r="H34" s="188"/>
      <c r="I34" s="126">
        <f t="shared" si="1"/>
        <v>0</v>
      </c>
    </row>
    <row r="35" spans="2:9" ht="15" x14ac:dyDescent="0.25">
      <c r="B35" s="125">
        <v>29</v>
      </c>
      <c r="C35" s="76" t="s">
        <v>131</v>
      </c>
      <c r="D35" s="128">
        <v>9</v>
      </c>
      <c r="E35" s="129" t="s">
        <v>33</v>
      </c>
      <c r="F35" s="187"/>
      <c r="G35" s="130">
        <f t="shared" si="4"/>
        <v>0</v>
      </c>
      <c r="H35" s="189"/>
      <c r="I35" s="126">
        <f t="shared" si="1"/>
        <v>0</v>
      </c>
    </row>
    <row r="36" spans="2:9" ht="15" x14ac:dyDescent="0.25">
      <c r="B36" s="125">
        <v>30</v>
      </c>
      <c r="C36" s="78" t="s">
        <v>38</v>
      </c>
      <c r="D36" s="86">
        <v>3</v>
      </c>
      <c r="E36" s="71" t="s">
        <v>33</v>
      </c>
      <c r="F36" s="186"/>
      <c r="G36" s="85">
        <f t="shared" si="4"/>
        <v>0</v>
      </c>
      <c r="H36" s="188"/>
      <c r="I36" s="126">
        <f t="shared" si="1"/>
        <v>0</v>
      </c>
    </row>
    <row r="37" spans="2:9" ht="15" x14ac:dyDescent="0.25">
      <c r="B37" s="125">
        <v>31</v>
      </c>
      <c r="C37" s="79" t="s">
        <v>83</v>
      </c>
      <c r="D37" s="86">
        <v>3</v>
      </c>
      <c r="E37" s="71" t="s">
        <v>33</v>
      </c>
      <c r="F37" s="186"/>
      <c r="G37" s="85">
        <f t="shared" si="4"/>
        <v>0</v>
      </c>
      <c r="H37" s="188"/>
      <c r="I37" s="126">
        <f t="shared" si="1"/>
        <v>0</v>
      </c>
    </row>
    <row r="38" spans="2:9" ht="25.5" x14ac:dyDescent="0.25">
      <c r="B38" s="125">
        <v>32</v>
      </c>
      <c r="C38" s="76" t="s">
        <v>72</v>
      </c>
      <c r="D38" s="128">
        <v>0</v>
      </c>
      <c r="E38" s="129" t="s">
        <v>33</v>
      </c>
      <c r="F38" s="187"/>
      <c r="G38" s="130">
        <f t="shared" si="4"/>
        <v>0</v>
      </c>
      <c r="H38" s="189"/>
      <c r="I38" s="126">
        <f t="shared" si="1"/>
        <v>0</v>
      </c>
    </row>
    <row r="39" spans="2:9" ht="15" x14ac:dyDescent="0.25">
      <c r="B39" s="125">
        <v>33</v>
      </c>
      <c r="C39" s="80" t="s">
        <v>73</v>
      </c>
      <c r="D39" s="86">
        <v>4</v>
      </c>
      <c r="E39" s="71" t="s">
        <v>33</v>
      </c>
      <c r="F39" s="186"/>
      <c r="G39" s="85">
        <f t="shared" si="4"/>
        <v>0</v>
      </c>
      <c r="H39" s="188"/>
      <c r="I39" s="126">
        <f t="shared" ref="I39:I50" si="5">D39*H39</f>
        <v>0</v>
      </c>
    </row>
    <row r="40" spans="2:9" ht="15" x14ac:dyDescent="0.25">
      <c r="B40" s="125">
        <v>34</v>
      </c>
      <c r="C40" s="70" t="s">
        <v>54</v>
      </c>
      <c r="D40" s="86">
        <v>34</v>
      </c>
      <c r="E40" s="71" t="s">
        <v>29</v>
      </c>
      <c r="F40" s="186"/>
      <c r="G40" s="85">
        <f t="shared" si="4"/>
        <v>0</v>
      </c>
      <c r="H40" s="188"/>
      <c r="I40" s="126">
        <f t="shared" si="5"/>
        <v>0</v>
      </c>
    </row>
    <row r="41" spans="2:9" ht="15" x14ac:dyDescent="0.25">
      <c r="B41" s="125">
        <v>35</v>
      </c>
      <c r="C41" s="70" t="s">
        <v>89</v>
      </c>
      <c r="D41" s="86">
        <v>16</v>
      </c>
      <c r="E41" s="71" t="s">
        <v>29</v>
      </c>
      <c r="F41" s="186"/>
      <c r="G41" s="85">
        <f t="shared" si="4"/>
        <v>0</v>
      </c>
      <c r="H41" s="188"/>
      <c r="I41" s="126">
        <f t="shared" si="5"/>
        <v>0</v>
      </c>
    </row>
    <row r="42" spans="2:9" ht="15" x14ac:dyDescent="0.25">
      <c r="B42" s="125">
        <v>36</v>
      </c>
      <c r="C42" s="70" t="s">
        <v>90</v>
      </c>
      <c r="D42" s="86">
        <v>0</v>
      </c>
      <c r="E42" s="71" t="s">
        <v>29</v>
      </c>
      <c r="F42" s="186"/>
      <c r="G42" s="85">
        <f t="shared" si="4"/>
        <v>0</v>
      </c>
      <c r="H42" s="188"/>
      <c r="I42" s="126">
        <f t="shared" si="5"/>
        <v>0</v>
      </c>
    </row>
    <row r="43" spans="2:9" ht="15" x14ac:dyDescent="0.25">
      <c r="B43" s="125">
        <v>37</v>
      </c>
      <c r="C43" s="70" t="s">
        <v>91</v>
      </c>
      <c r="D43" s="86">
        <v>12</v>
      </c>
      <c r="E43" s="71" t="s">
        <v>29</v>
      </c>
      <c r="F43" s="186"/>
      <c r="G43" s="85">
        <f t="shared" si="4"/>
        <v>0</v>
      </c>
      <c r="H43" s="188"/>
      <c r="I43" s="126">
        <f t="shared" si="5"/>
        <v>0</v>
      </c>
    </row>
    <row r="44" spans="2:9" ht="15" x14ac:dyDescent="0.25">
      <c r="B44" s="125">
        <v>38</v>
      </c>
      <c r="C44" s="70" t="s">
        <v>69</v>
      </c>
      <c r="D44" s="86">
        <v>10</v>
      </c>
      <c r="E44" s="71" t="s">
        <v>33</v>
      </c>
      <c r="F44" s="186"/>
      <c r="G44" s="85">
        <f t="shared" si="4"/>
        <v>0</v>
      </c>
      <c r="H44" s="188"/>
      <c r="I44" s="126">
        <f t="shared" si="5"/>
        <v>0</v>
      </c>
    </row>
    <row r="45" spans="2:9" ht="15" x14ac:dyDescent="0.25">
      <c r="B45" s="125">
        <v>39</v>
      </c>
      <c r="C45" s="70" t="s">
        <v>55</v>
      </c>
      <c r="D45" s="86">
        <v>24</v>
      </c>
      <c r="E45" s="71" t="s">
        <v>33</v>
      </c>
      <c r="F45" s="186"/>
      <c r="G45" s="85">
        <f t="shared" si="4"/>
        <v>0</v>
      </c>
      <c r="H45" s="188"/>
      <c r="I45" s="126">
        <f t="shared" si="5"/>
        <v>0</v>
      </c>
    </row>
    <row r="46" spans="2:9" ht="15" x14ac:dyDescent="0.25">
      <c r="B46" s="125">
        <v>40</v>
      </c>
      <c r="C46" s="70" t="s">
        <v>56</v>
      </c>
      <c r="D46" s="86">
        <v>2</v>
      </c>
      <c r="E46" s="71" t="s">
        <v>33</v>
      </c>
      <c r="F46" s="186"/>
      <c r="G46" s="85">
        <f t="shared" si="4"/>
        <v>0</v>
      </c>
      <c r="H46" s="188"/>
      <c r="I46" s="126">
        <f t="shared" si="5"/>
        <v>0</v>
      </c>
    </row>
    <row r="47" spans="2:9" ht="15" x14ac:dyDescent="0.25">
      <c r="B47" s="125">
        <v>41</v>
      </c>
      <c r="C47" s="70" t="s">
        <v>57</v>
      </c>
      <c r="D47" s="86">
        <v>2</v>
      </c>
      <c r="E47" s="71" t="s">
        <v>33</v>
      </c>
      <c r="F47" s="186"/>
      <c r="G47" s="85">
        <f t="shared" si="4"/>
        <v>0</v>
      </c>
      <c r="H47" s="188"/>
      <c r="I47" s="126">
        <f t="shared" si="5"/>
        <v>0</v>
      </c>
    </row>
    <row r="48" spans="2:9" ht="15" x14ac:dyDescent="0.25">
      <c r="B48" s="125">
        <v>42</v>
      </c>
      <c r="C48" s="70" t="s">
        <v>58</v>
      </c>
      <c r="D48" s="86">
        <v>4</v>
      </c>
      <c r="E48" s="71" t="s">
        <v>33</v>
      </c>
      <c r="F48" s="186"/>
      <c r="G48" s="85">
        <f t="shared" si="4"/>
        <v>0</v>
      </c>
      <c r="H48" s="188"/>
      <c r="I48" s="126">
        <f t="shared" si="5"/>
        <v>0</v>
      </c>
    </row>
    <row r="49" spans="2:9" ht="15" x14ac:dyDescent="0.25">
      <c r="B49" s="125">
        <v>43</v>
      </c>
      <c r="C49" s="70" t="s">
        <v>59</v>
      </c>
      <c r="D49" s="86">
        <v>50</v>
      </c>
      <c r="E49" s="71" t="s">
        <v>33</v>
      </c>
      <c r="F49" s="186"/>
      <c r="G49" s="85">
        <f t="shared" si="4"/>
        <v>0</v>
      </c>
      <c r="H49" s="188"/>
      <c r="I49" s="126">
        <f t="shared" si="5"/>
        <v>0</v>
      </c>
    </row>
    <row r="50" spans="2:9" ht="15" x14ac:dyDescent="0.25">
      <c r="B50" s="125">
        <v>44</v>
      </c>
      <c r="C50" s="70" t="s">
        <v>60</v>
      </c>
      <c r="D50" s="86">
        <v>1</v>
      </c>
      <c r="E50" s="71" t="s">
        <v>33</v>
      </c>
      <c r="F50" s="186"/>
      <c r="G50" s="85">
        <f t="shared" si="4"/>
        <v>0</v>
      </c>
      <c r="H50" s="188"/>
      <c r="I50" s="126">
        <f t="shared" si="5"/>
        <v>0</v>
      </c>
    </row>
    <row r="51" spans="2:9" ht="15" x14ac:dyDescent="0.25">
      <c r="B51" s="125">
        <v>45</v>
      </c>
      <c r="C51" s="81" t="s">
        <v>126</v>
      </c>
      <c r="D51" s="86">
        <v>4</v>
      </c>
      <c r="E51" s="71" t="s">
        <v>33</v>
      </c>
      <c r="F51" s="186"/>
      <c r="G51" s="85">
        <f t="shared" ref="G51:G52" si="6">D51*F51</f>
        <v>0</v>
      </c>
      <c r="H51" s="188"/>
      <c r="I51" s="126">
        <f t="shared" ref="I51:I61" si="7">D51*H51</f>
        <v>0</v>
      </c>
    </row>
    <row r="52" spans="2:9" ht="15" x14ac:dyDescent="0.25">
      <c r="B52" s="125">
        <v>46</v>
      </c>
      <c r="C52" s="81" t="s">
        <v>77</v>
      </c>
      <c r="D52" s="86">
        <v>4</v>
      </c>
      <c r="E52" s="71" t="s">
        <v>33</v>
      </c>
      <c r="F52" s="186"/>
      <c r="G52" s="85">
        <f t="shared" si="6"/>
        <v>0</v>
      </c>
      <c r="H52" s="188"/>
      <c r="I52" s="126">
        <f t="shared" si="7"/>
        <v>0</v>
      </c>
    </row>
    <row r="53" spans="2:9" ht="15" x14ac:dyDescent="0.25">
      <c r="B53" s="125">
        <v>47</v>
      </c>
      <c r="C53" s="81" t="s">
        <v>76</v>
      </c>
      <c r="D53" s="86">
        <v>28</v>
      </c>
      <c r="E53" s="71" t="s">
        <v>33</v>
      </c>
      <c r="F53" s="186"/>
      <c r="G53" s="85">
        <f t="shared" ref="G53" si="8">D53*F53</f>
        <v>0</v>
      </c>
      <c r="H53" s="188"/>
      <c r="I53" s="126">
        <f t="shared" si="7"/>
        <v>0</v>
      </c>
    </row>
    <row r="54" spans="2:9" ht="15" x14ac:dyDescent="0.25">
      <c r="B54" s="125">
        <v>48</v>
      </c>
      <c r="C54" s="70" t="s">
        <v>74</v>
      </c>
      <c r="D54" s="86">
        <v>28</v>
      </c>
      <c r="E54" s="71" t="s">
        <v>33</v>
      </c>
      <c r="F54" s="186"/>
      <c r="G54" s="85">
        <f t="shared" si="4"/>
        <v>0</v>
      </c>
      <c r="H54" s="188"/>
      <c r="I54" s="126">
        <f t="shared" si="7"/>
        <v>0</v>
      </c>
    </row>
    <row r="55" spans="2:9" ht="15" x14ac:dyDescent="0.25">
      <c r="B55" s="125">
        <v>49</v>
      </c>
      <c r="C55" s="81" t="s">
        <v>75</v>
      </c>
      <c r="D55" s="86">
        <v>4</v>
      </c>
      <c r="E55" s="71" t="s">
        <v>33</v>
      </c>
      <c r="F55" s="186"/>
      <c r="G55" s="85">
        <f t="shared" si="4"/>
        <v>0</v>
      </c>
      <c r="H55" s="188"/>
      <c r="I55" s="126">
        <f t="shared" si="7"/>
        <v>0</v>
      </c>
    </row>
    <row r="56" spans="2:9" ht="15" x14ac:dyDescent="0.25">
      <c r="B56" s="125">
        <v>50</v>
      </c>
      <c r="C56" s="81" t="s">
        <v>37</v>
      </c>
      <c r="D56" s="86">
        <v>1</v>
      </c>
      <c r="E56" s="71" t="s">
        <v>33</v>
      </c>
      <c r="F56" s="186"/>
      <c r="G56" s="85">
        <f t="shared" si="4"/>
        <v>0</v>
      </c>
      <c r="H56" s="188"/>
      <c r="I56" s="126">
        <f t="shared" si="7"/>
        <v>0</v>
      </c>
    </row>
    <row r="57" spans="2:9" ht="15" x14ac:dyDescent="0.25">
      <c r="B57" s="125">
        <v>51</v>
      </c>
      <c r="C57" s="82" t="s">
        <v>39</v>
      </c>
      <c r="D57" s="86">
        <v>2</v>
      </c>
      <c r="E57" s="71" t="s">
        <v>33</v>
      </c>
      <c r="F57" s="186"/>
      <c r="G57" s="85">
        <f t="shared" si="4"/>
        <v>0</v>
      </c>
      <c r="H57" s="188"/>
      <c r="I57" s="126">
        <f t="shared" si="7"/>
        <v>0</v>
      </c>
    </row>
    <row r="58" spans="2:9" ht="15" x14ac:dyDescent="0.25">
      <c r="B58" s="125">
        <v>52</v>
      </c>
      <c r="C58" s="82" t="s">
        <v>40</v>
      </c>
      <c r="D58" s="86">
        <v>2</v>
      </c>
      <c r="E58" s="71" t="s">
        <v>33</v>
      </c>
      <c r="F58" s="186"/>
      <c r="G58" s="85">
        <f t="shared" si="4"/>
        <v>0</v>
      </c>
      <c r="H58" s="188"/>
      <c r="I58" s="126">
        <f t="shared" si="7"/>
        <v>0</v>
      </c>
    </row>
    <row r="59" spans="2:9" ht="15" x14ac:dyDescent="0.25">
      <c r="B59" s="125">
        <v>53</v>
      </c>
      <c r="C59" s="82" t="s">
        <v>78</v>
      </c>
      <c r="D59" s="86">
        <v>1</v>
      </c>
      <c r="E59" s="71" t="s">
        <v>33</v>
      </c>
      <c r="F59" s="186"/>
      <c r="G59" s="85">
        <f t="shared" si="4"/>
        <v>0</v>
      </c>
      <c r="H59" s="188"/>
      <c r="I59" s="126">
        <f t="shared" si="7"/>
        <v>0</v>
      </c>
    </row>
    <row r="60" spans="2:9" ht="15" x14ac:dyDescent="0.25">
      <c r="B60" s="125">
        <v>54</v>
      </c>
      <c r="C60" s="83" t="s">
        <v>79</v>
      </c>
      <c r="D60" s="86">
        <v>4</v>
      </c>
      <c r="E60" s="71" t="s">
        <v>33</v>
      </c>
      <c r="F60" s="186"/>
      <c r="G60" s="85">
        <f t="shared" si="4"/>
        <v>0</v>
      </c>
      <c r="H60" s="188"/>
      <c r="I60" s="126">
        <f t="shared" si="7"/>
        <v>0</v>
      </c>
    </row>
    <row r="61" spans="2:9" ht="15.75" thickBot="1" x14ac:dyDescent="0.3">
      <c r="B61" s="125">
        <v>55</v>
      </c>
      <c r="C61" s="83" t="s">
        <v>80</v>
      </c>
      <c r="D61" s="86">
        <v>4</v>
      </c>
      <c r="E61" s="71" t="s">
        <v>33</v>
      </c>
      <c r="F61" s="186"/>
      <c r="G61" s="182">
        <f t="shared" si="4"/>
        <v>0</v>
      </c>
      <c r="H61" s="188"/>
      <c r="I61" s="126">
        <f t="shared" si="7"/>
        <v>0</v>
      </c>
    </row>
    <row r="62" spans="2:9" ht="15.75" thickBot="1" x14ac:dyDescent="0.3">
      <c r="B62" s="127"/>
      <c r="C62" s="132" t="s">
        <v>92</v>
      </c>
      <c r="D62" s="131"/>
      <c r="E62" s="131"/>
      <c r="F62" s="181"/>
      <c r="G62" s="183">
        <f>SUM(G6:G61)</f>
        <v>0</v>
      </c>
      <c r="H62" s="184"/>
      <c r="I62" s="185">
        <f>SUM(I6:I61)</f>
        <v>0</v>
      </c>
    </row>
    <row r="63" spans="2:9" ht="15.75" thickBot="1" x14ac:dyDescent="0.25">
      <c r="C63" s="164" t="s">
        <v>93</v>
      </c>
      <c r="D63" s="234"/>
      <c r="E63" s="234"/>
      <c r="F63" s="235"/>
      <c r="G63" s="236">
        <f>SUM(G62,I62)</f>
        <v>0</v>
      </c>
      <c r="H63" s="236"/>
      <c r="I63" s="237"/>
    </row>
    <row r="64" spans="2:9" ht="13.5" thickBot="1" x14ac:dyDescent="0.25"/>
    <row r="65" spans="3:9" ht="15" x14ac:dyDescent="0.25">
      <c r="C65" s="165" t="s">
        <v>32</v>
      </c>
      <c r="D65" s="166"/>
      <c r="E65" s="167"/>
      <c r="F65" s="168"/>
      <c r="G65" s="169">
        <f>SUM(G66:G77,)</f>
        <v>0</v>
      </c>
      <c r="H65" s="167"/>
      <c r="I65" s="170"/>
    </row>
    <row r="66" spans="3:9" ht="38.25" x14ac:dyDescent="0.2">
      <c r="C66" s="137" t="s">
        <v>118</v>
      </c>
      <c r="D66" s="89">
        <v>1</v>
      </c>
      <c r="E66" s="90" t="s">
        <v>33</v>
      </c>
      <c r="F66" s="173"/>
      <c r="G66" s="93">
        <f>D66*F66</f>
        <v>0</v>
      </c>
      <c r="H66" s="91"/>
      <c r="I66" s="97"/>
    </row>
    <row r="67" spans="3:9" x14ac:dyDescent="0.2">
      <c r="C67" s="140" t="s">
        <v>99</v>
      </c>
      <c r="D67" s="89">
        <v>1</v>
      </c>
      <c r="E67" s="90" t="s">
        <v>33</v>
      </c>
      <c r="F67" s="174"/>
      <c r="G67" s="93">
        <f t="shared" ref="G67:G77" si="9">D67*F67</f>
        <v>0</v>
      </c>
      <c r="H67" s="91"/>
      <c r="I67" s="97"/>
    </row>
    <row r="68" spans="3:9" ht="13.5" thickBot="1" x14ac:dyDescent="0.25">
      <c r="C68" s="146" t="s">
        <v>137</v>
      </c>
      <c r="D68" s="89">
        <v>1</v>
      </c>
      <c r="E68" s="90" t="s">
        <v>33</v>
      </c>
      <c r="F68" s="173"/>
      <c r="G68" s="93">
        <f t="shared" si="9"/>
        <v>0</v>
      </c>
      <c r="H68" s="91"/>
      <c r="I68" s="97"/>
    </row>
    <row r="69" spans="3:9" x14ac:dyDescent="0.2">
      <c r="C69" s="92" t="s">
        <v>100</v>
      </c>
      <c r="D69" s="89">
        <v>1</v>
      </c>
      <c r="E69" s="90" t="s">
        <v>33</v>
      </c>
      <c r="F69" s="174"/>
      <c r="G69" s="93">
        <f t="shared" si="9"/>
        <v>0</v>
      </c>
      <c r="H69" s="91"/>
      <c r="I69" s="97"/>
    </row>
    <row r="70" spans="3:9" x14ac:dyDescent="0.2">
      <c r="C70" s="92" t="s">
        <v>101</v>
      </c>
      <c r="D70" s="89">
        <v>2</v>
      </c>
      <c r="E70" s="90" t="s">
        <v>33</v>
      </c>
      <c r="F70" s="173"/>
      <c r="G70" s="93">
        <f t="shared" si="9"/>
        <v>0</v>
      </c>
      <c r="H70" s="91"/>
      <c r="I70" s="97"/>
    </row>
    <row r="71" spans="3:9" x14ac:dyDescent="0.2">
      <c r="C71" s="98" t="s">
        <v>102</v>
      </c>
      <c r="D71" s="89">
        <v>2</v>
      </c>
      <c r="E71" s="90" t="s">
        <v>33</v>
      </c>
      <c r="F71" s="174"/>
      <c r="G71" s="93">
        <f t="shared" si="9"/>
        <v>0</v>
      </c>
      <c r="H71" s="91"/>
      <c r="I71" s="97"/>
    </row>
    <row r="72" spans="3:9" x14ac:dyDescent="0.2">
      <c r="C72" s="99" t="s">
        <v>112</v>
      </c>
      <c r="D72" s="89">
        <v>1</v>
      </c>
      <c r="E72" s="90" t="s">
        <v>33</v>
      </c>
      <c r="F72" s="173"/>
      <c r="G72" s="93">
        <f t="shared" si="9"/>
        <v>0</v>
      </c>
      <c r="H72" s="91"/>
      <c r="I72" s="97"/>
    </row>
    <row r="73" spans="3:9" ht="25.5" x14ac:dyDescent="0.2">
      <c r="C73" s="94" t="s">
        <v>115</v>
      </c>
      <c r="D73" s="95">
        <v>1</v>
      </c>
      <c r="E73" s="96" t="s">
        <v>84</v>
      </c>
      <c r="F73" s="175"/>
      <c r="G73" s="93">
        <f t="shared" si="9"/>
        <v>0</v>
      </c>
      <c r="H73" s="91"/>
      <c r="I73" s="97"/>
    </row>
    <row r="74" spans="3:9" x14ac:dyDescent="0.2">
      <c r="C74" s="92" t="s">
        <v>86</v>
      </c>
      <c r="D74" s="89">
        <v>20</v>
      </c>
      <c r="E74" s="90" t="s">
        <v>36</v>
      </c>
      <c r="F74" s="173"/>
      <c r="G74" s="93">
        <f t="shared" si="9"/>
        <v>0</v>
      </c>
      <c r="H74" s="91"/>
      <c r="I74" s="97"/>
    </row>
    <row r="75" spans="3:9" x14ac:dyDescent="0.2">
      <c r="C75" s="141" t="s">
        <v>134</v>
      </c>
      <c r="D75" s="142">
        <v>1</v>
      </c>
      <c r="E75" s="143" t="s">
        <v>33</v>
      </c>
      <c r="F75" s="180"/>
      <c r="G75" s="93">
        <f t="shared" si="9"/>
        <v>0</v>
      </c>
      <c r="H75" s="144"/>
      <c r="I75" s="145"/>
    </row>
    <row r="76" spans="3:9" x14ac:dyDescent="0.2">
      <c r="C76" s="141" t="s">
        <v>135</v>
      </c>
      <c r="D76" s="142">
        <v>1</v>
      </c>
      <c r="E76" s="143" t="s">
        <v>33</v>
      </c>
      <c r="F76" s="180"/>
      <c r="G76" s="93">
        <f t="shared" si="9"/>
        <v>0</v>
      </c>
      <c r="H76" s="144"/>
      <c r="I76" s="145"/>
    </row>
    <row r="77" spans="3:9" ht="13.5" thickBot="1" x14ac:dyDescent="0.25">
      <c r="C77" s="100" t="s">
        <v>133</v>
      </c>
      <c r="D77" s="101">
        <v>1</v>
      </c>
      <c r="E77" s="102" t="s">
        <v>33</v>
      </c>
      <c r="F77" s="176"/>
      <c r="G77" s="103">
        <f t="shared" si="9"/>
        <v>0</v>
      </c>
      <c r="H77" s="104"/>
      <c r="I77" s="105"/>
    </row>
    <row r="80" spans="3:9" ht="13.5" thickBot="1" x14ac:dyDescent="0.25"/>
    <row r="81" spans="3:9" ht="15" x14ac:dyDescent="0.25">
      <c r="C81" s="165" t="s">
        <v>103</v>
      </c>
      <c r="D81" s="166"/>
      <c r="E81" s="167"/>
      <c r="F81" s="168"/>
      <c r="G81" s="169">
        <f>SUM(G82:G91,)</f>
        <v>0</v>
      </c>
      <c r="H81" s="167"/>
      <c r="I81" s="170"/>
    </row>
    <row r="82" spans="3:9" ht="25.5" x14ac:dyDescent="0.2">
      <c r="C82" s="137" t="s">
        <v>136</v>
      </c>
      <c r="D82" s="89">
        <v>1</v>
      </c>
      <c r="E82" s="90" t="s">
        <v>33</v>
      </c>
      <c r="F82" s="173"/>
      <c r="G82" s="93">
        <f>D82*F82</f>
        <v>0</v>
      </c>
      <c r="H82" s="91"/>
      <c r="I82" s="97"/>
    </row>
    <row r="83" spans="3:9" x14ac:dyDescent="0.2">
      <c r="C83" s="133" t="s">
        <v>111</v>
      </c>
      <c r="D83" s="89">
        <v>0</v>
      </c>
      <c r="E83" s="90" t="s">
        <v>33</v>
      </c>
      <c r="F83" s="174"/>
      <c r="G83" s="93">
        <f t="shared" ref="G83:G91" si="10">D83*F83</f>
        <v>0</v>
      </c>
      <c r="H83" s="91"/>
      <c r="I83" s="97"/>
    </row>
    <row r="84" spans="3:9" x14ac:dyDescent="0.2">
      <c r="C84" s="92" t="s">
        <v>116</v>
      </c>
      <c r="D84" s="89">
        <v>1</v>
      </c>
      <c r="E84" s="90" t="s">
        <v>33</v>
      </c>
      <c r="F84" s="173"/>
      <c r="G84" s="93">
        <f t="shared" si="10"/>
        <v>0</v>
      </c>
      <c r="H84" s="91"/>
      <c r="I84" s="97"/>
    </row>
    <row r="85" spans="3:9" x14ac:dyDescent="0.2">
      <c r="C85" s="92" t="s">
        <v>100</v>
      </c>
      <c r="D85" s="89">
        <v>1</v>
      </c>
      <c r="E85" s="90" t="s">
        <v>33</v>
      </c>
      <c r="F85" s="174"/>
      <c r="G85" s="93">
        <f t="shared" si="10"/>
        <v>0</v>
      </c>
      <c r="H85" s="91"/>
      <c r="I85" s="97"/>
    </row>
    <row r="86" spans="3:9" x14ac:dyDescent="0.2">
      <c r="C86" s="92" t="s">
        <v>101</v>
      </c>
      <c r="D86" s="89">
        <v>0</v>
      </c>
      <c r="E86" s="90" t="s">
        <v>33</v>
      </c>
      <c r="F86" s="173"/>
      <c r="G86" s="93">
        <f t="shared" si="10"/>
        <v>0</v>
      </c>
      <c r="H86" s="91"/>
      <c r="I86" s="97"/>
    </row>
    <row r="87" spans="3:9" x14ac:dyDescent="0.2">
      <c r="C87" s="98" t="s">
        <v>114</v>
      </c>
      <c r="D87" s="89">
        <v>0</v>
      </c>
      <c r="E87" s="90" t="s">
        <v>33</v>
      </c>
      <c r="F87" s="174"/>
      <c r="G87" s="93">
        <f t="shared" si="10"/>
        <v>0</v>
      </c>
      <c r="H87" s="91"/>
      <c r="I87" s="97"/>
    </row>
    <row r="88" spans="3:9" x14ac:dyDescent="0.2">
      <c r="C88" s="99" t="s">
        <v>113</v>
      </c>
      <c r="D88" s="89">
        <v>1</v>
      </c>
      <c r="E88" s="90" t="s">
        <v>33</v>
      </c>
      <c r="F88" s="173"/>
      <c r="G88" s="93">
        <f t="shared" si="10"/>
        <v>0</v>
      </c>
      <c r="H88" s="91"/>
      <c r="I88" s="97"/>
    </row>
    <row r="89" spans="3:9" x14ac:dyDescent="0.2">
      <c r="C89" s="94" t="s">
        <v>85</v>
      </c>
      <c r="D89" s="95">
        <v>1</v>
      </c>
      <c r="E89" s="96" t="s">
        <v>84</v>
      </c>
      <c r="F89" s="175"/>
      <c r="G89" s="93">
        <f t="shared" si="10"/>
        <v>0</v>
      </c>
      <c r="H89" s="91"/>
      <c r="I89" s="97"/>
    </row>
    <row r="90" spans="3:9" x14ac:dyDescent="0.2">
      <c r="C90" s="92" t="s">
        <v>86</v>
      </c>
      <c r="D90" s="89">
        <v>4</v>
      </c>
      <c r="E90" s="90" t="s">
        <v>36</v>
      </c>
      <c r="F90" s="173"/>
      <c r="G90" s="93">
        <f t="shared" si="10"/>
        <v>0</v>
      </c>
      <c r="H90" s="91"/>
      <c r="I90" s="97"/>
    </row>
    <row r="91" spans="3:9" ht="13.5" thickBot="1" x14ac:dyDescent="0.25">
      <c r="C91" s="100" t="s">
        <v>117</v>
      </c>
      <c r="D91" s="101">
        <v>0</v>
      </c>
      <c r="E91" s="102" t="s">
        <v>33</v>
      </c>
      <c r="F91" s="176"/>
      <c r="G91" s="93">
        <f t="shared" si="10"/>
        <v>0</v>
      </c>
      <c r="H91" s="104"/>
      <c r="I91" s="105"/>
    </row>
    <row r="92" spans="3:9" ht="13.5" thickBot="1" x14ac:dyDescent="0.25"/>
    <row r="93" spans="3:9" ht="15" x14ac:dyDescent="0.25">
      <c r="C93" s="165" t="s">
        <v>127</v>
      </c>
      <c r="D93" s="166"/>
      <c r="E93" s="167"/>
      <c r="F93" s="168"/>
      <c r="G93" s="169">
        <f>SUM(G94:G103,)</f>
        <v>0</v>
      </c>
      <c r="H93" s="167"/>
      <c r="I93" s="170"/>
    </row>
    <row r="94" spans="3:9" ht="25.5" x14ac:dyDescent="0.2">
      <c r="C94" s="137" t="s">
        <v>129</v>
      </c>
      <c r="D94" s="89">
        <v>1</v>
      </c>
      <c r="E94" s="90" t="s">
        <v>33</v>
      </c>
      <c r="F94" s="173"/>
      <c r="G94" s="93">
        <f>D94*F94</f>
        <v>0</v>
      </c>
      <c r="H94" s="91"/>
      <c r="I94" s="97"/>
    </row>
    <row r="95" spans="3:9" x14ac:dyDescent="0.2">
      <c r="C95" s="172" t="s">
        <v>111</v>
      </c>
      <c r="D95" s="89">
        <v>0</v>
      </c>
      <c r="E95" s="90" t="s">
        <v>33</v>
      </c>
      <c r="F95" s="174"/>
      <c r="G95" s="93">
        <f t="shared" ref="G95:G103" si="11">D95*F95</f>
        <v>0</v>
      </c>
      <c r="H95" s="91"/>
      <c r="I95" s="97"/>
    </row>
    <row r="96" spans="3:9" x14ac:dyDescent="0.2">
      <c r="C96" s="92" t="s">
        <v>116</v>
      </c>
      <c r="D96" s="89">
        <v>1</v>
      </c>
      <c r="E96" s="90" t="s">
        <v>33</v>
      </c>
      <c r="F96" s="173"/>
      <c r="G96" s="93">
        <f t="shared" si="11"/>
        <v>0</v>
      </c>
      <c r="H96" s="91"/>
      <c r="I96" s="97"/>
    </row>
    <row r="97" spans="3:9" x14ac:dyDescent="0.2">
      <c r="C97" s="92" t="s">
        <v>100</v>
      </c>
      <c r="D97" s="89">
        <v>1</v>
      </c>
      <c r="E97" s="90" t="s">
        <v>33</v>
      </c>
      <c r="F97" s="174"/>
      <c r="G97" s="93">
        <f t="shared" si="11"/>
        <v>0</v>
      </c>
      <c r="H97" s="91"/>
      <c r="I97" s="97"/>
    </row>
    <row r="98" spans="3:9" x14ac:dyDescent="0.2">
      <c r="C98" s="92" t="s">
        <v>101</v>
      </c>
      <c r="D98" s="89">
        <v>0</v>
      </c>
      <c r="E98" s="90" t="s">
        <v>33</v>
      </c>
      <c r="F98" s="173"/>
      <c r="G98" s="93">
        <f t="shared" si="11"/>
        <v>0</v>
      </c>
      <c r="H98" s="91"/>
      <c r="I98" s="97"/>
    </row>
    <row r="99" spans="3:9" x14ac:dyDescent="0.2">
      <c r="C99" s="98" t="s">
        <v>114</v>
      </c>
      <c r="D99" s="89">
        <v>0</v>
      </c>
      <c r="E99" s="90" t="s">
        <v>33</v>
      </c>
      <c r="F99" s="174"/>
      <c r="G99" s="93">
        <f t="shared" si="11"/>
        <v>0</v>
      </c>
      <c r="H99" s="91"/>
      <c r="I99" s="97"/>
    </row>
    <row r="100" spans="3:9" x14ac:dyDescent="0.2">
      <c r="C100" s="99" t="s">
        <v>113</v>
      </c>
      <c r="D100" s="89">
        <v>1</v>
      </c>
      <c r="E100" s="90" t="s">
        <v>33</v>
      </c>
      <c r="F100" s="173"/>
      <c r="G100" s="93">
        <f t="shared" si="11"/>
        <v>0</v>
      </c>
      <c r="H100" s="91"/>
      <c r="I100" s="97"/>
    </row>
    <row r="101" spans="3:9" x14ac:dyDescent="0.2">
      <c r="C101" s="92" t="s">
        <v>85</v>
      </c>
      <c r="D101" s="89">
        <v>1</v>
      </c>
      <c r="E101" s="90" t="s">
        <v>84</v>
      </c>
      <c r="F101" s="174"/>
      <c r="G101" s="93">
        <f t="shared" si="11"/>
        <v>0</v>
      </c>
      <c r="H101" s="91"/>
      <c r="I101" s="97"/>
    </row>
    <row r="102" spans="3:9" x14ac:dyDescent="0.2">
      <c r="C102" s="92" t="s">
        <v>86</v>
      </c>
      <c r="D102" s="89">
        <v>4</v>
      </c>
      <c r="E102" s="90" t="s">
        <v>36</v>
      </c>
      <c r="F102" s="173"/>
      <c r="G102" s="93">
        <f t="shared" si="11"/>
        <v>0</v>
      </c>
      <c r="H102" s="91"/>
      <c r="I102" s="97"/>
    </row>
    <row r="103" spans="3:9" ht="13.5" thickBot="1" x14ac:dyDescent="0.25">
      <c r="C103" s="100" t="s">
        <v>117</v>
      </c>
      <c r="D103" s="101">
        <v>0</v>
      </c>
      <c r="E103" s="102" t="s">
        <v>33</v>
      </c>
      <c r="F103" s="176"/>
      <c r="G103" s="103">
        <f t="shared" si="11"/>
        <v>0</v>
      </c>
      <c r="H103" s="104"/>
      <c r="I103" s="105"/>
    </row>
    <row r="105" spans="3:9" ht="13.5" thickBot="1" x14ac:dyDescent="0.25"/>
    <row r="106" spans="3:9" ht="15" x14ac:dyDescent="0.25">
      <c r="C106" s="165" t="s">
        <v>128</v>
      </c>
      <c r="D106" s="166"/>
      <c r="E106" s="167"/>
      <c r="F106" s="167"/>
      <c r="G106" s="169">
        <f>SUM(G107:G112,)</f>
        <v>0</v>
      </c>
      <c r="H106" s="167"/>
      <c r="I106" s="171"/>
    </row>
    <row r="107" spans="3:9" ht="15" x14ac:dyDescent="0.25">
      <c r="C107" s="106" t="s">
        <v>87</v>
      </c>
      <c r="D107" s="64">
        <v>24</v>
      </c>
      <c r="E107" s="73" t="s">
        <v>104</v>
      </c>
      <c r="F107" s="177"/>
      <c r="G107" s="93">
        <f>D107*F107</f>
        <v>0</v>
      </c>
      <c r="H107" s="75"/>
      <c r="I107" s="107"/>
    </row>
    <row r="108" spans="3:9" ht="25.5" x14ac:dyDescent="0.25">
      <c r="C108" s="106" t="s">
        <v>105</v>
      </c>
      <c r="D108" s="64">
        <v>8</v>
      </c>
      <c r="E108" s="73" t="s">
        <v>104</v>
      </c>
      <c r="F108" s="177"/>
      <c r="G108" s="93">
        <f t="shared" ref="G108:G112" si="12">D108*F108</f>
        <v>0</v>
      </c>
      <c r="H108" s="75"/>
      <c r="I108" s="107"/>
    </row>
    <row r="109" spans="3:9" ht="15" x14ac:dyDescent="0.25">
      <c r="C109" s="106" t="s">
        <v>106</v>
      </c>
      <c r="D109" s="64">
        <v>10</v>
      </c>
      <c r="E109" s="73" t="s">
        <v>104</v>
      </c>
      <c r="F109" s="177"/>
      <c r="G109" s="93">
        <f t="shared" si="12"/>
        <v>0</v>
      </c>
      <c r="H109" s="75"/>
      <c r="I109" s="107"/>
    </row>
    <row r="110" spans="3:9" ht="15" x14ac:dyDescent="0.25">
      <c r="C110" s="106" t="s">
        <v>107</v>
      </c>
      <c r="D110" s="64">
        <v>8</v>
      </c>
      <c r="E110" s="73" t="s">
        <v>104</v>
      </c>
      <c r="F110" s="177"/>
      <c r="G110" s="93">
        <f t="shared" si="12"/>
        <v>0</v>
      </c>
      <c r="H110" s="75"/>
      <c r="I110" s="107"/>
    </row>
    <row r="111" spans="3:9" ht="25.5" x14ac:dyDescent="0.25">
      <c r="C111" s="106" t="s">
        <v>108</v>
      </c>
      <c r="D111" s="64">
        <v>1</v>
      </c>
      <c r="E111" s="73" t="s">
        <v>33</v>
      </c>
      <c r="F111" s="178"/>
      <c r="G111" s="93">
        <f t="shared" si="12"/>
        <v>0</v>
      </c>
      <c r="H111" s="75"/>
      <c r="I111" s="107"/>
    </row>
    <row r="112" spans="3:9" ht="15.75" thickBot="1" x14ac:dyDescent="0.3">
      <c r="C112" s="108" t="s">
        <v>130</v>
      </c>
      <c r="D112" s="109">
        <v>880</v>
      </c>
      <c r="E112" s="110" t="s">
        <v>88</v>
      </c>
      <c r="F112" s="179"/>
      <c r="G112" s="103">
        <f t="shared" si="12"/>
        <v>0</v>
      </c>
      <c r="H112" s="111"/>
      <c r="I112" s="112"/>
    </row>
  </sheetData>
  <mergeCells count="3">
    <mergeCell ref="D63:F63"/>
    <mergeCell ref="G63:I63"/>
    <mergeCell ref="C3:I3"/>
  </mergeCells>
  <printOptions horizontalCentered="1"/>
  <pageMargins left="0" right="0" top="0" bottom="0" header="0" footer="0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25</vt:i4>
      </vt:variant>
    </vt:vector>
  </HeadingPairs>
  <TitlesOfParts>
    <vt:vector size="29" baseType="lpstr">
      <vt:lpstr>Pokyny pro vyplnění</vt:lpstr>
      <vt:lpstr>Stavba</vt:lpstr>
      <vt:lpstr>VzorPolozky</vt:lpstr>
      <vt:lpstr>Elektro Kotelna</vt:lpstr>
      <vt:lpstr>CenaCelkem</vt:lpstr>
      <vt:lpstr>CenaCelkemBezDPH</vt:lpstr>
      <vt:lpstr>Stavba!CenaCelkemVypocet</vt:lpstr>
      <vt:lpstr>cisloobjektu</vt:lpstr>
      <vt:lpstr>CisloStavebnihoRozpoctu</vt:lpstr>
      <vt:lpstr>dadresa</vt:lpstr>
      <vt:lpstr>dmisto</vt:lpstr>
      <vt:lpstr>DPHSni</vt:lpstr>
      <vt:lpstr>DPHZakl</vt:lpstr>
      <vt:lpstr>Mena</vt:lpstr>
      <vt:lpstr>MistoStavby</vt:lpstr>
      <vt:lpstr>nazevobjektu</vt:lpstr>
      <vt:lpstr>NazevStavebnihoRozpoctu</vt:lpstr>
      <vt:lpstr>oadresa</vt:lpstr>
      <vt:lpstr>padresa</vt:lpstr>
      <vt:lpstr>pdic</vt:lpstr>
      <vt:lpstr>pico</vt:lpstr>
      <vt:lpstr>pmisto</vt:lpstr>
      <vt:lpstr>pPSC</vt:lpstr>
      <vt:lpstr>Projektant</vt:lpstr>
      <vt:lpstr>Vypracoval</vt:lpstr>
      <vt:lpstr>ZakladDPHSni</vt:lpstr>
      <vt:lpstr>ZakladDPHZakl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Jaroslav Kundrát</cp:lastModifiedBy>
  <cp:lastPrinted>2023-07-03T09:58:45Z</cp:lastPrinted>
  <dcterms:created xsi:type="dcterms:W3CDTF">2009-04-08T07:15:50Z</dcterms:created>
  <dcterms:modified xsi:type="dcterms:W3CDTF">2023-07-04T04:47:36Z</dcterms:modified>
</cp:coreProperties>
</file>