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8680" yWindow="-120" windowWidth="29040" windowHeight="15840" firstSheet="5" activeTab="9"/>
  </bookViews>
  <sheets>
    <sheet name="Pokyny pro vyplnění" sheetId="11" r:id="rId1"/>
    <sheet name="Stavba" sheetId="1" r:id="rId2"/>
    <sheet name="VzorPolozky" sheetId="10" state="hidden" r:id="rId3"/>
    <sheet name="01_02 265-00 Pol" sheetId="12" r:id="rId4"/>
    <sheet name="01_02 265-1-1 Pol" sheetId="13" r:id="rId5"/>
    <sheet name="01_02 265-1-2 Pol" sheetId="14" r:id="rId6"/>
    <sheet name="01_02 265-1-3 Pol" sheetId="15" r:id="rId7"/>
    <sheet name="01_02 265-1-4 Pol" sheetId="16" r:id="rId8"/>
    <sheet name="01_02 265-1-5 Pol" sheetId="17" r:id="rId9"/>
    <sheet name="01_02 265-1-6 Pol" sheetId="18" r:id="rId10"/>
    <sheet name="01_02 265-1-7 Pol" sheetId="19" r:id="rId11"/>
    <sheet name="01_02 265-1-8 Pol" sheetId="20" r:id="rId12"/>
  </sheets>
  <externalReferences>
    <externalReference r:id="rId13"/>
  </externalReferences>
  <definedNames>
    <definedName name="CelkemDPHVypocet" localSheetId="1">Stavba!$H$50</definedName>
    <definedName name="CenaCelkem">Stavba!$G$29</definedName>
    <definedName name="CenaCelkemBezDPH">Stavba!$G$28</definedName>
    <definedName name="CenaCelkemVypocet" localSheetId="1">Stavba!$I$50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'01_02 265-00 Pol'!$1:$7</definedName>
    <definedName name="_xlnm.Print_Titles" localSheetId="4">'01_02 265-1-1 Pol'!$1:$7</definedName>
    <definedName name="_xlnm.Print_Titles" localSheetId="5">'01_02 265-1-2 Pol'!$1:$7</definedName>
    <definedName name="_xlnm.Print_Titles" localSheetId="6">'01_02 265-1-3 Pol'!$1:$7</definedName>
    <definedName name="_xlnm.Print_Titles" localSheetId="7">'01_02 265-1-4 Pol'!$1:$7</definedName>
    <definedName name="_xlnm.Print_Titles" localSheetId="8">'01_02 265-1-5 Pol'!$1:$7</definedName>
    <definedName name="_xlnm.Print_Titles" localSheetId="9">'01_02 265-1-6 Pol'!$1:$7</definedName>
    <definedName name="_xlnm.Print_Titles" localSheetId="10">'01_02 265-1-7 Pol'!$1:$7</definedName>
    <definedName name="_xlnm.Print_Titles" localSheetId="11">'01_02 265-1-8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'01_02 265-00 Pol'!$A$1:$X$29</definedName>
    <definedName name="_xlnm.Print_Area" localSheetId="4">'01_02 265-1-1 Pol'!$A$1:$X$1114</definedName>
    <definedName name="_xlnm.Print_Area" localSheetId="5">'01_02 265-1-2 Pol'!$A$1:$X$101</definedName>
    <definedName name="_xlnm.Print_Area" localSheetId="6">'01_02 265-1-3 Pol'!$A$1:$X$227</definedName>
    <definedName name="_xlnm.Print_Area" localSheetId="7">'01_02 265-1-4 Pol'!$A$1:$X$106</definedName>
    <definedName name="_xlnm.Print_Area" localSheetId="8">'01_02 265-1-5 Pol'!$A$1:$X$57</definedName>
    <definedName name="_xlnm.Print_Area" localSheetId="9">'01_02 265-1-6 Pol'!$A$1:$X$126</definedName>
    <definedName name="_xlnm.Print_Area" localSheetId="10">'01_02 265-1-7 Pol'!$A$1:$X$96</definedName>
    <definedName name="_xlnm.Print_Area" localSheetId="11">'01_02 265-1-8 Pol'!$A$1:$X$94</definedName>
    <definedName name="_xlnm.Print_Area" localSheetId="1">Stavba!$A$1:$J$134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Stavba!$F$50</definedName>
    <definedName name="ZakladDPHZakl">Stavba!$G$25</definedName>
    <definedName name="ZakladDPHZaklVypocet" localSheetId="1">Stavba!$G$50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45621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133" i="1" l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5" i="1"/>
  <c r="I114" i="1"/>
  <c r="I113" i="1"/>
  <c r="I112" i="1"/>
  <c r="I111" i="1"/>
  <c r="I110" i="1"/>
  <c r="I109" i="1"/>
  <c r="I108" i="1"/>
  <c r="I107" i="1"/>
  <c r="I106" i="1"/>
  <c r="I105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G49" i="1"/>
  <c r="F49" i="1"/>
  <c r="G48" i="1"/>
  <c r="F48" i="1"/>
  <c r="G47" i="1"/>
  <c r="F47" i="1"/>
  <c r="G46" i="1"/>
  <c r="F46" i="1"/>
  <c r="G45" i="1"/>
  <c r="F45" i="1"/>
  <c r="G44" i="1"/>
  <c r="F44" i="1"/>
  <c r="G43" i="1"/>
  <c r="F43" i="1"/>
  <c r="G41" i="1"/>
  <c r="F41" i="1"/>
  <c r="G84" i="20"/>
  <c r="G9" i="20"/>
  <c r="G8" i="20" s="1"/>
  <c r="I9" i="20"/>
  <c r="I8" i="20" s="1"/>
  <c r="K9" i="20"/>
  <c r="K8" i="20" s="1"/>
  <c r="O9" i="20"/>
  <c r="O8" i="20" s="1"/>
  <c r="Q9" i="20"/>
  <c r="Q8" i="20" s="1"/>
  <c r="V9" i="20"/>
  <c r="V8" i="20" s="1"/>
  <c r="G10" i="20"/>
  <c r="I10" i="20"/>
  <c r="K10" i="20"/>
  <c r="M10" i="20"/>
  <c r="O10" i="20"/>
  <c r="Q10" i="20"/>
  <c r="V10" i="20"/>
  <c r="G11" i="20"/>
  <c r="I11" i="20"/>
  <c r="K11" i="20"/>
  <c r="M11" i="20"/>
  <c r="O11" i="20"/>
  <c r="Q11" i="20"/>
  <c r="V11" i="20"/>
  <c r="G12" i="20"/>
  <c r="I12" i="20"/>
  <c r="K12" i="20"/>
  <c r="M12" i="20"/>
  <c r="O12" i="20"/>
  <c r="Q12" i="20"/>
  <c r="V12" i="20"/>
  <c r="G13" i="20"/>
  <c r="M13" i="20" s="1"/>
  <c r="I13" i="20"/>
  <c r="K13" i="20"/>
  <c r="O13" i="20"/>
  <c r="Q13" i="20"/>
  <c r="V13" i="20"/>
  <c r="G14" i="20"/>
  <c r="I14" i="20"/>
  <c r="K14" i="20"/>
  <c r="M14" i="20"/>
  <c r="O14" i="20"/>
  <c r="Q14" i="20"/>
  <c r="V14" i="20"/>
  <c r="G15" i="20"/>
  <c r="I15" i="20"/>
  <c r="K15" i="20"/>
  <c r="M15" i="20"/>
  <c r="O15" i="20"/>
  <c r="Q15" i="20"/>
  <c r="V15" i="20"/>
  <c r="G17" i="20"/>
  <c r="G16" i="20" s="1"/>
  <c r="I17" i="20"/>
  <c r="I16" i="20" s="1"/>
  <c r="K17" i="20"/>
  <c r="K16" i="20" s="1"/>
  <c r="O17" i="20"/>
  <c r="O16" i="20" s="1"/>
  <c r="Q17" i="20"/>
  <c r="Q16" i="20" s="1"/>
  <c r="V17" i="20"/>
  <c r="V16" i="20" s="1"/>
  <c r="G18" i="20"/>
  <c r="I18" i="20"/>
  <c r="K18" i="20"/>
  <c r="M18" i="20"/>
  <c r="O18" i="20"/>
  <c r="Q18" i="20"/>
  <c r="V18" i="20"/>
  <c r="G19" i="20"/>
  <c r="I19" i="20"/>
  <c r="K19" i="20"/>
  <c r="M19" i="20"/>
  <c r="O19" i="20"/>
  <c r="Q19" i="20"/>
  <c r="V19" i="20"/>
  <c r="G20" i="20"/>
  <c r="I20" i="20"/>
  <c r="K20" i="20"/>
  <c r="M20" i="20"/>
  <c r="O20" i="20"/>
  <c r="Q20" i="20"/>
  <c r="V20" i="20"/>
  <c r="G21" i="20"/>
  <c r="M21" i="20" s="1"/>
  <c r="I21" i="20"/>
  <c r="K21" i="20"/>
  <c r="O21" i="20"/>
  <c r="Q21" i="20"/>
  <c r="V21" i="20"/>
  <c r="G22" i="20"/>
  <c r="I22" i="20"/>
  <c r="K22" i="20"/>
  <c r="M22" i="20"/>
  <c r="O22" i="20"/>
  <c r="Q22" i="20"/>
  <c r="V22" i="20"/>
  <c r="G23" i="20"/>
  <c r="I23" i="20"/>
  <c r="K23" i="20"/>
  <c r="M23" i="20"/>
  <c r="O23" i="20"/>
  <c r="Q23" i="20"/>
  <c r="V23" i="20"/>
  <c r="G25" i="20"/>
  <c r="G24" i="20" s="1"/>
  <c r="I25" i="20"/>
  <c r="I24" i="20" s="1"/>
  <c r="K25" i="20"/>
  <c r="K24" i="20" s="1"/>
  <c r="O25" i="20"/>
  <c r="O24" i="20" s="1"/>
  <c r="Q25" i="20"/>
  <c r="Q24" i="20" s="1"/>
  <c r="V25" i="20"/>
  <c r="V24" i="20" s="1"/>
  <c r="G26" i="20"/>
  <c r="I26" i="20"/>
  <c r="K26" i="20"/>
  <c r="M26" i="20"/>
  <c r="O26" i="20"/>
  <c r="Q26" i="20"/>
  <c r="V26" i="20"/>
  <c r="G27" i="20"/>
  <c r="I27" i="20"/>
  <c r="K27" i="20"/>
  <c r="M27" i="20"/>
  <c r="O27" i="20"/>
  <c r="Q27" i="20"/>
  <c r="V27" i="20"/>
  <c r="G28" i="20"/>
  <c r="I28" i="20"/>
  <c r="K28" i="20"/>
  <c r="M28" i="20"/>
  <c r="O28" i="20"/>
  <c r="Q28" i="20"/>
  <c r="V28" i="20"/>
  <c r="G29" i="20"/>
  <c r="M29" i="20" s="1"/>
  <c r="I29" i="20"/>
  <c r="K29" i="20"/>
  <c r="O29" i="20"/>
  <c r="Q29" i="20"/>
  <c r="V29" i="20"/>
  <c r="G30" i="20"/>
  <c r="I30" i="20"/>
  <c r="K30" i="20"/>
  <c r="M30" i="20"/>
  <c r="O30" i="20"/>
  <c r="Q30" i="20"/>
  <c r="V30" i="20"/>
  <c r="G31" i="20"/>
  <c r="I31" i="20"/>
  <c r="K31" i="20"/>
  <c r="M31" i="20"/>
  <c r="O31" i="20"/>
  <c r="Q31" i="20"/>
  <c r="V31" i="20"/>
  <c r="G33" i="20"/>
  <c r="G32" i="20" s="1"/>
  <c r="I33" i="20"/>
  <c r="I32" i="20" s="1"/>
  <c r="K33" i="20"/>
  <c r="K32" i="20" s="1"/>
  <c r="O33" i="20"/>
  <c r="O32" i="20" s="1"/>
  <c r="Q33" i="20"/>
  <c r="Q32" i="20" s="1"/>
  <c r="V33" i="20"/>
  <c r="V32" i="20" s="1"/>
  <c r="G34" i="20"/>
  <c r="I34" i="20"/>
  <c r="K34" i="20"/>
  <c r="M34" i="20"/>
  <c r="O34" i="20"/>
  <c r="Q34" i="20"/>
  <c r="V34" i="20"/>
  <c r="G35" i="20"/>
  <c r="I35" i="20"/>
  <c r="K35" i="20"/>
  <c r="M35" i="20"/>
  <c r="O35" i="20"/>
  <c r="Q35" i="20"/>
  <c r="V35" i="20"/>
  <c r="G36" i="20"/>
  <c r="I36" i="20"/>
  <c r="K36" i="20"/>
  <c r="M36" i="20"/>
  <c r="O36" i="20"/>
  <c r="Q36" i="20"/>
  <c r="V36" i="20"/>
  <c r="G37" i="20"/>
  <c r="M37" i="20" s="1"/>
  <c r="I37" i="20"/>
  <c r="K37" i="20"/>
  <c r="O37" i="20"/>
  <c r="Q37" i="20"/>
  <c r="V37" i="20"/>
  <c r="G38" i="20"/>
  <c r="I38" i="20"/>
  <c r="K38" i="20"/>
  <c r="M38" i="20"/>
  <c r="O38" i="20"/>
  <c r="Q38" i="20"/>
  <c r="V38" i="20"/>
  <c r="G39" i="20"/>
  <c r="I39" i="20"/>
  <c r="K39" i="20"/>
  <c r="M39" i="20"/>
  <c r="O39" i="20"/>
  <c r="Q39" i="20"/>
  <c r="V39" i="20"/>
  <c r="G41" i="20"/>
  <c r="G40" i="20" s="1"/>
  <c r="I41" i="20"/>
  <c r="I40" i="20" s="1"/>
  <c r="K41" i="20"/>
  <c r="K40" i="20" s="1"/>
  <c r="O41" i="20"/>
  <c r="O40" i="20" s="1"/>
  <c r="Q41" i="20"/>
  <c r="Q40" i="20" s="1"/>
  <c r="V41" i="20"/>
  <c r="V40" i="20" s="1"/>
  <c r="G42" i="20"/>
  <c r="I42" i="20"/>
  <c r="K42" i="20"/>
  <c r="M42" i="20"/>
  <c r="O42" i="20"/>
  <c r="Q42" i="20"/>
  <c r="V42" i="20"/>
  <c r="G43" i="20"/>
  <c r="I43" i="20"/>
  <c r="K43" i="20"/>
  <c r="M43" i="20"/>
  <c r="O43" i="20"/>
  <c r="Q43" i="20"/>
  <c r="V43" i="20"/>
  <c r="G44" i="20"/>
  <c r="I44" i="20"/>
  <c r="K44" i="20"/>
  <c r="M44" i="20"/>
  <c r="O44" i="20"/>
  <c r="Q44" i="20"/>
  <c r="V44" i="20"/>
  <c r="G45" i="20"/>
  <c r="M45" i="20" s="1"/>
  <c r="I45" i="20"/>
  <c r="K45" i="20"/>
  <c r="O45" i="20"/>
  <c r="Q45" i="20"/>
  <c r="V45" i="20"/>
  <c r="G46" i="20"/>
  <c r="I46" i="20"/>
  <c r="K46" i="20"/>
  <c r="M46" i="20"/>
  <c r="O46" i="20"/>
  <c r="Q46" i="20"/>
  <c r="V46" i="20"/>
  <c r="G48" i="20"/>
  <c r="G47" i="20" s="1"/>
  <c r="I48" i="20"/>
  <c r="I47" i="20" s="1"/>
  <c r="K48" i="20"/>
  <c r="M48" i="20"/>
  <c r="O48" i="20"/>
  <c r="O47" i="20" s="1"/>
  <c r="Q48" i="20"/>
  <c r="Q47" i="20" s="1"/>
  <c r="V48" i="20"/>
  <c r="G49" i="20"/>
  <c r="M49" i="20" s="1"/>
  <c r="I49" i="20"/>
  <c r="K49" i="20"/>
  <c r="O49" i="20"/>
  <c r="Q49" i="20"/>
  <c r="V49" i="20"/>
  <c r="G50" i="20"/>
  <c r="I50" i="20"/>
  <c r="K50" i="20"/>
  <c r="M50" i="20"/>
  <c r="O50" i="20"/>
  <c r="Q50" i="20"/>
  <c r="V50" i="20"/>
  <c r="G51" i="20"/>
  <c r="I51" i="20"/>
  <c r="K51" i="20"/>
  <c r="K47" i="20" s="1"/>
  <c r="M51" i="20"/>
  <c r="O51" i="20"/>
  <c r="Q51" i="20"/>
  <c r="V51" i="20"/>
  <c r="V47" i="20" s="1"/>
  <c r="G52" i="20"/>
  <c r="I52" i="20"/>
  <c r="K52" i="20"/>
  <c r="M52" i="20"/>
  <c r="O52" i="20"/>
  <c r="Q52" i="20"/>
  <c r="V52" i="20"/>
  <c r="G53" i="20"/>
  <c r="M53" i="20" s="1"/>
  <c r="I53" i="20"/>
  <c r="K53" i="20"/>
  <c r="O53" i="20"/>
  <c r="Q53" i="20"/>
  <c r="V53" i="20"/>
  <c r="G54" i="20"/>
  <c r="I54" i="20"/>
  <c r="K54" i="20"/>
  <c r="M54" i="20"/>
  <c r="O54" i="20"/>
  <c r="Q54" i="20"/>
  <c r="V54" i="20"/>
  <c r="G56" i="20"/>
  <c r="G55" i="20" s="1"/>
  <c r="I56" i="20"/>
  <c r="I55" i="20" s="1"/>
  <c r="K56" i="20"/>
  <c r="M56" i="20"/>
  <c r="O56" i="20"/>
  <c r="O55" i="20" s="1"/>
  <c r="Q56" i="20"/>
  <c r="Q55" i="20" s="1"/>
  <c r="V56" i="20"/>
  <c r="G57" i="20"/>
  <c r="M57" i="20" s="1"/>
  <c r="I57" i="20"/>
  <c r="K57" i="20"/>
  <c r="O57" i="20"/>
  <c r="Q57" i="20"/>
  <c r="V57" i="20"/>
  <c r="G58" i="20"/>
  <c r="I58" i="20"/>
  <c r="K58" i="20"/>
  <c r="M58" i="20"/>
  <c r="O58" i="20"/>
  <c r="Q58" i="20"/>
  <c r="V58" i="20"/>
  <c r="G59" i="20"/>
  <c r="I59" i="20"/>
  <c r="K59" i="20"/>
  <c r="K55" i="20" s="1"/>
  <c r="M59" i="20"/>
  <c r="O59" i="20"/>
  <c r="Q59" i="20"/>
  <c r="V59" i="20"/>
  <c r="V55" i="20" s="1"/>
  <c r="G60" i="20"/>
  <c r="I60" i="20"/>
  <c r="K60" i="20"/>
  <c r="M60" i="20"/>
  <c r="O60" i="20"/>
  <c r="Q60" i="20"/>
  <c r="V60" i="20"/>
  <c r="G61" i="20"/>
  <c r="M61" i="20" s="1"/>
  <c r="I61" i="20"/>
  <c r="K61" i="20"/>
  <c r="O61" i="20"/>
  <c r="Q61" i="20"/>
  <c r="V61" i="20"/>
  <c r="G62" i="20"/>
  <c r="I62" i="20"/>
  <c r="K62" i="20"/>
  <c r="M62" i="20"/>
  <c r="O62" i="20"/>
  <c r="Q62" i="20"/>
  <c r="V62" i="20"/>
  <c r="G64" i="20"/>
  <c r="G63" i="20" s="1"/>
  <c r="I64" i="20"/>
  <c r="I63" i="20" s="1"/>
  <c r="K64" i="20"/>
  <c r="M64" i="20"/>
  <c r="O64" i="20"/>
  <c r="O63" i="20" s="1"/>
  <c r="Q64" i="20"/>
  <c r="Q63" i="20" s="1"/>
  <c r="V64" i="20"/>
  <c r="G65" i="20"/>
  <c r="M65" i="20" s="1"/>
  <c r="I65" i="20"/>
  <c r="K65" i="20"/>
  <c r="O65" i="20"/>
  <c r="Q65" i="20"/>
  <c r="V65" i="20"/>
  <c r="G66" i="20"/>
  <c r="I66" i="20"/>
  <c r="K66" i="20"/>
  <c r="M66" i="20"/>
  <c r="O66" i="20"/>
  <c r="Q66" i="20"/>
  <c r="V66" i="20"/>
  <c r="G67" i="20"/>
  <c r="I67" i="20"/>
  <c r="K67" i="20"/>
  <c r="K63" i="20" s="1"/>
  <c r="M67" i="20"/>
  <c r="O67" i="20"/>
  <c r="Q67" i="20"/>
  <c r="V67" i="20"/>
  <c r="V63" i="20" s="1"/>
  <c r="G68" i="20"/>
  <c r="I68" i="20"/>
  <c r="K68" i="20"/>
  <c r="M68" i="20"/>
  <c r="O68" i="20"/>
  <c r="Q68" i="20"/>
  <c r="V68" i="20"/>
  <c r="G69" i="20"/>
  <c r="M69" i="20" s="1"/>
  <c r="I69" i="20"/>
  <c r="K69" i="20"/>
  <c r="O69" i="20"/>
  <c r="Q69" i="20"/>
  <c r="V69" i="20"/>
  <c r="G71" i="20"/>
  <c r="G70" i="20" s="1"/>
  <c r="I71" i="20"/>
  <c r="K71" i="20"/>
  <c r="K70" i="20" s="1"/>
  <c r="M71" i="20"/>
  <c r="O71" i="20"/>
  <c r="O70" i="20" s="1"/>
  <c r="Q71" i="20"/>
  <c r="V71" i="20"/>
  <c r="V70" i="20" s="1"/>
  <c r="G72" i="20"/>
  <c r="I72" i="20"/>
  <c r="K72" i="20"/>
  <c r="M72" i="20"/>
  <c r="O72" i="20"/>
  <c r="Q72" i="20"/>
  <c r="V72" i="20"/>
  <c r="G73" i="20"/>
  <c r="M73" i="20" s="1"/>
  <c r="I73" i="20"/>
  <c r="K73" i="20"/>
  <c r="O73" i="20"/>
  <c r="Q73" i="20"/>
  <c r="V73" i="20"/>
  <c r="G74" i="20"/>
  <c r="I74" i="20"/>
  <c r="I70" i="20" s="1"/>
  <c r="K74" i="20"/>
  <c r="M74" i="20"/>
  <c r="O74" i="20"/>
  <c r="Q74" i="20"/>
  <c r="Q70" i="20" s="1"/>
  <c r="V74" i="20"/>
  <c r="G75" i="20"/>
  <c r="I75" i="20"/>
  <c r="K75" i="20"/>
  <c r="M75" i="20"/>
  <c r="O75" i="20"/>
  <c r="Q75" i="20"/>
  <c r="V75" i="20"/>
  <c r="G77" i="20"/>
  <c r="G76" i="20" s="1"/>
  <c r="I77" i="20"/>
  <c r="I76" i="20" s="1"/>
  <c r="K77" i="20"/>
  <c r="K76" i="20" s="1"/>
  <c r="O77" i="20"/>
  <c r="O76" i="20" s="1"/>
  <c r="Q77" i="20"/>
  <c r="Q76" i="20" s="1"/>
  <c r="V77" i="20"/>
  <c r="V76" i="20" s="1"/>
  <c r="G79" i="20"/>
  <c r="G78" i="20" s="1"/>
  <c r="I79" i="20"/>
  <c r="K79" i="20"/>
  <c r="K78" i="20" s="1"/>
  <c r="M79" i="20"/>
  <c r="O79" i="20"/>
  <c r="O78" i="20" s="1"/>
  <c r="Q79" i="20"/>
  <c r="V79" i="20"/>
  <c r="V78" i="20" s="1"/>
  <c r="G80" i="20"/>
  <c r="I80" i="20"/>
  <c r="K80" i="20"/>
  <c r="M80" i="20"/>
  <c r="O80" i="20"/>
  <c r="Q80" i="20"/>
  <c r="V80" i="20"/>
  <c r="G81" i="20"/>
  <c r="M81" i="20" s="1"/>
  <c r="I81" i="20"/>
  <c r="K81" i="20"/>
  <c r="O81" i="20"/>
  <c r="Q81" i="20"/>
  <c r="V81" i="20"/>
  <c r="G82" i="20"/>
  <c r="I82" i="20"/>
  <c r="I78" i="20" s="1"/>
  <c r="K82" i="20"/>
  <c r="M82" i="20"/>
  <c r="O82" i="20"/>
  <c r="Q82" i="20"/>
  <c r="Q78" i="20" s="1"/>
  <c r="V82" i="20"/>
  <c r="AE84" i="20"/>
  <c r="G86" i="19"/>
  <c r="G9" i="19"/>
  <c r="M9" i="19" s="1"/>
  <c r="I9" i="19"/>
  <c r="I8" i="19" s="1"/>
  <c r="K9" i="19"/>
  <c r="K8" i="19" s="1"/>
  <c r="O9" i="19"/>
  <c r="Q9" i="19"/>
  <c r="Q8" i="19" s="1"/>
  <c r="V9" i="19"/>
  <c r="V8" i="19" s="1"/>
  <c r="G10" i="19"/>
  <c r="I10" i="19"/>
  <c r="K10" i="19"/>
  <c r="M10" i="19"/>
  <c r="O10" i="19"/>
  <c r="Q10" i="19"/>
  <c r="V10" i="19"/>
  <c r="G11" i="19"/>
  <c r="I11" i="19"/>
  <c r="K11" i="19"/>
  <c r="M11" i="19"/>
  <c r="O11" i="19"/>
  <c r="Q11" i="19"/>
  <c r="V11" i="19"/>
  <c r="G12" i="19"/>
  <c r="G8" i="19" s="1"/>
  <c r="I12" i="19"/>
  <c r="K12" i="19"/>
  <c r="O12" i="19"/>
  <c r="O8" i="19" s="1"/>
  <c r="Q12" i="19"/>
  <c r="V12" i="19"/>
  <c r="G13" i="19"/>
  <c r="M13" i="19" s="1"/>
  <c r="I13" i="19"/>
  <c r="K13" i="19"/>
  <c r="O13" i="19"/>
  <c r="Q13" i="19"/>
  <c r="V13" i="19"/>
  <c r="G14" i="19"/>
  <c r="I14" i="19"/>
  <c r="K14" i="19"/>
  <c r="M14" i="19"/>
  <c r="O14" i="19"/>
  <c r="Q14" i="19"/>
  <c r="V14" i="19"/>
  <c r="G15" i="19"/>
  <c r="I15" i="19"/>
  <c r="K15" i="19"/>
  <c r="M15" i="19"/>
  <c r="O15" i="19"/>
  <c r="Q15" i="19"/>
  <c r="V15" i="19"/>
  <c r="G16" i="19"/>
  <c r="M16" i="19" s="1"/>
  <c r="I16" i="19"/>
  <c r="K16" i="19"/>
  <c r="O16" i="19"/>
  <c r="Q16" i="19"/>
  <c r="V16" i="19"/>
  <c r="G17" i="19"/>
  <c r="M17" i="19" s="1"/>
  <c r="I17" i="19"/>
  <c r="K17" i="19"/>
  <c r="O17" i="19"/>
  <c r="Q17" i="19"/>
  <c r="V17" i="19"/>
  <c r="G18" i="19"/>
  <c r="I18" i="19"/>
  <c r="K18" i="19"/>
  <c r="M18" i="19"/>
  <c r="O18" i="19"/>
  <c r="Q18" i="19"/>
  <c r="V18" i="19"/>
  <c r="G19" i="19"/>
  <c r="I19" i="19"/>
  <c r="K19" i="19"/>
  <c r="M19" i="19"/>
  <c r="O19" i="19"/>
  <c r="Q19" i="19"/>
  <c r="V19" i="19"/>
  <c r="G20" i="19"/>
  <c r="M20" i="19" s="1"/>
  <c r="I20" i="19"/>
  <c r="K20" i="19"/>
  <c r="O20" i="19"/>
  <c r="Q20" i="19"/>
  <c r="V20" i="19"/>
  <c r="G21" i="19"/>
  <c r="M21" i="19" s="1"/>
  <c r="I21" i="19"/>
  <c r="K21" i="19"/>
  <c r="O21" i="19"/>
  <c r="Q21" i="19"/>
  <c r="V21" i="19"/>
  <c r="G22" i="19"/>
  <c r="I22" i="19"/>
  <c r="K22" i="19"/>
  <c r="M22" i="19"/>
  <c r="O22" i="19"/>
  <c r="Q22" i="19"/>
  <c r="V22" i="19"/>
  <c r="G23" i="19"/>
  <c r="I23" i="19"/>
  <c r="K23" i="19"/>
  <c r="M23" i="19"/>
  <c r="O23" i="19"/>
  <c r="Q23" i="19"/>
  <c r="V23" i="19"/>
  <c r="G24" i="19"/>
  <c r="M24" i="19" s="1"/>
  <c r="I24" i="19"/>
  <c r="K24" i="19"/>
  <c r="O24" i="19"/>
  <c r="Q24" i="19"/>
  <c r="V24" i="19"/>
  <c r="G25" i="19"/>
  <c r="I25" i="19"/>
  <c r="K25" i="19"/>
  <c r="M25" i="19"/>
  <c r="O25" i="19"/>
  <c r="Q25" i="19"/>
  <c r="V25" i="19"/>
  <c r="G26" i="19"/>
  <c r="M26" i="19" s="1"/>
  <c r="I26" i="19"/>
  <c r="K26" i="19"/>
  <c r="O26" i="19"/>
  <c r="Q26" i="19"/>
  <c r="V26" i="19"/>
  <c r="G28" i="19"/>
  <c r="G27" i="19" s="1"/>
  <c r="I28" i="19"/>
  <c r="I27" i="19" s="1"/>
  <c r="K28" i="19"/>
  <c r="K27" i="19" s="1"/>
  <c r="O28" i="19"/>
  <c r="O27" i="19" s="1"/>
  <c r="Q28" i="19"/>
  <c r="Q27" i="19" s="1"/>
  <c r="V28" i="19"/>
  <c r="V27" i="19" s="1"/>
  <c r="G29" i="19"/>
  <c r="I29" i="19"/>
  <c r="K29" i="19"/>
  <c r="M29" i="19"/>
  <c r="O29" i="19"/>
  <c r="Q29" i="19"/>
  <c r="V29" i="19"/>
  <c r="G30" i="19"/>
  <c r="I30" i="19"/>
  <c r="K30" i="19"/>
  <c r="M30" i="19"/>
  <c r="O30" i="19"/>
  <c r="Q30" i="19"/>
  <c r="V30" i="19"/>
  <c r="G31" i="19"/>
  <c r="I31" i="19"/>
  <c r="K31" i="19"/>
  <c r="M31" i="19"/>
  <c r="O31" i="19"/>
  <c r="Q31" i="19"/>
  <c r="V31" i="19"/>
  <c r="G32" i="19"/>
  <c r="M32" i="19" s="1"/>
  <c r="I32" i="19"/>
  <c r="K32" i="19"/>
  <c r="O32" i="19"/>
  <c r="Q32" i="19"/>
  <c r="V32" i="19"/>
  <c r="G33" i="19"/>
  <c r="I33" i="19"/>
  <c r="K33" i="19"/>
  <c r="M33" i="19"/>
  <c r="O33" i="19"/>
  <c r="Q33" i="19"/>
  <c r="V33" i="19"/>
  <c r="G34" i="19"/>
  <c r="I34" i="19"/>
  <c r="K34" i="19"/>
  <c r="M34" i="19"/>
  <c r="O34" i="19"/>
  <c r="Q34" i="19"/>
  <c r="V34" i="19"/>
  <c r="G35" i="19"/>
  <c r="I35" i="19"/>
  <c r="K35" i="19"/>
  <c r="M35" i="19"/>
  <c r="O35" i="19"/>
  <c r="Q35" i="19"/>
  <c r="V35" i="19"/>
  <c r="G36" i="19"/>
  <c r="M36" i="19" s="1"/>
  <c r="I36" i="19"/>
  <c r="K36" i="19"/>
  <c r="O36" i="19"/>
  <c r="Q36" i="19"/>
  <c r="V36" i="19"/>
  <c r="G37" i="19"/>
  <c r="I37" i="19"/>
  <c r="K37" i="19"/>
  <c r="M37" i="19"/>
  <c r="O37" i="19"/>
  <c r="Q37" i="19"/>
  <c r="V37" i="19"/>
  <c r="G38" i="19"/>
  <c r="I38" i="19"/>
  <c r="K38" i="19"/>
  <c r="M38" i="19"/>
  <c r="O38" i="19"/>
  <c r="Q38" i="19"/>
  <c r="V38" i="19"/>
  <c r="G39" i="19"/>
  <c r="I39" i="19"/>
  <c r="K39" i="19"/>
  <c r="M39" i="19"/>
  <c r="O39" i="19"/>
  <c r="Q39" i="19"/>
  <c r="V39" i="19"/>
  <c r="G40" i="19"/>
  <c r="M40" i="19" s="1"/>
  <c r="I40" i="19"/>
  <c r="K40" i="19"/>
  <c r="O40" i="19"/>
  <c r="Q40" i="19"/>
  <c r="V40" i="19"/>
  <c r="G41" i="19"/>
  <c r="I41" i="19"/>
  <c r="K41" i="19"/>
  <c r="M41" i="19"/>
  <c r="O41" i="19"/>
  <c r="Q41" i="19"/>
  <c r="V41" i="19"/>
  <c r="G42" i="19"/>
  <c r="I42" i="19"/>
  <c r="K42" i="19"/>
  <c r="M42" i="19"/>
  <c r="O42" i="19"/>
  <c r="Q42" i="19"/>
  <c r="V42" i="19"/>
  <c r="G43" i="19"/>
  <c r="I43" i="19"/>
  <c r="K43" i="19"/>
  <c r="M43" i="19"/>
  <c r="O43" i="19"/>
  <c r="Q43" i="19"/>
  <c r="V43" i="19"/>
  <c r="G44" i="19"/>
  <c r="M44" i="19" s="1"/>
  <c r="I44" i="19"/>
  <c r="K44" i="19"/>
  <c r="O44" i="19"/>
  <c r="Q44" i="19"/>
  <c r="V44" i="19"/>
  <c r="G45" i="19"/>
  <c r="I45" i="19"/>
  <c r="K45" i="19"/>
  <c r="M45" i="19"/>
  <c r="O45" i="19"/>
  <c r="Q45" i="19"/>
  <c r="V45" i="19"/>
  <c r="G47" i="19"/>
  <c r="G46" i="19" s="1"/>
  <c r="I47" i="19"/>
  <c r="I46" i="19" s="1"/>
  <c r="K47" i="19"/>
  <c r="M47" i="19"/>
  <c r="O47" i="19"/>
  <c r="O46" i="19" s="1"/>
  <c r="Q47" i="19"/>
  <c r="Q46" i="19" s="1"/>
  <c r="V47" i="19"/>
  <c r="G48" i="19"/>
  <c r="M48" i="19" s="1"/>
  <c r="I48" i="19"/>
  <c r="K48" i="19"/>
  <c r="K46" i="19" s="1"/>
  <c r="O48" i="19"/>
  <c r="Q48" i="19"/>
  <c r="V48" i="19"/>
  <c r="V46" i="19" s="1"/>
  <c r="G49" i="19"/>
  <c r="I49" i="19"/>
  <c r="K49" i="19"/>
  <c r="M49" i="19"/>
  <c r="O49" i="19"/>
  <c r="Q49" i="19"/>
  <c r="V49" i="19"/>
  <c r="G51" i="19"/>
  <c r="I51" i="19"/>
  <c r="I50" i="19" s="1"/>
  <c r="K51" i="19"/>
  <c r="M51" i="19"/>
  <c r="O51" i="19"/>
  <c r="Q51" i="19"/>
  <c r="Q50" i="19" s="1"/>
  <c r="V51" i="19"/>
  <c r="G52" i="19"/>
  <c r="M52" i="19" s="1"/>
  <c r="I52" i="19"/>
  <c r="K52" i="19"/>
  <c r="K50" i="19" s="1"/>
  <c r="O52" i="19"/>
  <c r="Q52" i="19"/>
  <c r="V52" i="19"/>
  <c r="V50" i="19" s="1"/>
  <c r="G53" i="19"/>
  <c r="I53" i="19"/>
  <c r="K53" i="19"/>
  <c r="M53" i="19"/>
  <c r="O53" i="19"/>
  <c r="Q53" i="19"/>
  <c r="V53" i="19"/>
  <c r="G54" i="19"/>
  <c r="M54" i="19" s="1"/>
  <c r="I54" i="19"/>
  <c r="K54" i="19"/>
  <c r="O54" i="19"/>
  <c r="O50" i="19" s="1"/>
  <c r="Q54" i="19"/>
  <c r="V54" i="19"/>
  <c r="G55" i="19"/>
  <c r="I55" i="19"/>
  <c r="K55" i="19"/>
  <c r="M55" i="19"/>
  <c r="O55" i="19"/>
  <c r="Q55" i="19"/>
  <c r="V55" i="19"/>
  <c r="G56" i="19"/>
  <c r="M56" i="19" s="1"/>
  <c r="I56" i="19"/>
  <c r="K56" i="19"/>
  <c r="O56" i="19"/>
  <c r="Q56" i="19"/>
  <c r="V56" i="19"/>
  <c r="G57" i="19"/>
  <c r="I57" i="19"/>
  <c r="K57" i="19"/>
  <c r="M57" i="19"/>
  <c r="O57" i="19"/>
  <c r="Q57" i="19"/>
  <c r="V57" i="19"/>
  <c r="G58" i="19"/>
  <c r="M58" i="19" s="1"/>
  <c r="I58" i="19"/>
  <c r="K58" i="19"/>
  <c r="O58" i="19"/>
  <c r="Q58" i="19"/>
  <c r="V58" i="19"/>
  <c r="G59" i="19"/>
  <c r="I59" i="19"/>
  <c r="K59" i="19"/>
  <c r="M59" i="19"/>
  <c r="O59" i="19"/>
  <c r="Q59" i="19"/>
  <c r="V59" i="19"/>
  <c r="G60" i="19"/>
  <c r="M60" i="19" s="1"/>
  <c r="I60" i="19"/>
  <c r="K60" i="19"/>
  <c r="O60" i="19"/>
  <c r="Q60" i="19"/>
  <c r="V60" i="19"/>
  <c r="G61" i="19"/>
  <c r="I61" i="19"/>
  <c r="K61" i="19"/>
  <c r="M61" i="19"/>
  <c r="O61" i="19"/>
  <c r="Q61" i="19"/>
  <c r="V61" i="19"/>
  <c r="G62" i="19"/>
  <c r="M62" i="19" s="1"/>
  <c r="I62" i="19"/>
  <c r="K62" i="19"/>
  <c r="O62" i="19"/>
  <c r="Q62" i="19"/>
  <c r="V62" i="19"/>
  <c r="G63" i="19"/>
  <c r="I63" i="19"/>
  <c r="K63" i="19"/>
  <c r="M63" i="19"/>
  <c r="O63" i="19"/>
  <c r="Q63" i="19"/>
  <c r="V63" i="19"/>
  <c r="G64" i="19"/>
  <c r="M64" i="19" s="1"/>
  <c r="I64" i="19"/>
  <c r="K64" i="19"/>
  <c r="O64" i="19"/>
  <c r="Q64" i="19"/>
  <c r="V64" i="19"/>
  <c r="G65" i="19"/>
  <c r="I65" i="19"/>
  <c r="K65" i="19"/>
  <c r="M65" i="19"/>
  <c r="O65" i="19"/>
  <c r="Q65" i="19"/>
  <c r="V65" i="19"/>
  <c r="G66" i="19"/>
  <c r="M66" i="19" s="1"/>
  <c r="I66" i="19"/>
  <c r="K66" i="19"/>
  <c r="O66" i="19"/>
  <c r="Q66" i="19"/>
  <c r="V66" i="19"/>
  <c r="G67" i="19"/>
  <c r="I67" i="19"/>
  <c r="K67" i="19"/>
  <c r="M67" i="19"/>
  <c r="O67" i="19"/>
  <c r="Q67" i="19"/>
  <c r="V67" i="19"/>
  <c r="G68" i="19"/>
  <c r="M68" i="19" s="1"/>
  <c r="I68" i="19"/>
  <c r="K68" i="19"/>
  <c r="O68" i="19"/>
  <c r="Q68" i="19"/>
  <c r="V68" i="19"/>
  <c r="G70" i="19"/>
  <c r="M70" i="19" s="1"/>
  <c r="I70" i="19"/>
  <c r="I69" i="19" s="1"/>
  <c r="K70" i="19"/>
  <c r="K69" i="19" s="1"/>
  <c r="O70" i="19"/>
  <c r="O69" i="19" s="1"/>
  <c r="Q70" i="19"/>
  <c r="Q69" i="19" s="1"/>
  <c r="V70" i="19"/>
  <c r="V69" i="19" s="1"/>
  <c r="G71" i="19"/>
  <c r="I71" i="19"/>
  <c r="K71" i="19"/>
  <c r="M71" i="19"/>
  <c r="O71" i="19"/>
  <c r="Q71" i="19"/>
  <c r="V71" i="19"/>
  <c r="G72" i="19"/>
  <c r="I72" i="19"/>
  <c r="K72" i="19"/>
  <c r="M72" i="19"/>
  <c r="O72" i="19"/>
  <c r="Q72" i="19"/>
  <c r="V72" i="19"/>
  <c r="G73" i="19"/>
  <c r="I73" i="19"/>
  <c r="K73" i="19"/>
  <c r="M73" i="19"/>
  <c r="O73" i="19"/>
  <c r="Q73" i="19"/>
  <c r="V73" i="19"/>
  <c r="G74" i="19"/>
  <c r="M74" i="19" s="1"/>
  <c r="I74" i="19"/>
  <c r="K74" i="19"/>
  <c r="O74" i="19"/>
  <c r="Q74" i="19"/>
  <c r="V74" i="19"/>
  <c r="G75" i="19"/>
  <c r="I75" i="19"/>
  <c r="K75" i="19"/>
  <c r="M75" i="19"/>
  <c r="O75" i="19"/>
  <c r="Q75" i="19"/>
  <c r="V75" i="19"/>
  <c r="G76" i="19"/>
  <c r="I76" i="19"/>
  <c r="K76" i="19"/>
  <c r="M76" i="19"/>
  <c r="O76" i="19"/>
  <c r="Q76" i="19"/>
  <c r="V76" i="19"/>
  <c r="G77" i="19"/>
  <c r="I77" i="19"/>
  <c r="K77" i="19"/>
  <c r="M77" i="19"/>
  <c r="O77" i="19"/>
  <c r="Q77" i="19"/>
  <c r="V77" i="19"/>
  <c r="G78" i="19"/>
  <c r="M78" i="19" s="1"/>
  <c r="I78" i="19"/>
  <c r="K78" i="19"/>
  <c r="O78" i="19"/>
  <c r="Q78" i="19"/>
  <c r="V78" i="19"/>
  <c r="G79" i="19"/>
  <c r="I79" i="19"/>
  <c r="K79" i="19"/>
  <c r="M79" i="19"/>
  <c r="O79" i="19"/>
  <c r="Q79" i="19"/>
  <c r="V79" i="19"/>
  <c r="G80" i="19"/>
  <c r="I80" i="19"/>
  <c r="K80" i="19"/>
  <c r="M80" i="19"/>
  <c r="O80" i="19"/>
  <c r="Q80" i="19"/>
  <c r="V80" i="19"/>
  <c r="G81" i="19"/>
  <c r="O81" i="19"/>
  <c r="G82" i="19"/>
  <c r="M82" i="19" s="1"/>
  <c r="M81" i="19" s="1"/>
  <c r="I82" i="19"/>
  <c r="I81" i="19" s="1"/>
  <c r="K82" i="19"/>
  <c r="K81" i="19" s="1"/>
  <c r="O82" i="19"/>
  <c r="Q82" i="19"/>
  <c r="Q81" i="19" s="1"/>
  <c r="V82" i="19"/>
  <c r="V81" i="19" s="1"/>
  <c r="G83" i="19"/>
  <c r="K83" i="19"/>
  <c r="O83" i="19"/>
  <c r="V83" i="19"/>
  <c r="G84" i="19"/>
  <c r="I84" i="19"/>
  <c r="I83" i="19" s="1"/>
  <c r="K84" i="19"/>
  <c r="M84" i="19"/>
  <c r="M83" i="19" s="1"/>
  <c r="O84" i="19"/>
  <c r="Q84" i="19"/>
  <c r="Q83" i="19" s="1"/>
  <c r="V84" i="19"/>
  <c r="AE86" i="19"/>
  <c r="AF86" i="19"/>
  <c r="G116" i="18"/>
  <c r="G9" i="18"/>
  <c r="M9" i="18" s="1"/>
  <c r="I9" i="18"/>
  <c r="I8" i="18" s="1"/>
  <c r="K9" i="18"/>
  <c r="K8" i="18" s="1"/>
  <c r="O9" i="18"/>
  <c r="Q9" i="18"/>
  <c r="Q8" i="18" s="1"/>
  <c r="V9" i="18"/>
  <c r="V8" i="18" s="1"/>
  <c r="G10" i="18"/>
  <c r="I10" i="18"/>
  <c r="K10" i="18"/>
  <c r="M10" i="18"/>
  <c r="O10" i="18"/>
  <c r="Q10" i="18"/>
  <c r="V10" i="18"/>
  <c r="G11" i="18"/>
  <c r="I11" i="18"/>
  <c r="K11" i="18"/>
  <c r="M11" i="18"/>
  <c r="O11" i="18"/>
  <c r="Q11" i="18"/>
  <c r="V11" i="18"/>
  <c r="G12" i="18"/>
  <c r="G8" i="18" s="1"/>
  <c r="I12" i="18"/>
  <c r="K12" i="18"/>
  <c r="O12" i="18"/>
  <c r="O8" i="18" s="1"/>
  <c r="Q12" i="18"/>
  <c r="V12" i="18"/>
  <c r="G13" i="18"/>
  <c r="M13" i="18" s="1"/>
  <c r="I13" i="18"/>
  <c r="K13" i="18"/>
  <c r="O13" i="18"/>
  <c r="Q13" i="18"/>
  <c r="V13" i="18"/>
  <c r="G14" i="18"/>
  <c r="I14" i="18"/>
  <c r="K14" i="18"/>
  <c r="M14" i="18"/>
  <c r="O14" i="18"/>
  <c r="Q14" i="18"/>
  <c r="V14" i="18"/>
  <c r="G15" i="18"/>
  <c r="I15" i="18"/>
  <c r="K15" i="18"/>
  <c r="M15" i="18"/>
  <c r="O15" i="18"/>
  <c r="Q15" i="18"/>
  <c r="V15" i="18"/>
  <c r="G16" i="18"/>
  <c r="M16" i="18" s="1"/>
  <c r="I16" i="18"/>
  <c r="K16" i="18"/>
  <c r="O16" i="18"/>
  <c r="Q16" i="18"/>
  <c r="V16" i="18"/>
  <c r="G17" i="18"/>
  <c r="M17" i="18" s="1"/>
  <c r="I17" i="18"/>
  <c r="K17" i="18"/>
  <c r="O17" i="18"/>
  <c r="Q17" i="18"/>
  <c r="V17" i="18"/>
  <c r="G18" i="18"/>
  <c r="I18" i="18"/>
  <c r="K18" i="18"/>
  <c r="M18" i="18"/>
  <c r="O18" i="18"/>
  <c r="Q18" i="18"/>
  <c r="V18" i="18"/>
  <c r="G19" i="18"/>
  <c r="I19" i="18"/>
  <c r="K19" i="18"/>
  <c r="M19" i="18"/>
  <c r="O19" i="18"/>
  <c r="Q19" i="18"/>
  <c r="V19" i="18"/>
  <c r="G20" i="18"/>
  <c r="M20" i="18" s="1"/>
  <c r="I20" i="18"/>
  <c r="K20" i="18"/>
  <c r="O20" i="18"/>
  <c r="Q20" i="18"/>
  <c r="V20" i="18"/>
  <c r="G21" i="18"/>
  <c r="M21" i="18" s="1"/>
  <c r="I21" i="18"/>
  <c r="K21" i="18"/>
  <c r="O21" i="18"/>
  <c r="Q21" i="18"/>
  <c r="V21" i="18"/>
  <c r="G22" i="18"/>
  <c r="I22" i="18"/>
  <c r="K22" i="18"/>
  <c r="M22" i="18"/>
  <c r="O22" i="18"/>
  <c r="Q22" i="18"/>
  <c r="V22" i="18"/>
  <c r="G23" i="18"/>
  <c r="I23" i="18"/>
  <c r="K23" i="18"/>
  <c r="M23" i="18"/>
  <c r="O23" i="18"/>
  <c r="Q23" i="18"/>
  <c r="V23" i="18"/>
  <c r="G24" i="18"/>
  <c r="M24" i="18" s="1"/>
  <c r="I24" i="18"/>
  <c r="K24" i="18"/>
  <c r="O24" i="18"/>
  <c r="Q24" i="18"/>
  <c r="V24" i="18"/>
  <c r="G25" i="18"/>
  <c r="M25" i="18" s="1"/>
  <c r="I25" i="18"/>
  <c r="K25" i="18"/>
  <c r="O25" i="18"/>
  <c r="Q25" i="18"/>
  <c r="V25" i="18"/>
  <c r="G26" i="18"/>
  <c r="I26" i="18"/>
  <c r="K26" i="18"/>
  <c r="M26" i="18"/>
  <c r="O26" i="18"/>
  <c r="Q26" i="18"/>
  <c r="V26" i="18"/>
  <c r="G27" i="18"/>
  <c r="I27" i="18"/>
  <c r="K27" i="18"/>
  <c r="M27" i="18"/>
  <c r="O27" i="18"/>
  <c r="Q27" i="18"/>
  <c r="V27" i="18"/>
  <c r="G28" i="18"/>
  <c r="M28" i="18" s="1"/>
  <c r="I28" i="18"/>
  <c r="K28" i="18"/>
  <c r="O28" i="18"/>
  <c r="Q28" i="18"/>
  <c r="V28" i="18"/>
  <c r="G30" i="18"/>
  <c r="M30" i="18" s="1"/>
  <c r="I30" i="18"/>
  <c r="K30" i="18"/>
  <c r="K29" i="18" s="1"/>
  <c r="O30" i="18"/>
  <c r="Q30" i="18"/>
  <c r="V30" i="18"/>
  <c r="V29" i="18" s="1"/>
  <c r="G31" i="18"/>
  <c r="I31" i="18"/>
  <c r="K31" i="18"/>
  <c r="M31" i="18"/>
  <c r="O31" i="18"/>
  <c r="Q31" i="18"/>
  <c r="V31" i="18"/>
  <c r="G32" i="18"/>
  <c r="G29" i="18" s="1"/>
  <c r="I32" i="18"/>
  <c r="K32" i="18"/>
  <c r="O32" i="18"/>
  <c r="O29" i="18" s="1"/>
  <c r="Q32" i="18"/>
  <c r="V32" i="18"/>
  <c r="G33" i="18"/>
  <c r="M33" i="18" s="1"/>
  <c r="I33" i="18"/>
  <c r="I29" i="18" s="1"/>
  <c r="K33" i="18"/>
  <c r="O33" i="18"/>
  <c r="Q33" i="18"/>
  <c r="Q29" i="18" s="1"/>
  <c r="V33" i="18"/>
  <c r="G34" i="18"/>
  <c r="M34" i="18" s="1"/>
  <c r="I34" i="18"/>
  <c r="K34" i="18"/>
  <c r="O34" i="18"/>
  <c r="Q34" i="18"/>
  <c r="V34" i="18"/>
  <c r="G35" i="18"/>
  <c r="I35" i="18"/>
  <c r="K35" i="18"/>
  <c r="M35" i="18"/>
  <c r="O35" i="18"/>
  <c r="Q35" i="18"/>
  <c r="V35" i="18"/>
  <c r="G36" i="18"/>
  <c r="M36" i="18" s="1"/>
  <c r="I36" i="18"/>
  <c r="K36" i="18"/>
  <c r="O36" i="18"/>
  <c r="Q36" i="18"/>
  <c r="V36" i="18"/>
  <c r="G37" i="18"/>
  <c r="M37" i="18" s="1"/>
  <c r="I37" i="18"/>
  <c r="K37" i="18"/>
  <c r="O37" i="18"/>
  <c r="Q37" i="18"/>
  <c r="V37" i="18"/>
  <c r="G38" i="18"/>
  <c r="M38" i="18" s="1"/>
  <c r="I38" i="18"/>
  <c r="K38" i="18"/>
  <c r="O38" i="18"/>
  <c r="Q38" i="18"/>
  <c r="V38" i="18"/>
  <c r="G39" i="18"/>
  <c r="I39" i="18"/>
  <c r="K39" i="18"/>
  <c r="M39" i="18"/>
  <c r="O39" i="18"/>
  <c r="Q39" i="18"/>
  <c r="V39" i="18"/>
  <c r="G40" i="18"/>
  <c r="M40" i="18" s="1"/>
  <c r="I40" i="18"/>
  <c r="K40" i="18"/>
  <c r="O40" i="18"/>
  <c r="Q40" i="18"/>
  <c r="V40" i="18"/>
  <c r="G42" i="18"/>
  <c r="M42" i="18" s="1"/>
  <c r="I42" i="18"/>
  <c r="I41" i="18" s="1"/>
  <c r="K42" i="18"/>
  <c r="K41" i="18" s="1"/>
  <c r="O42" i="18"/>
  <c r="Q42" i="18"/>
  <c r="Q41" i="18" s="1"/>
  <c r="V42" i="18"/>
  <c r="V41" i="18" s="1"/>
  <c r="G43" i="18"/>
  <c r="I43" i="18"/>
  <c r="K43" i="18"/>
  <c r="M43" i="18"/>
  <c r="O43" i="18"/>
  <c r="Q43" i="18"/>
  <c r="V43" i="18"/>
  <c r="G44" i="18"/>
  <c r="G41" i="18" s="1"/>
  <c r="I44" i="18"/>
  <c r="K44" i="18"/>
  <c r="M44" i="18"/>
  <c r="O44" i="18"/>
  <c r="O41" i="18" s="1"/>
  <c r="Q44" i="18"/>
  <c r="V44" i="18"/>
  <c r="G45" i="18"/>
  <c r="M45" i="18" s="1"/>
  <c r="I45" i="18"/>
  <c r="K45" i="18"/>
  <c r="O45" i="18"/>
  <c r="Q45" i="18"/>
  <c r="V45" i="18"/>
  <c r="G46" i="18"/>
  <c r="M46" i="18" s="1"/>
  <c r="I46" i="18"/>
  <c r="K46" i="18"/>
  <c r="O46" i="18"/>
  <c r="Q46" i="18"/>
  <c r="V46" i="18"/>
  <c r="G47" i="18"/>
  <c r="I47" i="18"/>
  <c r="K47" i="18"/>
  <c r="M47" i="18"/>
  <c r="O47" i="18"/>
  <c r="Q47" i="18"/>
  <c r="V47" i="18"/>
  <c r="G48" i="18"/>
  <c r="I48" i="18"/>
  <c r="K48" i="18"/>
  <c r="M48" i="18"/>
  <c r="O48" i="18"/>
  <c r="Q48" i="18"/>
  <c r="V48" i="18"/>
  <c r="G49" i="18"/>
  <c r="M49" i="18" s="1"/>
  <c r="I49" i="18"/>
  <c r="K49" i="18"/>
  <c r="O49" i="18"/>
  <c r="Q49" i="18"/>
  <c r="V49" i="18"/>
  <c r="G50" i="18"/>
  <c r="M50" i="18" s="1"/>
  <c r="I50" i="18"/>
  <c r="K50" i="18"/>
  <c r="O50" i="18"/>
  <c r="Q50" i="18"/>
  <c r="V50" i="18"/>
  <c r="G51" i="18"/>
  <c r="I51" i="18"/>
  <c r="K51" i="18"/>
  <c r="M51" i="18"/>
  <c r="O51" i="18"/>
  <c r="Q51" i="18"/>
  <c r="V51" i="18"/>
  <c r="G52" i="18"/>
  <c r="I52" i="18"/>
  <c r="K52" i="18"/>
  <c r="M52" i="18"/>
  <c r="O52" i="18"/>
  <c r="Q52" i="18"/>
  <c r="V52" i="18"/>
  <c r="G54" i="18"/>
  <c r="M54" i="18" s="1"/>
  <c r="I54" i="18"/>
  <c r="I53" i="18" s="1"/>
  <c r="K54" i="18"/>
  <c r="K53" i="18" s="1"/>
  <c r="O54" i="18"/>
  <c r="Q54" i="18"/>
  <c r="Q53" i="18" s="1"/>
  <c r="V54" i="18"/>
  <c r="V53" i="18" s="1"/>
  <c r="G55" i="18"/>
  <c r="I55" i="18"/>
  <c r="K55" i="18"/>
  <c r="M55" i="18"/>
  <c r="O55" i="18"/>
  <c r="Q55" i="18"/>
  <c r="V55" i="18"/>
  <c r="G56" i="18"/>
  <c r="I56" i="18"/>
  <c r="K56" i="18"/>
  <c r="M56" i="18"/>
  <c r="O56" i="18"/>
  <c r="Q56" i="18"/>
  <c r="V56" i="18"/>
  <c r="G57" i="18"/>
  <c r="M57" i="18" s="1"/>
  <c r="I57" i="18"/>
  <c r="K57" i="18"/>
  <c r="O57" i="18"/>
  <c r="O53" i="18" s="1"/>
  <c r="Q57" i="18"/>
  <c r="V57" i="18"/>
  <c r="G58" i="18"/>
  <c r="M58" i="18" s="1"/>
  <c r="I58" i="18"/>
  <c r="K58" i="18"/>
  <c r="O58" i="18"/>
  <c r="Q58" i="18"/>
  <c r="V58" i="18"/>
  <c r="G59" i="18"/>
  <c r="I59" i="18"/>
  <c r="K59" i="18"/>
  <c r="M59" i="18"/>
  <c r="O59" i="18"/>
  <c r="Q59" i="18"/>
  <c r="V59" i="18"/>
  <c r="G60" i="18"/>
  <c r="I60" i="18"/>
  <c r="K60" i="18"/>
  <c r="M60" i="18"/>
  <c r="O60" i="18"/>
  <c r="Q60" i="18"/>
  <c r="V60" i="18"/>
  <c r="G61" i="18"/>
  <c r="M61" i="18" s="1"/>
  <c r="I61" i="18"/>
  <c r="K61" i="18"/>
  <c r="O61" i="18"/>
  <c r="Q61" i="18"/>
  <c r="V61" i="18"/>
  <c r="G62" i="18"/>
  <c r="I62" i="18"/>
  <c r="K62" i="18"/>
  <c r="M62" i="18"/>
  <c r="O62" i="18"/>
  <c r="Q62" i="18"/>
  <c r="V62" i="18"/>
  <c r="G63" i="18"/>
  <c r="I63" i="18"/>
  <c r="K63" i="18"/>
  <c r="M63" i="18"/>
  <c r="O63" i="18"/>
  <c r="Q63" i="18"/>
  <c r="V63" i="18"/>
  <c r="G64" i="18"/>
  <c r="I64" i="18"/>
  <c r="K64" i="18"/>
  <c r="M64" i="18"/>
  <c r="O64" i="18"/>
  <c r="Q64" i="18"/>
  <c r="V64" i="18"/>
  <c r="G65" i="18"/>
  <c r="M65" i="18" s="1"/>
  <c r="I65" i="18"/>
  <c r="K65" i="18"/>
  <c r="O65" i="18"/>
  <c r="Q65" i="18"/>
  <c r="V65" i="18"/>
  <c r="G66" i="18"/>
  <c r="I66" i="18"/>
  <c r="K66" i="18"/>
  <c r="M66" i="18"/>
  <c r="O66" i="18"/>
  <c r="Q66" i="18"/>
  <c r="V66" i="18"/>
  <c r="G67" i="18"/>
  <c r="I67" i="18"/>
  <c r="K67" i="18"/>
  <c r="M67" i="18"/>
  <c r="O67" i="18"/>
  <c r="Q67" i="18"/>
  <c r="V67" i="18"/>
  <c r="G68" i="18"/>
  <c r="I68" i="18"/>
  <c r="K68" i="18"/>
  <c r="M68" i="18"/>
  <c r="O68" i="18"/>
  <c r="Q68" i="18"/>
  <c r="V68" i="18"/>
  <c r="G69" i="18"/>
  <c r="M69" i="18" s="1"/>
  <c r="I69" i="18"/>
  <c r="K69" i="18"/>
  <c r="O69" i="18"/>
  <c r="Q69" i="18"/>
  <c r="V69" i="18"/>
  <c r="G70" i="18"/>
  <c r="I70" i="18"/>
  <c r="K70" i="18"/>
  <c r="M70" i="18"/>
  <c r="O70" i="18"/>
  <c r="Q70" i="18"/>
  <c r="V70" i="18"/>
  <c r="G72" i="18"/>
  <c r="G71" i="18" s="1"/>
  <c r="I72" i="18"/>
  <c r="I71" i="18" s="1"/>
  <c r="K72" i="18"/>
  <c r="M72" i="18"/>
  <c r="O72" i="18"/>
  <c r="O71" i="18" s="1"/>
  <c r="Q72" i="18"/>
  <c r="Q71" i="18" s="1"/>
  <c r="V72" i="18"/>
  <c r="G73" i="18"/>
  <c r="M73" i="18" s="1"/>
  <c r="I73" i="18"/>
  <c r="K73" i="18"/>
  <c r="O73" i="18"/>
  <c r="Q73" i="18"/>
  <c r="V73" i="18"/>
  <c r="G74" i="18"/>
  <c r="I74" i="18"/>
  <c r="K74" i="18"/>
  <c r="M74" i="18"/>
  <c r="O74" i="18"/>
  <c r="Q74" i="18"/>
  <c r="V74" i="18"/>
  <c r="G75" i="18"/>
  <c r="I75" i="18"/>
  <c r="K75" i="18"/>
  <c r="K71" i="18" s="1"/>
  <c r="M75" i="18"/>
  <c r="O75" i="18"/>
  <c r="Q75" i="18"/>
  <c r="V75" i="18"/>
  <c r="V71" i="18" s="1"/>
  <c r="G76" i="18"/>
  <c r="I76" i="18"/>
  <c r="K76" i="18"/>
  <c r="M76" i="18"/>
  <c r="O76" i="18"/>
  <c r="Q76" i="18"/>
  <c r="V76" i="18"/>
  <c r="G77" i="18"/>
  <c r="M77" i="18" s="1"/>
  <c r="I77" i="18"/>
  <c r="K77" i="18"/>
  <c r="O77" i="18"/>
  <c r="Q77" i="18"/>
  <c r="V77" i="18"/>
  <c r="G78" i="18"/>
  <c r="I78" i="18"/>
  <c r="K78" i="18"/>
  <c r="M78" i="18"/>
  <c r="O78" i="18"/>
  <c r="Q78" i="18"/>
  <c r="V78" i="18"/>
  <c r="G79" i="18"/>
  <c r="I79" i="18"/>
  <c r="K79" i="18"/>
  <c r="M79" i="18"/>
  <c r="O79" i="18"/>
  <c r="Q79" i="18"/>
  <c r="V79" i="18"/>
  <c r="G81" i="18"/>
  <c r="G80" i="18" s="1"/>
  <c r="I81" i="18"/>
  <c r="I80" i="18" s="1"/>
  <c r="K81" i="18"/>
  <c r="K80" i="18" s="1"/>
  <c r="O81" i="18"/>
  <c r="O80" i="18" s="1"/>
  <c r="Q81" i="18"/>
  <c r="Q80" i="18" s="1"/>
  <c r="V81" i="18"/>
  <c r="V80" i="18" s="1"/>
  <c r="G83" i="18"/>
  <c r="I83" i="18"/>
  <c r="K83" i="18"/>
  <c r="K82" i="18" s="1"/>
  <c r="M83" i="18"/>
  <c r="O83" i="18"/>
  <c r="Q83" i="18"/>
  <c r="V83" i="18"/>
  <c r="V82" i="18" s="1"/>
  <c r="G84" i="18"/>
  <c r="G82" i="18" s="1"/>
  <c r="I84" i="18"/>
  <c r="K84" i="18"/>
  <c r="M84" i="18"/>
  <c r="O84" i="18"/>
  <c r="O82" i="18" s="1"/>
  <c r="Q84" i="18"/>
  <c r="V84" i="18"/>
  <c r="G85" i="18"/>
  <c r="M85" i="18" s="1"/>
  <c r="I85" i="18"/>
  <c r="I82" i="18" s="1"/>
  <c r="K85" i="18"/>
  <c r="O85" i="18"/>
  <c r="Q85" i="18"/>
  <c r="Q82" i="18" s="1"/>
  <c r="V85" i="18"/>
  <c r="G86" i="18"/>
  <c r="M86" i="18" s="1"/>
  <c r="I86" i="18"/>
  <c r="K86" i="18"/>
  <c r="O86" i="18"/>
  <c r="Q86" i="18"/>
  <c r="V86" i="18"/>
  <c r="G87" i="18"/>
  <c r="I87" i="18"/>
  <c r="K87" i="18"/>
  <c r="M87" i="18"/>
  <c r="O87" i="18"/>
  <c r="Q87" i="18"/>
  <c r="V87" i="18"/>
  <c r="G88" i="18"/>
  <c r="I88" i="18"/>
  <c r="K88" i="18"/>
  <c r="M88" i="18"/>
  <c r="O88" i="18"/>
  <c r="Q88" i="18"/>
  <c r="V88" i="18"/>
  <c r="G89" i="18"/>
  <c r="M89" i="18" s="1"/>
  <c r="I89" i="18"/>
  <c r="K89" i="18"/>
  <c r="O89" i="18"/>
  <c r="Q89" i="18"/>
  <c r="V89" i="18"/>
  <c r="G90" i="18"/>
  <c r="M90" i="18" s="1"/>
  <c r="I90" i="18"/>
  <c r="K90" i="18"/>
  <c r="O90" i="18"/>
  <c r="Q90" i="18"/>
  <c r="V90" i="18"/>
  <c r="G91" i="18"/>
  <c r="I91" i="18"/>
  <c r="K91" i="18"/>
  <c r="M91" i="18"/>
  <c r="O91" i="18"/>
  <c r="Q91" i="18"/>
  <c r="V91" i="18"/>
  <c r="G92" i="18"/>
  <c r="I92" i="18"/>
  <c r="K92" i="18"/>
  <c r="M92" i="18"/>
  <c r="O92" i="18"/>
  <c r="Q92" i="18"/>
  <c r="V92" i="18"/>
  <c r="G93" i="18"/>
  <c r="M93" i="18" s="1"/>
  <c r="I93" i="18"/>
  <c r="K93" i="18"/>
  <c r="O93" i="18"/>
  <c r="Q93" i="18"/>
  <c r="V93" i="18"/>
  <c r="G94" i="18"/>
  <c r="M94" i="18" s="1"/>
  <c r="I94" i="18"/>
  <c r="K94" i="18"/>
  <c r="O94" i="18"/>
  <c r="Q94" i="18"/>
  <c r="V94" i="18"/>
  <c r="G95" i="18"/>
  <c r="I95" i="18"/>
  <c r="K95" i="18"/>
  <c r="M95" i="18"/>
  <c r="O95" i="18"/>
  <c r="Q95" i="18"/>
  <c r="V95" i="18"/>
  <c r="G97" i="18"/>
  <c r="M97" i="18" s="1"/>
  <c r="I97" i="18"/>
  <c r="I96" i="18" s="1"/>
  <c r="K97" i="18"/>
  <c r="O97" i="18"/>
  <c r="Q97" i="18"/>
  <c r="Q96" i="18" s="1"/>
  <c r="V97" i="18"/>
  <c r="G98" i="18"/>
  <c r="M98" i="18" s="1"/>
  <c r="I98" i="18"/>
  <c r="K98" i="18"/>
  <c r="K96" i="18" s="1"/>
  <c r="O98" i="18"/>
  <c r="Q98" i="18"/>
  <c r="V98" i="18"/>
  <c r="V96" i="18" s="1"/>
  <c r="G99" i="18"/>
  <c r="I99" i="18"/>
  <c r="K99" i="18"/>
  <c r="M99" i="18"/>
  <c r="O99" i="18"/>
  <c r="Q99" i="18"/>
  <c r="V99" i="18"/>
  <c r="G100" i="18"/>
  <c r="G96" i="18" s="1"/>
  <c r="I100" i="18"/>
  <c r="K100" i="18"/>
  <c r="O100" i="18"/>
  <c r="O96" i="18" s="1"/>
  <c r="Q100" i="18"/>
  <c r="V100" i="18"/>
  <c r="G102" i="18"/>
  <c r="M102" i="18" s="1"/>
  <c r="I102" i="18"/>
  <c r="I101" i="18" s="1"/>
  <c r="K102" i="18"/>
  <c r="K101" i="18" s="1"/>
  <c r="O102" i="18"/>
  <c r="Q102" i="18"/>
  <c r="Q101" i="18" s="1"/>
  <c r="V102" i="18"/>
  <c r="V101" i="18" s="1"/>
  <c r="G103" i="18"/>
  <c r="I103" i="18"/>
  <c r="K103" i="18"/>
  <c r="M103" i="18"/>
  <c r="O103" i="18"/>
  <c r="Q103" i="18"/>
  <c r="V103" i="18"/>
  <c r="G104" i="18"/>
  <c r="G101" i="18" s="1"/>
  <c r="I104" i="18"/>
  <c r="K104" i="18"/>
  <c r="M104" i="18"/>
  <c r="O104" i="18"/>
  <c r="O101" i="18" s="1"/>
  <c r="Q104" i="18"/>
  <c r="V104" i="18"/>
  <c r="G105" i="18"/>
  <c r="M105" i="18" s="1"/>
  <c r="I105" i="18"/>
  <c r="K105" i="18"/>
  <c r="O105" i="18"/>
  <c r="Q105" i="18"/>
  <c r="V105" i="18"/>
  <c r="G106" i="18"/>
  <c r="M106" i="18" s="1"/>
  <c r="I106" i="18"/>
  <c r="K106" i="18"/>
  <c r="O106" i="18"/>
  <c r="Q106" i="18"/>
  <c r="V106" i="18"/>
  <c r="G107" i="18"/>
  <c r="I107" i="18"/>
  <c r="K107" i="18"/>
  <c r="M107" i="18"/>
  <c r="O107" i="18"/>
  <c r="Q107" i="18"/>
  <c r="V107" i="18"/>
  <c r="G108" i="18"/>
  <c r="I108" i="18"/>
  <c r="K108" i="18"/>
  <c r="M108" i="18"/>
  <c r="O108" i="18"/>
  <c r="Q108" i="18"/>
  <c r="V108" i="18"/>
  <c r="G109" i="18"/>
  <c r="M109" i="18" s="1"/>
  <c r="I109" i="18"/>
  <c r="K109" i="18"/>
  <c r="O109" i="18"/>
  <c r="Q109" i="18"/>
  <c r="V109" i="18"/>
  <c r="I110" i="18"/>
  <c r="Q110" i="18"/>
  <c r="G111" i="18"/>
  <c r="I111" i="18"/>
  <c r="K111" i="18"/>
  <c r="K110" i="18" s="1"/>
  <c r="M111" i="18"/>
  <c r="M110" i="18" s="1"/>
  <c r="O111" i="18"/>
  <c r="Q111" i="18"/>
  <c r="V111" i="18"/>
  <c r="V110" i="18" s="1"/>
  <c r="G112" i="18"/>
  <c r="G110" i="18" s="1"/>
  <c r="I112" i="18"/>
  <c r="K112" i="18"/>
  <c r="M112" i="18"/>
  <c r="O112" i="18"/>
  <c r="O110" i="18" s="1"/>
  <c r="Q112" i="18"/>
  <c r="V112" i="18"/>
  <c r="G113" i="18"/>
  <c r="O113" i="18"/>
  <c r="G114" i="18"/>
  <c r="M114" i="18" s="1"/>
  <c r="M113" i="18" s="1"/>
  <c r="I114" i="18"/>
  <c r="I113" i="18" s="1"/>
  <c r="K114" i="18"/>
  <c r="K113" i="18" s="1"/>
  <c r="O114" i="18"/>
  <c r="Q114" i="18"/>
  <c r="Q113" i="18" s="1"/>
  <c r="V114" i="18"/>
  <c r="V113" i="18" s="1"/>
  <c r="AE116" i="18"/>
  <c r="AF116" i="18"/>
  <c r="G47" i="17"/>
  <c r="G9" i="17"/>
  <c r="G8" i="17" s="1"/>
  <c r="I9" i="17"/>
  <c r="I8" i="17" s="1"/>
  <c r="K9" i="17"/>
  <c r="O9" i="17"/>
  <c r="O8" i="17" s="1"/>
  <c r="Q9" i="17"/>
  <c r="Q8" i="17" s="1"/>
  <c r="V9" i="17"/>
  <c r="G10" i="17"/>
  <c r="M10" i="17" s="1"/>
  <c r="I10" i="17"/>
  <c r="K10" i="17"/>
  <c r="O10" i="17"/>
  <c r="Q10" i="17"/>
  <c r="V10" i="17"/>
  <c r="G11" i="17"/>
  <c r="I11" i="17"/>
  <c r="K11" i="17"/>
  <c r="K8" i="17" s="1"/>
  <c r="M11" i="17"/>
  <c r="O11" i="17"/>
  <c r="Q11" i="17"/>
  <c r="V11" i="17"/>
  <c r="V8" i="17" s="1"/>
  <c r="G12" i="17"/>
  <c r="I12" i="17"/>
  <c r="K12" i="17"/>
  <c r="M12" i="17"/>
  <c r="O12" i="17"/>
  <c r="Q12" i="17"/>
  <c r="V12" i="17"/>
  <c r="G13" i="17"/>
  <c r="M13" i="17" s="1"/>
  <c r="I13" i="17"/>
  <c r="K13" i="17"/>
  <c r="O13" i="17"/>
  <c r="Q13" i="17"/>
  <c r="V13" i="17"/>
  <c r="G14" i="17"/>
  <c r="M14" i="17" s="1"/>
  <c r="I14" i="17"/>
  <c r="K14" i="17"/>
  <c r="O14" i="17"/>
  <c r="Q14" i="17"/>
  <c r="V14" i="17"/>
  <c r="G16" i="17"/>
  <c r="G15" i="17" s="1"/>
  <c r="I16" i="17"/>
  <c r="K16" i="17"/>
  <c r="M16" i="17"/>
  <c r="O16" i="17"/>
  <c r="O15" i="17" s="1"/>
  <c r="Q16" i="17"/>
  <c r="V16" i="17"/>
  <c r="G17" i="17"/>
  <c r="M17" i="17" s="1"/>
  <c r="I17" i="17"/>
  <c r="K17" i="17"/>
  <c r="O17" i="17"/>
  <c r="Q17" i="17"/>
  <c r="V17" i="17"/>
  <c r="G18" i="17"/>
  <c r="M18" i="17" s="1"/>
  <c r="I18" i="17"/>
  <c r="I15" i="17" s="1"/>
  <c r="K18" i="17"/>
  <c r="O18" i="17"/>
  <c r="Q18" i="17"/>
  <c r="Q15" i="17" s="1"/>
  <c r="V18" i="17"/>
  <c r="G19" i="17"/>
  <c r="I19" i="17"/>
  <c r="K19" i="17"/>
  <c r="K15" i="17" s="1"/>
  <c r="M19" i="17"/>
  <c r="O19" i="17"/>
  <c r="Q19" i="17"/>
  <c r="V19" i="17"/>
  <c r="V15" i="17" s="1"/>
  <c r="G20" i="17"/>
  <c r="I20" i="17"/>
  <c r="K20" i="17"/>
  <c r="M20" i="17"/>
  <c r="O20" i="17"/>
  <c r="Q20" i="17"/>
  <c r="V20" i="17"/>
  <c r="G21" i="17"/>
  <c r="M21" i="17" s="1"/>
  <c r="I21" i="17"/>
  <c r="K21" i="17"/>
  <c r="O21" i="17"/>
  <c r="Q21" i="17"/>
  <c r="V21" i="17"/>
  <c r="G22" i="17"/>
  <c r="M22" i="17" s="1"/>
  <c r="I22" i="17"/>
  <c r="K22" i="17"/>
  <c r="O22" i="17"/>
  <c r="Q22" i="17"/>
  <c r="V22" i="17"/>
  <c r="G23" i="17"/>
  <c r="I23" i="17"/>
  <c r="K23" i="17"/>
  <c r="M23" i="17"/>
  <c r="O23" i="17"/>
  <c r="Q23" i="17"/>
  <c r="V23" i="17"/>
  <c r="G25" i="17"/>
  <c r="G24" i="17" s="1"/>
  <c r="I25" i="17"/>
  <c r="I24" i="17" s="1"/>
  <c r="K25" i="17"/>
  <c r="O25" i="17"/>
  <c r="O24" i="17" s="1"/>
  <c r="Q25" i="17"/>
  <c r="Q24" i="17" s="1"/>
  <c r="V25" i="17"/>
  <c r="G26" i="17"/>
  <c r="M26" i="17" s="1"/>
  <c r="I26" i="17"/>
  <c r="K26" i="17"/>
  <c r="O26" i="17"/>
  <c r="Q26" i="17"/>
  <c r="V26" i="17"/>
  <c r="G27" i="17"/>
  <c r="I27" i="17"/>
  <c r="K27" i="17"/>
  <c r="K24" i="17" s="1"/>
  <c r="M27" i="17"/>
  <c r="O27" i="17"/>
  <c r="Q27" i="17"/>
  <c r="V27" i="17"/>
  <c r="V24" i="17" s="1"/>
  <c r="G28" i="17"/>
  <c r="I28" i="17"/>
  <c r="K28" i="17"/>
  <c r="M28" i="17"/>
  <c r="O28" i="17"/>
  <c r="Q28" i="17"/>
  <c r="V28" i="17"/>
  <c r="G29" i="17"/>
  <c r="M29" i="17" s="1"/>
  <c r="I29" i="17"/>
  <c r="K29" i="17"/>
  <c r="O29" i="17"/>
  <c r="Q29" i="17"/>
  <c r="V29" i="17"/>
  <c r="G30" i="17"/>
  <c r="M30" i="17" s="1"/>
  <c r="I30" i="17"/>
  <c r="K30" i="17"/>
  <c r="O30" i="17"/>
  <c r="Q30" i="17"/>
  <c r="V30" i="17"/>
  <c r="G31" i="17"/>
  <c r="I31" i="17"/>
  <c r="K31" i="17"/>
  <c r="M31" i="17"/>
  <c r="O31" i="17"/>
  <c r="Q31" i="17"/>
  <c r="V31" i="17"/>
  <c r="G33" i="17"/>
  <c r="G32" i="17" s="1"/>
  <c r="I33" i="17"/>
  <c r="I32" i="17" s="1"/>
  <c r="K33" i="17"/>
  <c r="O33" i="17"/>
  <c r="O32" i="17" s="1"/>
  <c r="Q33" i="17"/>
  <c r="Q32" i="17" s="1"/>
  <c r="V33" i="17"/>
  <c r="G34" i="17"/>
  <c r="M34" i="17" s="1"/>
  <c r="I34" i="17"/>
  <c r="K34" i="17"/>
  <c r="O34" i="17"/>
  <c r="Q34" i="17"/>
  <c r="V34" i="17"/>
  <c r="G35" i="17"/>
  <c r="I35" i="17"/>
  <c r="K35" i="17"/>
  <c r="K32" i="17" s="1"/>
  <c r="M35" i="17"/>
  <c r="O35" i="17"/>
  <c r="Q35" i="17"/>
  <c r="V35" i="17"/>
  <c r="V32" i="17" s="1"/>
  <c r="G36" i="17"/>
  <c r="I36" i="17"/>
  <c r="K36" i="17"/>
  <c r="M36" i="17"/>
  <c r="O36" i="17"/>
  <c r="Q36" i="17"/>
  <c r="V36" i="17"/>
  <c r="G37" i="17"/>
  <c r="M37" i="17" s="1"/>
  <c r="I37" i="17"/>
  <c r="K37" i="17"/>
  <c r="O37" i="17"/>
  <c r="Q37" i="17"/>
  <c r="V37" i="17"/>
  <c r="G38" i="17"/>
  <c r="M38" i="17" s="1"/>
  <c r="I38" i="17"/>
  <c r="K38" i="17"/>
  <c r="O38" i="17"/>
  <c r="Q38" i="17"/>
  <c r="V38" i="17"/>
  <c r="G40" i="17"/>
  <c r="G39" i="17" s="1"/>
  <c r="I40" i="17"/>
  <c r="K40" i="17"/>
  <c r="M40" i="17"/>
  <c r="O40" i="17"/>
  <c r="O39" i="17" s="1"/>
  <c r="Q40" i="17"/>
  <c r="V40" i="17"/>
  <c r="G41" i="17"/>
  <c r="M41" i="17" s="1"/>
  <c r="I41" i="17"/>
  <c r="K41" i="17"/>
  <c r="O41" i="17"/>
  <c r="Q41" i="17"/>
  <c r="V41" i="17"/>
  <c r="G42" i="17"/>
  <c r="M42" i="17" s="1"/>
  <c r="I42" i="17"/>
  <c r="I39" i="17" s="1"/>
  <c r="K42" i="17"/>
  <c r="O42" i="17"/>
  <c r="Q42" i="17"/>
  <c r="Q39" i="17" s="1"/>
  <c r="V42" i="17"/>
  <c r="G43" i="17"/>
  <c r="I43" i="17"/>
  <c r="K43" i="17"/>
  <c r="K39" i="17" s="1"/>
  <c r="M43" i="17"/>
  <c r="O43" i="17"/>
  <c r="Q43" i="17"/>
  <c r="V43" i="17"/>
  <c r="V39" i="17" s="1"/>
  <c r="G44" i="17"/>
  <c r="I44" i="17"/>
  <c r="K44" i="17"/>
  <c r="M44" i="17"/>
  <c r="O44" i="17"/>
  <c r="Q44" i="17"/>
  <c r="V44" i="17"/>
  <c r="G45" i="17"/>
  <c r="M45" i="17" s="1"/>
  <c r="I45" i="17"/>
  <c r="K45" i="17"/>
  <c r="O45" i="17"/>
  <c r="Q45" i="17"/>
  <c r="V45" i="17"/>
  <c r="AE47" i="17"/>
  <c r="AF47" i="17"/>
  <c r="G96" i="16"/>
  <c r="G8" i="16"/>
  <c r="O8" i="16"/>
  <c r="G9" i="16"/>
  <c r="M9" i="16" s="1"/>
  <c r="M8" i="16" s="1"/>
  <c r="I9" i="16"/>
  <c r="I8" i="16" s="1"/>
  <c r="K9" i="16"/>
  <c r="K8" i="16" s="1"/>
  <c r="O9" i="16"/>
  <c r="Q9" i="16"/>
  <c r="Q8" i="16" s="1"/>
  <c r="V9" i="16"/>
  <c r="V8" i="16" s="1"/>
  <c r="G10" i="16"/>
  <c r="I10" i="16"/>
  <c r="K10" i="16"/>
  <c r="M10" i="16"/>
  <c r="O10" i="16"/>
  <c r="Q10" i="16"/>
  <c r="V10" i="16"/>
  <c r="G12" i="16"/>
  <c r="G11" i="16" s="1"/>
  <c r="I12" i="16"/>
  <c r="I11" i="16" s="1"/>
  <c r="K12" i="16"/>
  <c r="K11" i="16" s="1"/>
  <c r="O12" i="16"/>
  <c r="O11" i="16" s="1"/>
  <c r="Q12" i="16"/>
  <c r="Q11" i="16" s="1"/>
  <c r="V12" i="16"/>
  <c r="V11" i="16" s="1"/>
  <c r="G13" i="16"/>
  <c r="M13" i="16" s="1"/>
  <c r="I13" i="16"/>
  <c r="K13" i="16"/>
  <c r="O13" i="16"/>
  <c r="Q13" i="16"/>
  <c r="V13" i="16"/>
  <c r="G14" i="16"/>
  <c r="I14" i="16"/>
  <c r="K14" i="16"/>
  <c r="M14" i="16"/>
  <c r="O14" i="16"/>
  <c r="Q14" i="16"/>
  <c r="V14" i="16"/>
  <c r="G15" i="16"/>
  <c r="I15" i="16"/>
  <c r="K15" i="16"/>
  <c r="M15" i="16"/>
  <c r="O15" i="16"/>
  <c r="Q15" i="16"/>
  <c r="V15" i="16"/>
  <c r="G16" i="16"/>
  <c r="M16" i="16" s="1"/>
  <c r="I16" i="16"/>
  <c r="K16" i="16"/>
  <c r="O16" i="16"/>
  <c r="Q16" i="16"/>
  <c r="V16" i="16"/>
  <c r="G17" i="16"/>
  <c r="M17" i="16" s="1"/>
  <c r="I17" i="16"/>
  <c r="K17" i="16"/>
  <c r="O17" i="16"/>
  <c r="Q17" i="16"/>
  <c r="V17" i="16"/>
  <c r="G19" i="16"/>
  <c r="G18" i="16" s="1"/>
  <c r="I19" i="16"/>
  <c r="I18" i="16" s="1"/>
  <c r="K19" i="16"/>
  <c r="M19" i="16"/>
  <c r="O19" i="16"/>
  <c r="O18" i="16" s="1"/>
  <c r="Q19" i="16"/>
  <c r="Q18" i="16" s="1"/>
  <c r="V19" i="16"/>
  <c r="G20" i="16"/>
  <c r="M20" i="16" s="1"/>
  <c r="I20" i="16"/>
  <c r="K20" i="16"/>
  <c r="O20" i="16"/>
  <c r="Q20" i="16"/>
  <c r="V20" i="16"/>
  <c r="G21" i="16"/>
  <c r="I21" i="16"/>
  <c r="K21" i="16"/>
  <c r="M21" i="16"/>
  <c r="O21" i="16"/>
  <c r="Q21" i="16"/>
  <c r="V21" i="16"/>
  <c r="G22" i="16"/>
  <c r="I22" i="16"/>
  <c r="K22" i="16"/>
  <c r="K18" i="16" s="1"/>
  <c r="M22" i="16"/>
  <c r="O22" i="16"/>
  <c r="Q22" i="16"/>
  <c r="V22" i="16"/>
  <c r="V18" i="16" s="1"/>
  <c r="G23" i="16"/>
  <c r="I23" i="16"/>
  <c r="K23" i="16"/>
  <c r="M23" i="16"/>
  <c r="O23" i="16"/>
  <c r="Q23" i="16"/>
  <c r="V23" i="16"/>
  <c r="G24" i="16"/>
  <c r="M24" i="16" s="1"/>
  <c r="I24" i="16"/>
  <c r="K24" i="16"/>
  <c r="O24" i="16"/>
  <c r="Q24" i="16"/>
  <c r="V24" i="16"/>
  <c r="G25" i="16"/>
  <c r="I25" i="16"/>
  <c r="K25" i="16"/>
  <c r="M25" i="16"/>
  <c r="O25" i="16"/>
  <c r="Q25" i="16"/>
  <c r="V25" i="16"/>
  <c r="G26" i="16"/>
  <c r="I26" i="16"/>
  <c r="K26" i="16"/>
  <c r="M26" i="16"/>
  <c r="O26" i="16"/>
  <c r="Q26" i="16"/>
  <c r="V26" i="16"/>
  <c r="G27" i="16"/>
  <c r="I27" i="16"/>
  <c r="K27" i="16"/>
  <c r="M27" i="16"/>
  <c r="O27" i="16"/>
  <c r="Q27" i="16"/>
  <c r="V27" i="16"/>
  <c r="G28" i="16"/>
  <c r="O28" i="16"/>
  <c r="G29" i="16"/>
  <c r="I29" i="16"/>
  <c r="I28" i="16" s="1"/>
  <c r="K29" i="16"/>
  <c r="K28" i="16" s="1"/>
  <c r="M29" i="16"/>
  <c r="M28" i="16" s="1"/>
  <c r="O29" i="16"/>
  <c r="Q29" i="16"/>
  <c r="Q28" i="16" s="1"/>
  <c r="V29" i="16"/>
  <c r="V28" i="16" s="1"/>
  <c r="G30" i="16"/>
  <c r="I30" i="16"/>
  <c r="K30" i="16"/>
  <c r="M30" i="16"/>
  <c r="O30" i="16"/>
  <c r="Q30" i="16"/>
  <c r="V30" i="16"/>
  <c r="G31" i="16"/>
  <c r="I31" i="16"/>
  <c r="K31" i="16"/>
  <c r="M31" i="16"/>
  <c r="O31" i="16"/>
  <c r="Q31" i="16"/>
  <c r="V31" i="16"/>
  <c r="G33" i="16"/>
  <c r="I33" i="16"/>
  <c r="I32" i="16" s="1"/>
  <c r="K33" i="16"/>
  <c r="K32" i="16" s="1"/>
  <c r="M33" i="16"/>
  <c r="O33" i="16"/>
  <c r="Q33" i="16"/>
  <c r="Q32" i="16" s="1"/>
  <c r="V33" i="16"/>
  <c r="V32" i="16" s="1"/>
  <c r="G34" i="16"/>
  <c r="M34" i="16" s="1"/>
  <c r="I34" i="16"/>
  <c r="K34" i="16"/>
  <c r="O34" i="16"/>
  <c r="Q34" i="16"/>
  <c r="V34" i="16"/>
  <c r="G35" i="16"/>
  <c r="I35" i="16"/>
  <c r="K35" i="16"/>
  <c r="M35" i="16"/>
  <c r="O35" i="16"/>
  <c r="Q35" i="16"/>
  <c r="V35" i="16"/>
  <c r="G36" i="16"/>
  <c r="G32" i="16" s="1"/>
  <c r="I36" i="16"/>
  <c r="K36" i="16"/>
  <c r="O36" i="16"/>
  <c r="O32" i="16" s="1"/>
  <c r="Q36" i="16"/>
  <c r="V36" i="16"/>
  <c r="G37" i="16"/>
  <c r="I37" i="16"/>
  <c r="K37" i="16"/>
  <c r="M37" i="16"/>
  <c r="O37" i="16"/>
  <c r="Q37" i="16"/>
  <c r="V37" i="16"/>
  <c r="G38" i="16"/>
  <c r="M38" i="16" s="1"/>
  <c r="I38" i="16"/>
  <c r="K38" i="16"/>
  <c r="O38" i="16"/>
  <c r="Q38" i="16"/>
  <c r="V38" i="16"/>
  <c r="G40" i="16"/>
  <c r="G39" i="16" s="1"/>
  <c r="I40" i="16"/>
  <c r="I39" i="16" s="1"/>
  <c r="K40" i="16"/>
  <c r="K39" i="16" s="1"/>
  <c r="O40" i="16"/>
  <c r="O39" i="16" s="1"/>
  <c r="Q40" i="16"/>
  <c r="Q39" i="16" s="1"/>
  <c r="V40" i="16"/>
  <c r="V39" i="16" s="1"/>
  <c r="G41" i="16"/>
  <c r="I41" i="16"/>
  <c r="K41" i="16"/>
  <c r="M41" i="16"/>
  <c r="O41" i="16"/>
  <c r="Q41" i="16"/>
  <c r="V41" i="16"/>
  <c r="G42" i="16"/>
  <c r="I42" i="16"/>
  <c r="K42" i="16"/>
  <c r="M42" i="16"/>
  <c r="O42" i="16"/>
  <c r="Q42" i="16"/>
  <c r="V42" i="16"/>
  <c r="G43" i="16"/>
  <c r="I43" i="16"/>
  <c r="K43" i="16"/>
  <c r="M43" i="16"/>
  <c r="O43" i="16"/>
  <c r="Q43" i="16"/>
  <c r="V43" i="16"/>
  <c r="G44" i="16"/>
  <c r="M44" i="16" s="1"/>
  <c r="I44" i="16"/>
  <c r="K44" i="16"/>
  <c r="O44" i="16"/>
  <c r="Q44" i="16"/>
  <c r="V44" i="16"/>
  <c r="G45" i="16"/>
  <c r="I45" i="16"/>
  <c r="O45" i="16"/>
  <c r="Q45" i="16"/>
  <c r="G46" i="16"/>
  <c r="I46" i="16"/>
  <c r="K46" i="16"/>
  <c r="K45" i="16" s="1"/>
  <c r="M46" i="16"/>
  <c r="M45" i="16" s="1"/>
  <c r="O46" i="16"/>
  <c r="Q46" i="16"/>
  <c r="V46" i="16"/>
  <c r="V45" i="16" s="1"/>
  <c r="G48" i="16"/>
  <c r="G47" i="16" s="1"/>
  <c r="I48" i="16"/>
  <c r="I47" i="16" s="1"/>
  <c r="K48" i="16"/>
  <c r="O48" i="16"/>
  <c r="O47" i="16" s="1"/>
  <c r="Q48" i="16"/>
  <c r="Q47" i="16" s="1"/>
  <c r="V48" i="16"/>
  <c r="G49" i="16"/>
  <c r="M49" i="16" s="1"/>
  <c r="I49" i="16"/>
  <c r="K49" i="16"/>
  <c r="K47" i="16" s="1"/>
  <c r="O49" i="16"/>
  <c r="Q49" i="16"/>
  <c r="V49" i="16"/>
  <c r="V47" i="16" s="1"/>
  <c r="G50" i="16"/>
  <c r="I50" i="16"/>
  <c r="K50" i="16"/>
  <c r="M50" i="16"/>
  <c r="O50" i="16"/>
  <c r="Q50" i="16"/>
  <c r="V50" i="16"/>
  <c r="G51" i="16"/>
  <c r="I51" i="16"/>
  <c r="K51" i="16"/>
  <c r="M51" i="16"/>
  <c r="O51" i="16"/>
  <c r="Q51" i="16"/>
  <c r="V51" i="16"/>
  <c r="G52" i="16"/>
  <c r="M52" i="16" s="1"/>
  <c r="I52" i="16"/>
  <c r="K52" i="16"/>
  <c r="O52" i="16"/>
  <c r="Q52" i="16"/>
  <c r="V52" i="16"/>
  <c r="G53" i="16"/>
  <c r="I53" i="16"/>
  <c r="O53" i="16"/>
  <c r="Q53" i="16"/>
  <c r="G54" i="16"/>
  <c r="I54" i="16"/>
  <c r="K54" i="16"/>
  <c r="K53" i="16" s="1"/>
  <c r="M54" i="16"/>
  <c r="M53" i="16" s="1"/>
  <c r="O54" i="16"/>
  <c r="Q54" i="16"/>
  <c r="V54" i="16"/>
  <c r="V53" i="16" s="1"/>
  <c r="G55" i="16"/>
  <c r="I55" i="16"/>
  <c r="K55" i="16"/>
  <c r="M55" i="16"/>
  <c r="O55" i="16"/>
  <c r="Q55" i="16"/>
  <c r="V55" i="16"/>
  <c r="G56" i="16"/>
  <c r="O56" i="16"/>
  <c r="G57" i="16"/>
  <c r="M57" i="16" s="1"/>
  <c r="M56" i="16" s="1"/>
  <c r="I57" i="16"/>
  <c r="I56" i="16" s="1"/>
  <c r="K57" i="16"/>
  <c r="K56" i="16" s="1"/>
  <c r="O57" i="16"/>
  <c r="Q57" i="16"/>
  <c r="Q56" i="16" s="1"/>
  <c r="V57" i="16"/>
  <c r="V56" i="16" s="1"/>
  <c r="I58" i="16"/>
  <c r="K58" i="16"/>
  <c r="Q58" i="16"/>
  <c r="V58" i="16"/>
  <c r="G59" i="16"/>
  <c r="G58" i="16" s="1"/>
  <c r="I59" i="16"/>
  <c r="K59" i="16"/>
  <c r="M59" i="16"/>
  <c r="M58" i="16" s="1"/>
  <c r="O59" i="16"/>
  <c r="O58" i="16" s="1"/>
  <c r="Q59" i="16"/>
  <c r="V59" i="16"/>
  <c r="G61" i="16"/>
  <c r="M61" i="16" s="1"/>
  <c r="I61" i="16"/>
  <c r="I60" i="16" s="1"/>
  <c r="K61" i="16"/>
  <c r="K60" i="16" s="1"/>
  <c r="O61" i="16"/>
  <c r="Q61" i="16"/>
  <c r="Q60" i="16" s="1"/>
  <c r="V61" i="16"/>
  <c r="V60" i="16" s="1"/>
  <c r="G62" i="16"/>
  <c r="M62" i="16" s="1"/>
  <c r="I62" i="16"/>
  <c r="K62" i="16"/>
  <c r="O62" i="16"/>
  <c r="Q62" i="16"/>
  <c r="V62" i="16"/>
  <c r="G63" i="16"/>
  <c r="I63" i="16"/>
  <c r="K63" i="16"/>
  <c r="M63" i="16"/>
  <c r="O63" i="16"/>
  <c r="Q63" i="16"/>
  <c r="V63" i="16"/>
  <c r="G64" i="16"/>
  <c r="G60" i="16" s="1"/>
  <c r="I64" i="16"/>
  <c r="K64" i="16"/>
  <c r="O64" i="16"/>
  <c r="O60" i="16" s="1"/>
  <c r="Q64" i="16"/>
  <c r="V64" i="16"/>
  <c r="G65" i="16"/>
  <c r="M65" i="16" s="1"/>
  <c r="I65" i="16"/>
  <c r="K65" i="16"/>
  <c r="O65" i="16"/>
  <c r="Q65" i="16"/>
  <c r="V65" i="16"/>
  <c r="G66" i="16"/>
  <c r="M66" i="16" s="1"/>
  <c r="I66" i="16"/>
  <c r="K66" i="16"/>
  <c r="O66" i="16"/>
  <c r="Q66" i="16"/>
  <c r="V66" i="16"/>
  <c r="G68" i="16"/>
  <c r="G67" i="16" s="1"/>
  <c r="I68" i="16"/>
  <c r="I67" i="16" s="1"/>
  <c r="K68" i="16"/>
  <c r="O68" i="16"/>
  <c r="O67" i="16" s="1"/>
  <c r="Q68" i="16"/>
  <c r="Q67" i="16" s="1"/>
  <c r="V68" i="16"/>
  <c r="G69" i="16"/>
  <c r="M69" i="16" s="1"/>
  <c r="I69" i="16"/>
  <c r="K69" i="16"/>
  <c r="K67" i="16" s="1"/>
  <c r="O69" i="16"/>
  <c r="Q69" i="16"/>
  <c r="V69" i="16"/>
  <c r="V67" i="16" s="1"/>
  <c r="G70" i="16"/>
  <c r="I70" i="16"/>
  <c r="K70" i="16"/>
  <c r="M70" i="16"/>
  <c r="O70" i="16"/>
  <c r="Q70" i="16"/>
  <c r="V70" i="16"/>
  <c r="G71" i="16"/>
  <c r="I71" i="16"/>
  <c r="K71" i="16"/>
  <c r="M71" i="16"/>
  <c r="O71" i="16"/>
  <c r="Q71" i="16"/>
  <c r="V71" i="16"/>
  <c r="G72" i="16"/>
  <c r="M72" i="16" s="1"/>
  <c r="I72" i="16"/>
  <c r="K72" i="16"/>
  <c r="O72" i="16"/>
  <c r="Q72" i="16"/>
  <c r="V72" i="16"/>
  <c r="G74" i="16"/>
  <c r="I74" i="16"/>
  <c r="K74" i="16"/>
  <c r="K73" i="16" s="1"/>
  <c r="M74" i="16"/>
  <c r="O74" i="16"/>
  <c r="Q74" i="16"/>
  <c r="V74" i="16"/>
  <c r="V73" i="16" s="1"/>
  <c r="G75" i="16"/>
  <c r="I75" i="16"/>
  <c r="K75" i="16"/>
  <c r="M75" i="16"/>
  <c r="O75" i="16"/>
  <c r="Q75" i="16"/>
  <c r="V75" i="16"/>
  <c r="G76" i="16"/>
  <c r="G73" i="16" s="1"/>
  <c r="I76" i="16"/>
  <c r="K76" i="16"/>
  <c r="O76" i="16"/>
  <c r="O73" i="16" s="1"/>
  <c r="Q76" i="16"/>
  <c r="V76" i="16"/>
  <c r="G77" i="16"/>
  <c r="M77" i="16" s="1"/>
  <c r="I77" i="16"/>
  <c r="I73" i="16" s="1"/>
  <c r="K77" i="16"/>
  <c r="O77" i="16"/>
  <c r="Q77" i="16"/>
  <c r="Q73" i="16" s="1"/>
  <c r="V77" i="16"/>
  <c r="G78" i="16"/>
  <c r="I78" i="16"/>
  <c r="K78" i="16"/>
  <c r="M78" i="16"/>
  <c r="O78" i="16"/>
  <c r="Q78" i="16"/>
  <c r="V78" i="16"/>
  <c r="K79" i="16"/>
  <c r="V79" i="16"/>
  <c r="G80" i="16"/>
  <c r="G79" i="16" s="1"/>
  <c r="I80" i="16"/>
  <c r="I79" i="16" s="1"/>
  <c r="K80" i="16"/>
  <c r="O80" i="16"/>
  <c r="O79" i="16" s="1"/>
  <c r="Q80" i="16"/>
  <c r="Q79" i="16" s="1"/>
  <c r="V80" i="16"/>
  <c r="G82" i="16"/>
  <c r="I82" i="16"/>
  <c r="K82" i="16"/>
  <c r="K81" i="16" s="1"/>
  <c r="M82" i="16"/>
  <c r="O82" i="16"/>
  <c r="Q82" i="16"/>
  <c r="V82" i="16"/>
  <c r="V81" i="16" s="1"/>
  <c r="G83" i="16"/>
  <c r="I83" i="16"/>
  <c r="K83" i="16"/>
  <c r="M83" i="16"/>
  <c r="O83" i="16"/>
  <c r="Q83" i="16"/>
  <c r="V83" i="16"/>
  <c r="G84" i="16"/>
  <c r="G81" i="16" s="1"/>
  <c r="I84" i="16"/>
  <c r="K84" i="16"/>
  <c r="O84" i="16"/>
  <c r="O81" i="16" s="1"/>
  <c r="Q84" i="16"/>
  <c r="V84" i="16"/>
  <c r="G85" i="16"/>
  <c r="M85" i="16" s="1"/>
  <c r="I85" i="16"/>
  <c r="I81" i="16" s="1"/>
  <c r="K85" i="16"/>
  <c r="O85" i="16"/>
  <c r="Q85" i="16"/>
  <c r="Q81" i="16" s="1"/>
  <c r="V85" i="16"/>
  <c r="G86" i="16"/>
  <c r="I86" i="16"/>
  <c r="K86" i="16"/>
  <c r="M86" i="16"/>
  <c r="O86" i="16"/>
  <c r="Q86" i="16"/>
  <c r="V86" i="16"/>
  <c r="G87" i="16"/>
  <c r="I87" i="16"/>
  <c r="K87" i="16"/>
  <c r="M87" i="16"/>
  <c r="O87" i="16"/>
  <c r="Q87" i="16"/>
  <c r="V87" i="16"/>
  <c r="G88" i="16"/>
  <c r="M88" i="16" s="1"/>
  <c r="I88" i="16"/>
  <c r="K88" i="16"/>
  <c r="O88" i="16"/>
  <c r="Q88" i="16"/>
  <c r="V88" i="16"/>
  <c r="G89" i="16"/>
  <c r="M89" i="16" s="1"/>
  <c r="I89" i="16"/>
  <c r="K89" i="16"/>
  <c r="O89" i="16"/>
  <c r="Q89" i="16"/>
  <c r="V89" i="16"/>
  <c r="G91" i="16"/>
  <c r="G90" i="16" s="1"/>
  <c r="I91" i="16"/>
  <c r="I90" i="16" s="1"/>
  <c r="K91" i="16"/>
  <c r="M91" i="16"/>
  <c r="O91" i="16"/>
  <c r="Q91" i="16"/>
  <c r="Q90" i="16" s="1"/>
  <c r="V91" i="16"/>
  <c r="G92" i="16"/>
  <c r="M92" i="16" s="1"/>
  <c r="I92" i="16"/>
  <c r="K92" i="16"/>
  <c r="O92" i="16"/>
  <c r="O90" i="16" s="1"/>
  <c r="Q92" i="16"/>
  <c r="V92" i="16"/>
  <c r="G93" i="16"/>
  <c r="I93" i="16"/>
  <c r="K93" i="16"/>
  <c r="M93" i="16"/>
  <c r="O93" i="16"/>
  <c r="Q93" i="16"/>
  <c r="V93" i="16"/>
  <c r="G94" i="16"/>
  <c r="M94" i="16" s="1"/>
  <c r="I94" i="16"/>
  <c r="K94" i="16"/>
  <c r="K90" i="16" s="1"/>
  <c r="O94" i="16"/>
  <c r="Q94" i="16"/>
  <c r="V94" i="16"/>
  <c r="V90" i="16" s="1"/>
  <c r="AE96" i="16"/>
  <c r="AF96" i="16"/>
  <c r="G217" i="15"/>
  <c r="G9" i="15"/>
  <c r="M9" i="15" s="1"/>
  <c r="I9" i="15"/>
  <c r="I8" i="15" s="1"/>
  <c r="K9" i="15"/>
  <c r="K8" i="15" s="1"/>
  <c r="O9" i="15"/>
  <c r="Q9" i="15"/>
  <c r="Q8" i="15" s="1"/>
  <c r="V9" i="15"/>
  <c r="V8" i="15" s="1"/>
  <c r="G10" i="15"/>
  <c r="I10" i="15"/>
  <c r="K10" i="15"/>
  <c r="M10" i="15"/>
  <c r="O10" i="15"/>
  <c r="Q10" i="15"/>
  <c r="V10" i="15"/>
  <c r="G11" i="15"/>
  <c r="I11" i="15"/>
  <c r="K11" i="15"/>
  <c r="M11" i="15"/>
  <c r="O11" i="15"/>
  <c r="Q11" i="15"/>
  <c r="V11" i="15"/>
  <c r="G12" i="15"/>
  <c r="G8" i="15" s="1"/>
  <c r="I12" i="15"/>
  <c r="K12" i="15"/>
  <c r="O12" i="15"/>
  <c r="O8" i="15" s="1"/>
  <c r="Q12" i="15"/>
  <c r="V12" i="15"/>
  <c r="G13" i="15"/>
  <c r="M13" i="15" s="1"/>
  <c r="I13" i="15"/>
  <c r="K13" i="15"/>
  <c r="O13" i="15"/>
  <c r="Q13" i="15"/>
  <c r="V13" i="15"/>
  <c r="G14" i="15"/>
  <c r="I14" i="15"/>
  <c r="K14" i="15"/>
  <c r="M14" i="15"/>
  <c r="O14" i="15"/>
  <c r="Q14" i="15"/>
  <c r="V14" i="15"/>
  <c r="G15" i="15"/>
  <c r="I15" i="15"/>
  <c r="K15" i="15"/>
  <c r="M15" i="15"/>
  <c r="O15" i="15"/>
  <c r="Q15" i="15"/>
  <c r="V15" i="15"/>
  <c r="G16" i="15"/>
  <c r="M16" i="15" s="1"/>
  <c r="I16" i="15"/>
  <c r="K16" i="15"/>
  <c r="O16" i="15"/>
  <c r="Q16" i="15"/>
  <c r="V16" i="15"/>
  <c r="G17" i="15"/>
  <c r="M17" i="15" s="1"/>
  <c r="I17" i="15"/>
  <c r="K17" i="15"/>
  <c r="O17" i="15"/>
  <c r="Q17" i="15"/>
  <c r="V17" i="15"/>
  <c r="G18" i="15"/>
  <c r="I18" i="15"/>
  <c r="K18" i="15"/>
  <c r="M18" i="15"/>
  <c r="O18" i="15"/>
  <c r="Q18" i="15"/>
  <c r="V18" i="15"/>
  <c r="G19" i="15"/>
  <c r="I19" i="15"/>
  <c r="K19" i="15"/>
  <c r="M19" i="15"/>
  <c r="O19" i="15"/>
  <c r="Q19" i="15"/>
  <c r="V19" i="15"/>
  <c r="G20" i="15"/>
  <c r="M20" i="15" s="1"/>
  <c r="I20" i="15"/>
  <c r="K20" i="15"/>
  <c r="O20" i="15"/>
  <c r="Q20" i="15"/>
  <c r="V20" i="15"/>
  <c r="G21" i="15"/>
  <c r="M21" i="15" s="1"/>
  <c r="I21" i="15"/>
  <c r="K21" i="15"/>
  <c r="O21" i="15"/>
  <c r="Q21" i="15"/>
  <c r="V21" i="15"/>
  <c r="K22" i="15"/>
  <c r="V22" i="15"/>
  <c r="G23" i="15"/>
  <c r="I23" i="15"/>
  <c r="I22" i="15" s="1"/>
  <c r="K23" i="15"/>
  <c r="M23" i="15"/>
  <c r="O23" i="15"/>
  <c r="Q23" i="15"/>
  <c r="Q22" i="15" s="1"/>
  <c r="V23" i="15"/>
  <c r="G24" i="15"/>
  <c r="G22" i="15" s="1"/>
  <c r="I24" i="15"/>
  <c r="K24" i="15"/>
  <c r="O24" i="15"/>
  <c r="O22" i="15" s="1"/>
  <c r="Q24" i="15"/>
  <c r="V24" i="15"/>
  <c r="G26" i="15"/>
  <c r="M26" i="15" s="1"/>
  <c r="I26" i="15"/>
  <c r="K26" i="15"/>
  <c r="K25" i="15" s="1"/>
  <c r="O26" i="15"/>
  <c r="Q26" i="15"/>
  <c r="V26" i="15"/>
  <c r="V25" i="15" s="1"/>
  <c r="G27" i="15"/>
  <c r="I27" i="15"/>
  <c r="K27" i="15"/>
  <c r="M27" i="15"/>
  <c r="O27" i="15"/>
  <c r="Q27" i="15"/>
  <c r="V27" i="15"/>
  <c r="G28" i="15"/>
  <c r="G25" i="15" s="1"/>
  <c r="I28" i="15"/>
  <c r="K28" i="15"/>
  <c r="O28" i="15"/>
  <c r="O25" i="15" s="1"/>
  <c r="Q28" i="15"/>
  <c r="V28" i="15"/>
  <c r="G29" i="15"/>
  <c r="M29" i="15" s="1"/>
  <c r="I29" i="15"/>
  <c r="I25" i="15" s="1"/>
  <c r="K29" i="15"/>
  <c r="O29" i="15"/>
  <c r="Q29" i="15"/>
  <c r="Q25" i="15" s="1"/>
  <c r="V29" i="15"/>
  <c r="G30" i="15"/>
  <c r="M30" i="15" s="1"/>
  <c r="I30" i="15"/>
  <c r="K30" i="15"/>
  <c r="O30" i="15"/>
  <c r="Q30" i="15"/>
  <c r="V30" i="15"/>
  <c r="G31" i="15"/>
  <c r="I31" i="15"/>
  <c r="K31" i="15"/>
  <c r="M31" i="15"/>
  <c r="O31" i="15"/>
  <c r="Q31" i="15"/>
  <c r="V31" i="15"/>
  <c r="G32" i="15"/>
  <c r="M32" i="15" s="1"/>
  <c r="I32" i="15"/>
  <c r="K32" i="15"/>
  <c r="O32" i="15"/>
  <c r="Q32" i="15"/>
  <c r="V32" i="15"/>
  <c r="G33" i="15"/>
  <c r="M33" i="15" s="1"/>
  <c r="I33" i="15"/>
  <c r="K33" i="15"/>
  <c r="O33" i="15"/>
  <c r="Q33" i="15"/>
  <c r="V33" i="15"/>
  <c r="G34" i="15"/>
  <c r="M34" i="15" s="1"/>
  <c r="I34" i="15"/>
  <c r="K34" i="15"/>
  <c r="O34" i="15"/>
  <c r="Q34" i="15"/>
  <c r="V34" i="15"/>
  <c r="G35" i="15"/>
  <c r="I35" i="15"/>
  <c r="K35" i="15"/>
  <c r="M35" i="15"/>
  <c r="O35" i="15"/>
  <c r="Q35" i="15"/>
  <c r="V35" i="15"/>
  <c r="G36" i="15"/>
  <c r="M36" i="15" s="1"/>
  <c r="I36" i="15"/>
  <c r="K36" i="15"/>
  <c r="O36" i="15"/>
  <c r="Q36" i="15"/>
  <c r="V36" i="15"/>
  <c r="G37" i="15"/>
  <c r="M37" i="15" s="1"/>
  <c r="I37" i="15"/>
  <c r="K37" i="15"/>
  <c r="O37" i="15"/>
  <c r="Q37" i="15"/>
  <c r="V37" i="15"/>
  <c r="G38" i="15"/>
  <c r="M38" i="15" s="1"/>
  <c r="I38" i="15"/>
  <c r="K38" i="15"/>
  <c r="O38" i="15"/>
  <c r="Q38" i="15"/>
  <c r="V38" i="15"/>
  <c r="G39" i="15"/>
  <c r="I39" i="15"/>
  <c r="K39" i="15"/>
  <c r="M39" i="15"/>
  <c r="O39" i="15"/>
  <c r="Q39" i="15"/>
  <c r="V39" i="15"/>
  <c r="G40" i="15"/>
  <c r="M40" i="15" s="1"/>
  <c r="I40" i="15"/>
  <c r="K40" i="15"/>
  <c r="O40" i="15"/>
  <c r="Q40" i="15"/>
  <c r="V40" i="15"/>
  <c r="G41" i="15"/>
  <c r="M41" i="15" s="1"/>
  <c r="I41" i="15"/>
  <c r="K41" i="15"/>
  <c r="O41" i="15"/>
  <c r="Q41" i="15"/>
  <c r="V41" i="15"/>
  <c r="G42" i="15"/>
  <c r="M42" i="15" s="1"/>
  <c r="I42" i="15"/>
  <c r="K42" i="15"/>
  <c r="O42" i="15"/>
  <c r="Q42" i="15"/>
  <c r="V42" i="15"/>
  <c r="G43" i="15"/>
  <c r="I43" i="15"/>
  <c r="K43" i="15"/>
  <c r="M43" i="15"/>
  <c r="O43" i="15"/>
  <c r="Q43" i="15"/>
  <c r="V43" i="15"/>
  <c r="G44" i="15"/>
  <c r="M44" i="15" s="1"/>
  <c r="I44" i="15"/>
  <c r="K44" i="15"/>
  <c r="O44" i="15"/>
  <c r="Q44" i="15"/>
  <c r="V44" i="15"/>
  <c r="G45" i="15"/>
  <c r="M45" i="15" s="1"/>
  <c r="I45" i="15"/>
  <c r="K45" i="15"/>
  <c r="O45" i="15"/>
  <c r="Q45" i="15"/>
  <c r="V45" i="15"/>
  <c r="G46" i="15"/>
  <c r="M46" i="15" s="1"/>
  <c r="I46" i="15"/>
  <c r="K46" i="15"/>
  <c r="O46" i="15"/>
  <c r="Q46" i="15"/>
  <c r="V46" i="15"/>
  <c r="G47" i="15"/>
  <c r="I47" i="15"/>
  <c r="K47" i="15"/>
  <c r="M47" i="15"/>
  <c r="O47" i="15"/>
  <c r="Q47" i="15"/>
  <c r="V47" i="15"/>
  <c r="G48" i="15"/>
  <c r="M48" i="15" s="1"/>
  <c r="I48" i="15"/>
  <c r="K48" i="15"/>
  <c r="O48" i="15"/>
  <c r="Q48" i="15"/>
  <c r="V48" i="15"/>
  <c r="G49" i="15"/>
  <c r="M49" i="15" s="1"/>
  <c r="I49" i="15"/>
  <c r="K49" i="15"/>
  <c r="O49" i="15"/>
  <c r="Q49" i="15"/>
  <c r="V49" i="15"/>
  <c r="G50" i="15"/>
  <c r="M50" i="15" s="1"/>
  <c r="I50" i="15"/>
  <c r="K50" i="15"/>
  <c r="O50" i="15"/>
  <c r="Q50" i="15"/>
  <c r="V50" i="15"/>
  <c r="G51" i="15"/>
  <c r="I51" i="15"/>
  <c r="K51" i="15"/>
  <c r="M51" i="15"/>
  <c r="O51" i="15"/>
  <c r="Q51" i="15"/>
  <c r="V51" i="15"/>
  <c r="G52" i="15"/>
  <c r="M52" i="15" s="1"/>
  <c r="I52" i="15"/>
  <c r="K52" i="15"/>
  <c r="O52" i="15"/>
  <c r="Q52" i="15"/>
  <c r="V52" i="15"/>
  <c r="G53" i="15"/>
  <c r="M53" i="15" s="1"/>
  <c r="I53" i="15"/>
  <c r="K53" i="15"/>
  <c r="O53" i="15"/>
  <c r="Q53" i="15"/>
  <c r="V53" i="15"/>
  <c r="G54" i="15"/>
  <c r="M54" i="15" s="1"/>
  <c r="I54" i="15"/>
  <c r="K54" i="15"/>
  <c r="O54" i="15"/>
  <c r="Q54" i="15"/>
  <c r="V54" i="15"/>
  <c r="G55" i="15"/>
  <c r="I55" i="15"/>
  <c r="K55" i="15"/>
  <c r="M55" i="15"/>
  <c r="O55" i="15"/>
  <c r="Q55" i="15"/>
  <c r="V55" i="15"/>
  <c r="G56" i="15"/>
  <c r="M56" i="15" s="1"/>
  <c r="I56" i="15"/>
  <c r="K56" i="15"/>
  <c r="O56" i="15"/>
  <c r="Q56" i="15"/>
  <c r="V56" i="15"/>
  <c r="G57" i="15"/>
  <c r="I57" i="15"/>
  <c r="K57" i="15"/>
  <c r="M57" i="15"/>
  <c r="O57" i="15"/>
  <c r="Q57" i="15"/>
  <c r="V57" i="15"/>
  <c r="G58" i="15"/>
  <c r="M58" i="15" s="1"/>
  <c r="I58" i="15"/>
  <c r="K58" i="15"/>
  <c r="O58" i="15"/>
  <c r="Q58" i="15"/>
  <c r="V58" i="15"/>
  <c r="G59" i="15"/>
  <c r="I59" i="15"/>
  <c r="K59" i="15"/>
  <c r="M59" i="15"/>
  <c r="O59" i="15"/>
  <c r="Q59" i="15"/>
  <c r="V59" i="15"/>
  <c r="G60" i="15"/>
  <c r="M60" i="15" s="1"/>
  <c r="I60" i="15"/>
  <c r="K60" i="15"/>
  <c r="O60" i="15"/>
  <c r="Q60" i="15"/>
  <c r="V60" i="15"/>
  <c r="G61" i="15"/>
  <c r="I61" i="15"/>
  <c r="K61" i="15"/>
  <c r="M61" i="15"/>
  <c r="O61" i="15"/>
  <c r="Q61" i="15"/>
  <c r="V61" i="15"/>
  <c r="G62" i="15"/>
  <c r="M62" i="15" s="1"/>
  <c r="I62" i="15"/>
  <c r="K62" i="15"/>
  <c r="O62" i="15"/>
  <c r="Q62" i="15"/>
  <c r="V62" i="15"/>
  <c r="G63" i="15"/>
  <c r="I63" i="15"/>
  <c r="K63" i="15"/>
  <c r="M63" i="15"/>
  <c r="O63" i="15"/>
  <c r="Q63" i="15"/>
  <c r="V63" i="15"/>
  <c r="G64" i="15"/>
  <c r="M64" i="15" s="1"/>
  <c r="I64" i="15"/>
  <c r="K64" i="15"/>
  <c r="O64" i="15"/>
  <c r="Q64" i="15"/>
  <c r="V64" i="15"/>
  <c r="G65" i="15"/>
  <c r="I65" i="15"/>
  <c r="K65" i="15"/>
  <c r="M65" i="15"/>
  <c r="O65" i="15"/>
  <c r="Q65" i="15"/>
  <c r="V65" i="15"/>
  <c r="G66" i="15"/>
  <c r="M66" i="15" s="1"/>
  <c r="I66" i="15"/>
  <c r="K66" i="15"/>
  <c r="O66" i="15"/>
  <c r="Q66" i="15"/>
  <c r="V66" i="15"/>
  <c r="G67" i="15"/>
  <c r="I67" i="15"/>
  <c r="K67" i="15"/>
  <c r="M67" i="15"/>
  <c r="O67" i="15"/>
  <c r="Q67" i="15"/>
  <c r="V67" i="15"/>
  <c r="G68" i="15"/>
  <c r="M68" i="15" s="1"/>
  <c r="I68" i="15"/>
  <c r="K68" i="15"/>
  <c r="O68" i="15"/>
  <c r="Q68" i="15"/>
  <c r="V68" i="15"/>
  <c r="G69" i="15"/>
  <c r="I69" i="15"/>
  <c r="K69" i="15"/>
  <c r="M69" i="15"/>
  <c r="O69" i="15"/>
  <c r="Q69" i="15"/>
  <c r="V69" i="15"/>
  <c r="G70" i="15"/>
  <c r="M70" i="15" s="1"/>
  <c r="I70" i="15"/>
  <c r="K70" i="15"/>
  <c r="O70" i="15"/>
  <c r="Q70" i="15"/>
  <c r="V70" i="15"/>
  <c r="G71" i="15"/>
  <c r="I71" i="15"/>
  <c r="K71" i="15"/>
  <c r="M71" i="15"/>
  <c r="O71" i="15"/>
  <c r="Q71" i="15"/>
  <c r="V71" i="15"/>
  <c r="G72" i="15"/>
  <c r="M72" i="15" s="1"/>
  <c r="I72" i="15"/>
  <c r="K72" i="15"/>
  <c r="O72" i="15"/>
  <c r="Q72" i="15"/>
  <c r="V72" i="15"/>
  <c r="G73" i="15"/>
  <c r="I73" i="15"/>
  <c r="K73" i="15"/>
  <c r="M73" i="15"/>
  <c r="O73" i="15"/>
  <c r="Q73" i="15"/>
  <c r="V73" i="15"/>
  <c r="G74" i="15"/>
  <c r="M74" i="15" s="1"/>
  <c r="I74" i="15"/>
  <c r="K74" i="15"/>
  <c r="O74" i="15"/>
  <c r="Q74" i="15"/>
  <c r="V74" i="15"/>
  <c r="G75" i="15"/>
  <c r="I75" i="15"/>
  <c r="K75" i="15"/>
  <c r="M75" i="15"/>
  <c r="O75" i="15"/>
  <c r="Q75" i="15"/>
  <c r="V75" i="15"/>
  <c r="G76" i="15"/>
  <c r="M76" i="15" s="1"/>
  <c r="I76" i="15"/>
  <c r="K76" i="15"/>
  <c r="O76" i="15"/>
  <c r="Q76" i="15"/>
  <c r="V76" i="15"/>
  <c r="G77" i="15"/>
  <c r="I77" i="15"/>
  <c r="K77" i="15"/>
  <c r="M77" i="15"/>
  <c r="O77" i="15"/>
  <c r="Q77" i="15"/>
  <c r="V77" i="15"/>
  <c r="G78" i="15"/>
  <c r="M78" i="15" s="1"/>
  <c r="I78" i="15"/>
  <c r="K78" i="15"/>
  <c r="O78" i="15"/>
  <c r="Q78" i="15"/>
  <c r="V78" i="15"/>
  <c r="G79" i="15"/>
  <c r="I79" i="15"/>
  <c r="K79" i="15"/>
  <c r="M79" i="15"/>
  <c r="O79" i="15"/>
  <c r="Q79" i="15"/>
  <c r="V79" i="15"/>
  <c r="G80" i="15"/>
  <c r="M80" i="15" s="1"/>
  <c r="I80" i="15"/>
  <c r="K80" i="15"/>
  <c r="O80" i="15"/>
  <c r="Q80" i="15"/>
  <c r="V80" i="15"/>
  <c r="G81" i="15"/>
  <c r="I81" i="15"/>
  <c r="K81" i="15"/>
  <c r="M81" i="15"/>
  <c r="O81" i="15"/>
  <c r="Q81" i="15"/>
  <c r="V81" i="15"/>
  <c r="G82" i="15"/>
  <c r="M82" i="15" s="1"/>
  <c r="I82" i="15"/>
  <c r="K82" i="15"/>
  <c r="O82" i="15"/>
  <c r="Q82" i="15"/>
  <c r="V82" i="15"/>
  <c r="G83" i="15"/>
  <c r="I83" i="15"/>
  <c r="K83" i="15"/>
  <c r="M83" i="15"/>
  <c r="O83" i="15"/>
  <c r="Q83" i="15"/>
  <c r="V83" i="15"/>
  <c r="G84" i="15"/>
  <c r="M84" i="15" s="1"/>
  <c r="I84" i="15"/>
  <c r="K84" i="15"/>
  <c r="O84" i="15"/>
  <c r="Q84" i="15"/>
  <c r="V84" i="15"/>
  <c r="G85" i="15"/>
  <c r="I85" i="15"/>
  <c r="K85" i="15"/>
  <c r="M85" i="15"/>
  <c r="O85" i="15"/>
  <c r="Q85" i="15"/>
  <c r="V85" i="15"/>
  <c r="G86" i="15"/>
  <c r="M86" i="15" s="1"/>
  <c r="I86" i="15"/>
  <c r="K86" i="15"/>
  <c r="O86" i="15"/>
  <c r="Q86" i="15"/>
  <c r="V86" i="15"/>
  <c r="G87" i="15"/>
  <c r="I87" i="15"/>
  <c r="K87" i="15"/>
  <c r="M87" i="15"/>
  <c r="O87" i="15"/>
  <c r="Q87" i="15"/>
  <c r="V87" i="15"/>
  <c r="G88" i="15"/>
  <c r="M88" i="15" s="1"/>
  <c r="I88" i="15"/>
  <c r="K88" i="15"/>
  <c r="O88" i="15"/>
  <c r="Q88" i="15"/>
  <c r="V88" i="15"/>
  <c r="G89" i="15"/>
  <c r="I89" i="15"/>
  <c r="K89" i="15"/>
  <c r="M89" i="15"/>
  <c r="O89" i="15"/>
  <c r="Q89" i="15"/>
  <c r="V89" i="15"/>
  <c r="G90" i="15"/>
  <c r="M90" i="15" s="1"/>
  <c r="I90" i="15"/>
  <c r="K90" i="15"/>
  <c r="O90" i="15"/>
  <c r="Q90" i="15"/>
  <c r="V90" i="15"/>
  <c r="G91" i="15"/>
  <c r="I91" i="15"/>
  <c r="K91" i="15"/>
  <c r="M91" i="15"/>
  <c r="O91" i="15"/>
  <c r="Q91" i="15"/>
  <c r="V91" i="15"/>
  <c r="G92" i="15"/>
  <c r="M92" i="15" s="1"/>
  <c r="I92" i="15"/>
  <c r="K92" i="15"/>
  <c r="O92" i="15"/>
  <c r="Q92" i="15"/>
  <c r="V92" i="15"/>
  <c r="G93" i="15"/>
  <c r="I93" i="15"/>
  <c r="K93" i="15"/>
  <c r="M93" i="15"/>
  <c r="O93" i="15"/>
  <c r="Q93" i="15"/>
  <c r="V93" i="15"/>
  <c r="G94" i="15"/>
  <c r="M94" i="15" s="1"/>
  <c r="I94" i="15"/>
  <c r="K94" i="15"/>
  <c r="O94" i="15"/>
  <c r="Q94" i="15"/>
  <c r="V94" i="15"/>
  <c r="G95" i="15"/>
  <c r="I95" i="15"/>
  <c r="K95" i="15"/>
  <c r="M95" i="15"/>
  <c r="O95" i="15"/>
  <c r="Q95" i="15"/>
  <c r="V95" i="15"/>
  <c r="G96" i="15"/>
  <c r="M96" i="15" s="1"/>
  <c r="I96" i="15"/>
  <c r="K96" i="15"/>
  <c r="O96" i="15"/>
  <c r="Q96" i="15"/>
  <c r="V96" i="15"/>
  <c r="G97" i="15"/>
  <c r="I97" i="15"/>
  <c r="K97" i="15"/>
  <c r="M97" i="15"/>
  <c r="O97" i="15"/>
  <c r="Q97" i="15"/>
  <c r="V97" i="15"/>
  <c r="G98" i="15"/>
  <c r="M98" i="15" s="1"/>
  <c r="I98" i="15"/>
  <c r="K98" i="15"/>
  <c r="O98" i="15"/>
  <c r="Q98" i="15"/>
  <c r="V98" i="15"/>
  <c r="G99" i="15"/>
  <c r="I99" i="15"/>
  <c r="K99" i="15"/>
  <c r="M99" i="15"/>
  <c r="O99" i="15"/>
  <c r="Q99" i="15"/>
  <c r="V99" i="15"/>
  <c r="G100" i="15"/>
  <c r="M100" i="15" s="1"/>
  <c r="I100" i="15"/>
  <c r="K100" i="15"/>
  <c r="O100" i="15"/>
  <c r="Q100" i="15"/>
  <c r="V100" i="15"/>
  <c r="G101" i="15"/>
  <c r="I101" i="15"/>
  <c r="K101" i="15"/>
  <c r="M101" i="15"/>
  <c r="O101" i="15"/>
  <c r="Q101" i="15"/>
  <c r="V101" i="15"/>
  <c r="G102" i="15"/>
  <c r="M102" i="15" s="1"/>
  <c r="I102" i="15"/>
  <c r="K102" i="15"/>
  <c r="O102" i="15"/>
  <c r="Q102" i="15"/>
  <c r="V102" i="15"/>
  <c r="G103" i="15"/>
  <c r="I103" i="15"/>
  <c r="K103" i="15"/>
  <c r="M103" i="15"/>
  <c r="O103" i="15"/>
  <c r="Q103" i="15"/>
  <c r="V103" i="15"/>
  <c r="G104" i="15"/>
  <c r="M104" i="15" s="1"/>
  <c r="I104" i="15"/>
  <c r="K104" i="15"/>
  <c r="O104" i="15"/>
  <c r="Q104" i="15"/>
  <c r="V104" i="15"/>
  <c r="G106" i="15"/>
  <c r="M106" i="15" s="1"/>
  <c r="I106" i="15"/>
  <c r="I105" i="15" s="1"/>
  <c r="K106" i="15"/>
  <c r="K105" i="15" s="1"/>
  <c r="O106" i="15"/>
  <c r="Q106" i="15"/>
  <c r="Q105" i="15" s="1"/>
  <c r="V106" i="15"/>
  <c r="V105" i="15" s="1"/>
  <c r="G107" i="15"/>
  <c r="I107" i="15"/>
  <c r="K107" i="15"/>
  <c r="M107" i="15"/>
  <c r="O107" i="15"/>
  <c r="Q107" i="15"/>
  <c r="V107" i="15"/>
  <c r="G108" i="15"/>
  <c r="I108" i="15"/>
  <c r="K108" i="15"/>
  <c r="M108" i="15"/>
  <c r="O108" i="15"/>
  <c r="Q108" i="15"/>
  <c r="V108" i="15"/>
  <c r="G109" i="15"/>
  <c r="M109" i="15" s="1"/>
  <c r="I109" i="15"/>
  <c r="K109" i="15"/>
  <c r="O109" i="15"/>
  <c r="O105" i="15" s="1"/>
  <c r="Q109" i="15"/>
  <c r="V109" i="15"/>
  <c r="G110" i="15"/>
  <c r="M110" i="15" s="1"/>
  <c r="I110" i="15"/>
  <c r="K110" i="15"/>
  <c r="O110" i="15"/>
  <c r="Q110" i="15"/>
  <c r="V110" i="15"/>
  <c r="G111" i="15"/>
  <c r="I111" i="15"/>
  <c r="K111" i="15"/>
  <c r="M111" i="15"/>
  <c r="O111" i="15"/>
  <c r="Q111" i="15"/>
  <c r="V111" i="15"/>
  <c r="G112" i="15"/>
  <c r="I112" i="15"/>
  <c r="K112" i="15"/>
  <c r="M112" i="15"/>
  <c r="O112" i="15"/>
  <c r="Q112" i="15"/>
  <c r="V112" i="15"/>
  <c r="G113" i="15"/>
  <c r="M113" i="15" s="1"/>
  <c r="I113" i="15"/>
  <c r="K113" i="15"/>
  <c r="O113" i="15"/>
  <c r="Q113" i="15"/>
  <c r="V113" i="15"/>
  <c r="G114" i="15"/>
  <c r="M114" i="15" s="1"/>
  <c r="I114" i="15"/>
  <c r="K114" i="15"/>
  <c r="O114" i="15"/>
  <c r="Q114" i="15"/>
  <c r="V114" i="15"/>
  <c r="G115" i="15"/>
  <c r="I115" i="15"/>
  <c r="K115" i="15"/>
  <c r="M115" i="15"/>
  <c r="O115" i="15"/>
  <c r="Q115" i="15"/>
  <c r="V115" i="15"/>
  <c r="G117" i="15"/>
  <c r="G116" i="15" s="1"/>
  <c r="I117" i="15"/>
  <c r="I116" i="15" s="1"/>
  <c r="K117" i="15"/>
  <c r="K116" i="15" s="1"/>
  <c r="O117" i="15"/>
  <c r="O116" i="15" s="1"/>
  <c r="Q117" i="15"/>
  <c r="Q116" i="15" s="1"/>
  <c r="V117" i="15"/>
  <c r="V116" i="15" s="1"/>
  <c r="G118" i="15"/>
  <c r="M118" i="15" s="1"/>
  <c r="I118" i="15"/>
  <c r="K118" i="15"/>
  <c r="O118" i="15"/>
  <c r="Q118" i="15"/>
  <c r="V118" i="15"/>
  <c r="G119" i="15"/>
  <c r="I119" i="15"/>
  <c r="K119" i="15"/>
  <c r="M119" i="15"/>
  <c r="O119" i="15"/>
  <c r="Q119" i="15"/>
  <c r="V119" i="15"/>
  <c r="G120" i="15"/>
  <c r="M120" i="15" s="1"/>
  <c r="I120" i="15"/>
  <c r="K120" i="15"/>
  <c r="O120" i="15"/>
  <c r="Q120" i="15"/>
  <c r="V120" i="15"/>
  <c r="G121" i="15"/>
  <c r="M121" i="15" s="1"/>
  <c r="I121" i="15"/>
  <c r="K121" i="15"/>
  <c r="O121" i="15"/>
  <c r="Q121" i="15"/>
  <c r="V121" i="15"/>
  <c r="G122" i="15"/>
  <c r="M122" i="15" s="1"/>
  <c r="I122" i="15"/>
  <c r="K122" i="15"/>
  <c r="O122" i="15"/>
  <c r="Q122" i="15"/>
  <c r="V122" i="15"/>
  <c r="G123" i="15"/>
  <c r="I123" i="15"/>
  <c r="K123" i="15"/>
  <c r="M123" i="15"/>
  <c r="O123" i="15"/>
  <c r="Q123" i="15"/>
  <c r="V123" i="15"/>
  <c r="G125" i="15"/>
  <c r="M125" i="15" s="1"/>
  <c r="I125" i="15"/>
  <c r="I124" i="15" s="1"/>
  <c r="K125" i="15"/>
  <c r="K124" i="15" s="1"/>
  <c r="O125" i="15"/>
  <c r="Q125" i="15"/>
  <c r="Q124" i="15" s="1"/>
  <c r="V125" i="15"/>
  <c r="V124" i="15" s="1"/>
  <c r="G126" i="15"/>
  <c r="I126" i="15"/>
  <c r="K126" i="15"/>
  <c r="M126" i="15"/>
  <c r="O126" i="15"/>
  <c r="Q126" i="15"/>
  <c r="V126" i="15"/>
  <c r="G127" i="15"/>
  <c r="I127" i="15"/>
  <c r="K127" i="15"/>
  <c r="M127" i="15"/>
  <c r="O127" i="15"/>
  <c r="Q127" i="15"/>
  <c r="V127" i="15"/>
  <c r="G128" i="15"/>
  <c r="G124" i="15" s="1"/>
  <c r="I128" i="15"/>
  <c r="K128" i="15"/>
  <c r="O128" i="15"/>
  <c r="O124" i="15" s="1"/>
  <c r="Q128" i="15"/>
  <c r="V128" i="15"/>
  <c r="G129" i="15"/>
  <c r="M129" i="15" s="1"/>
  <c r="I129" i="15"/>
  <c r="K129" i="15"/>
  <c r="O129" i="15"/>
  <c r="Q129" i="15"/>
  <c r="V129" i="15"/>
  <c r="G130" i="15"/>
  <c r="I130" i="15"/>
  <c r="K130" i="15"/>
  <c r="M130" i="15"/>
  <c r="O130" i="15"/>
  <c r="Q130" i="15"/>
  <c r="V130" i="15"/>
  <c r="G131" i="15"/>
  <c r="I131" i="15"/>
  <c r="K131" i="15"/>
  <c r="M131" i="15"/>
  <c r="O131" i="15"/>
  <c r="Q131" i="15"/>
  <c r="V131" i="15"/>
  <c r="G132" i="15"/>
  <c r="M132" i="15" s="1"/>
  <c r="I132" i="15"/>
  <c r="K132" i="15"/>
  <c r="O132" i="15"/>
  <c r="Q132" i="15"/>
  <c r="V132" i="15"/>
  <c r="G133" i="15"/>
  <c r="M133" i="15" s="1"/>
  <c r="I133" i="15"/>
  <c r="K133" i="15"/>
  <c r="O133" i="15"/>
  <c r="Q133" i="15"/>
  <c r="V133" i="15"/>
  <c r="G134" i="15"/>
  <c r="I134" i="15"/>
  <c r="K134" i="15"/>
  <c r="M134" i="15"/>
  <c r="O134" i="15"/>
  <c r="Q134" i="15"/>
  <c r="V134" i="15"/>
  <c r="G135" i="15"/>
  <c r="I135" i="15"/>
  <c r="K135" i="15"/>
  <c r="M135" i="15"/>
  <c r="O135" i="15"/>
  <c r="Q135" i="15"/>
  <c r="V135" i="15"/>
  <c r="G136" i="15"/>
  <c r="M136" i="15" s="1"/>
  <c r="I136" i="15"/>
  <c r="K136" i="15"/>
  <c r="O136" i="15"/>
  <c r="Q136" i="15"/>
  <c r="V136" i="15"/>
  <c r="G137" i="15"/>
  <c r="M137" i="15" s="1"/>
  <c r="I137" i="15"/>
  <c r="K137" i="15"/>
  <c r="O137" i="15"/>
  <c r="Q137" i="15"/>
  <c r="V137" i="15"/>
  <c r="G138" i="15"/>
  <c r="I138" i="15"/>
  <c r="K138" i="15"/>
  <c r="M138" i="15"/>
  <c r="O138" i="15"/>
  <c r="Q138" i="15"/>
  <c r="V138" i="15"/>
  <c r="G139" i="15"/>
  <c r="I139" i="15"/>
  <c r="K139" i="15"/>
  <c r="M139" i="15"/>
  <c r="O139" i="15"/>
  <c r="Q139" i="15"/>
  <c r="V139" i="15"/>
  <c r="G140" i="15"/>
  <c r="M140" i="15" s="1"/>
  <c r="I140" i="15"/>
  <c r="K140" i="15"/>
  <c r="O140" i="15"/>
  <c r="Q140" i="15"/>
  <c r="V140" i="15"/>
  <c r="G141" i="15"/>
  <c r="M141" i="15" s="1"/>
  <c r="I141" i="15"/>
  <c r="K141" i="15"/>
  <c r="O141" i="15"/>
  <c r="Q141" i="15"/>
  <c r="V141" i="15"/>
  <c r="G142" i="15"/>
  <c r="I142" i="15"/>
  <c r="K142" i="15"/>
  <c r="M142" i="15"/>
  <c r="O142" i="15"/>
  <c r="Q142" i="15"/>
  <c r="V142" i="15"/>
  <c r="G143" i="15"/>
  <c r="I143" i="15"/>
  <c r="K143" i="15"/>
  <c r="M143" i="15"/>
  <c r="O143" i="15"/>
  <c r="Q143" i="15"/>
  <c r="V143" i="15"/>
  <c r="G144" i="15"/>
  <c r="M144" i="15" s="1"/>
  <c r="I144" i="15"/>
  <c r="K144" i="15"/>
  <c r="O144" i="15"/>
  <c r="Q144" i="15"/>
  <c r="V144" i="15"/>
  <c r="G145" i="15"/>
  <c r="I145" i="15"/>
  <c r="K145" i="15"/>
  <c r="M145" i="15"/>
  <c r="O145" i="15"/>
  <c r="Q145" i="15"/>
  <c r="V145" i="15"/>
  <c r="G146" i="15"/>
  <c r="M146" i="15" s="1"/>
  <c r="I146" i="15"/>
  <c r="K146" i="15"/>
  <c r="O146" i="15"/>
  <c r="Q146" i="15"/>
  <c r="V146" i="15"/>
  <c r="G147" i="15"/>
  <c r="I147" i="15"/>
  <c r="K147" i="15"/>
  <c r="M147" i="15"/>
  <c r="O147" i="15"/>
  <c r="Q147" i="15"/>
  <c r="V147" i="15"/>
  <c r="G148" i="15"/>
  <c r="M148" i="15" s="1"/>
  <c r="I148" i="15"/>
  <c r="K148" i="15"/>
  <c r="O148" i="15"/>
  <c r="Q148" i="15"/>
  <c r="V148" i="15"/>
  <c r="G150" i="15"/>
  <c r="M150" i="15" s="1"/>
  <c r="I150" i="15"/>
  <c r="I149" i="15" s="1"/>
  <c r="K150" i="15"/>
  <c r="K149" i="15" s="1"/>
  <c r="O150" i="15"/>
  <c r="Q150" i="15"/>
  <c r="Q149" i="15" s="1"/>
  <c r="V150" i="15"/>
  <c r="V149" i="15" s="1"/>
  <c r="G151" i="15"/>
  <c r="I151" i="15"/>
  <c r="K151" i="15"/>
  <c r="M151" i="15"/>
  <c r="O151" i="15"/>
  <c r="Q151" i="15"/>
  <c r="V151" i="15"/>
  <c r="G152" i="15"/>
  <c r="G149" i="15" s="1"/>
  <c r="I152" i="15"/>
  <c r="K152" i="15"/>
  <c r="M152" i="15"/>
  <c r="O152" i="15"/>
  <c r="O149" i="15" s="1"/>
  <c r="Q152" i="15"/>
  <c r="V152" i="15"/>
  <c r="G153" i="15"/>
  <c r="M153" i="15" s="1"/>
  <c r="I153" i="15"/>
  <c r="K153" i="15"/>
  <c r="O153" i="15"/>
  <c r="Q153" i="15"/>
  <c r="V153" i="15"/>
  <c r="G155" i="15"/>
  <c r="I155" i="15"/>
  <c r="I154" i="15" s="1"/>
  <c r="K155" i="15"/>
  <c r="K154" i="15" s="1"/>
  <c r="M155" i="15"/>
  <c r="O155" i="15"/>
  <c r="Q155" i="15"/>
  <c r="Q154" i="15" s="1"/>
  <c r="V155" i="15"/>
  <c r="V154" i="15" s="1"/>
  <c r="G156" i="15"/>
  <c r="G154" i="15" s="1"/>
  <c r="I156" i="15"/>
  <c r="K156" i="15"/>
  <c r="M156" i="15"/>
  <c r="O156" i="15"/>
  <c r="Q156" i="15"/>
  <c r="V156" i="15"/>
  <c r="G157" i="15"/>
  <c r="I157" i="15"/>
  <c r="K157" i="15"/>
  <c r="M157" i="15"/>
  <c r="O157" i="15"/>
  <c r="O154" i="15" s="1"/>
  <c r="Q157" i="15"/>
  <c r="V157" i="15"/>
  <c r="G158" i="15"/>
  <c r="M158" i="15" s="1"/>
  <c r="I158" i="15"/>
  <c r="K158" i="15"/>
  <c r="O158" i="15"/>
  <c r="Q158" i="15"/>
  <c r="V158" i="15"/>
  <c r="G159" i="15"/>
  <c r="I159" i="15"/>
  <c r="K159" i="15"/>
  <c r="M159" i="15"/>
  <c r="O159" i="15"/>
  <c r="Q159" i="15"/>
  <c r="V159" i="15"/>
  <c r="G160" i="15"/>
  <c r="I160" i="15"/>
  <c r="K160" i="15"/>
  <c r="M160" i="15"/>
  <c r="O160" i="15"/>
  <c r="Q160" i="15"/>
  <c r="V160" i="15"/>
  <c r="G161" i="15"/>
  <c r="I161" i="15"/>
  <c r="K161" i="15"/>
  <c r="M161" i="15"/>
  <c r="O161" i="15"/>
  <c r="Q161" i="15"/>
  <c r="V161" i="15"/>
  <c r="G162" i="15"/>
  <c r="M162" i="15" s="1"/>
  <c r="I162" i="15"/>
  <c r="K162" i="15"/>
  <c r="O162" i="15"/>
  <c r="Q162" i="15"/>
  <c r="V162" i="15"/>
  <c r="G163" i="15"/>
  <c r="O163" i="15"/>
  <c r="G164" i="15"/>
  <c r="I164" i="15"/>
  <c r="I163" i="15" s="1"/>
  <c r="K164" i="15"/>
  <c r="K163" i="15" s="1"/>
  <c r="M164" i="15"/>
  <c r="M163" i="15" s="1"/>
  <c r="O164" i="15"/>
  <c r="Q164" i="15"/>
  <c r="Q163" i="15" s="1"/>
  <c r="V164" i="15"/>
  <c r="V163" i="15" s="1"/>
  <c r="G165" i="15"/>
  <c r="I165" i="15"/>
  <c r="K165" i="15"/>
  <c r="M165" i="15"/>
  <c r="O165" i="15"/>
  <c r="Q165" i="15"/>
  <c r="V165" i="15"/>
  <c r="G166" i="15"/>
  <c r="I166" i="15"/>
  <c r="K166" i="15"/>
  <c r="M166" i="15"/>
  <c r="O166" i="15"/>
  <c r="Q166" i="15"/>
  <c r="V166" i="15"/>
  <c r="G168" i="15"/>
  <c r="I168" i="15"/>
  <c r="I167" i="15" s="1"/>
  <c r="K168" i="15"/>
  <c r="K167" i="15" s="1"/>
  <c r="M168" i="15"/>
  <c r="O168" i="15"/>
  <c r="Q168" i="15"/>
  <c r="Q167" i="15" s="1"/>
  <c r="V168" i="15"/>
  <c r="V167" i="15" s="1"/>
  <c r="G169" i="15"/>
  <c r="M169" i="15" s="1"/>
  <c r="I169" i="15"/>
  <c r="K169" i="15"/>
  <c r="O169" i="15"/>
  <c r="Q169" i="15"/>
  <c r="V169" i="15"/>
  <c r="G170" i="15"/>
  <c r="I170" i="15"/>
  <c r="K170" i="15"/>
  <c r="M170" i="15"/>
  <c r="O170" i="15"/>
  <c r="Q170" i="15"/>
  <c r="V170" i="15"/>
  <c r="G171" i="15"/>
  <c r="M171" i="15" s="1"/>
  <c r="I171" i="15"/>
  <c r="K171" i="15"/>
  <c r="O171" i="15"/>
  <c r="O167" i="15" s="1"/>
  <c r="Q171" i="15"/>
  <c r="V171" i="15"/>
  <c r="G172" i="15"/>
  <c r="I172" i="15"/>
  <c r="K172" i="15"/>
  <c r="M172" i="15"/>
  <c r="O172" i="15"/>
  <c r="Q172" i="15"/>
  <c r="V172" i="15"/>
  <c r="G173" i="15"/>
  <c r="M173" i="15" s="1"/>
  <c r="I173" i="15"/>
  <c r="K173" i="15"/>
  <c r="O173" i="15"/>
  <c r="Q173" i="15"/>
  <c r="V173" i="15"/>
  <c r="G174" i="15"/>
  <c r="I174" i="15"/>
  <c r="K174" i="15"/>
  <c r="M174" i="15"/>
  <c r="O174" i="15"/>
  <c r="Q174" i="15"/>
  <c r="V174" i="15"/>
  <c r="G176" i="15"/>
  <c r="I176" i="15"/>
  <c r="I175" i="15" s="1"/>
  <c r="K176" i="15"/>
  <c r="M176" i="15"/>
  <c r="O176" i="15"/>
  <c r="Q176" i="15"/>
  <c r="Q175" i="15" s="1"/>
  <c r="V176" i="15"/>
  <c r="G177" i="15"/>
  <c r="M177" i="15" s="1"/>
  <c r="I177" i="15"/>
  <c r="K177" i="15"/>
  <c r="K175" i="15" s="1"/>
  <c r="O177" i="15"/>
  <c r="Q177" i="15"/>
  <c r="V177" i="15"/>
  <c r="V175" i="15" s="1"/>
  <c r="G178" i="15"/>
  <c r="I178" i="15"/>
  <c r="K178" i="15"/>
  <c r="M178" i="15"/>
  <c r="O178" i="15"/>
  <c r="Q178" i="15"/>
  <c r="V178" i="15"/>
  <c r="G179" i="15"/>
  <c r="M179" i="15" s="1"/>
  <c r="I179" i="15"/>
  <c r="K179" i="15"/>
  <c r="O179" i="15"/>
  <c r="O175" i="15" s="1"/>
  <c r="Q179" i="15"/>
  <c r="V179" i="15"/>
  <c r="G180" i="15"/>
  <c r="I180" i="15"/>
  <c r="K180" i="15"/>
  <c r="M180" i="15"/>
  <c r="O180" i="15"/>
  <c r="Q180" i="15"/>
  <c r="V180" i="15"/>
  <c r="G181" i="15"/>
  <c r="M181" i="15" s="1"/>
  <c r="I181" i="15"/>
  <c r="K181" i="15"/>
  <c r="O181" i="15"/>
  <c r="Q181" i="15"/>
  <c r="V181" i="15"/>
  <c r="G182" i="15"/>
  <c r="I182" i="15"/>
  <c r="K182" i="15"/>
  <c r="M182" i="15"/>
  <c r="O182" i="15"/>
  <c r="Q182" i="15"/>
  <c r="V182" i="15"/>
  <c r="G183" i="15"/>
  <c r="O183" i="15"/>
  <c r="G184" i="15"/>
  <c r="I184" i="15"/>
  <c r="I183" i="15" s="1"/>
  <c r="K184" i="15"/>
  <c r="M184" i="15"/>
  <c r="O184" i="15"/>
  <c r="Q184" i="15"/>
  <c r="Q183" i="15" s="1"/>
  <c r="V184" i="15"/>
  <c r="G185" i="15"/>
  <c r="M185" i="15" s="1"/>
  <c r="I185" i="15"/>
  <c r="K185" i="15"/>
  <c r="K183" i="15" s="1"/>
  <c r="O185" i="15"/>
  <c r="Q185" i="15"/>
  <c r="V185" i="15"/>
  <c r="V183" i="15" s="1"/>
  <c r="G187" i="15"/>
  <c r="M187" i="15" s="1"/>
  <c r="I187" i="15"/>
  <c r="I186" i="15" s="1"/>
  <c r="K187" i="15"/>
  <c r="K186" i="15" s="1"/>
  <c r="O187" i="15"/>
  <c r="O186" i="15" s="1"/>
  <c r="Q187" i="15"/>
  <c r="Q186" i="15" s="1"/>
  <c r="V187" i="15"/>
  <c r="V186" i="15" s="1"/>
  <c r="G188" i="15"/>
  <c r="I188" i="15"/>
  <c r="K188" i="15"/>
  <c r="M188" i="15"/>
  <c r="O188" i="15"/>
  <c r="Q188" i="15"/>
  <c r="V188" i="15"/>
  <c r="G189" i="15"/>
  <c r="I189" i="15"/>
  <c r="K189" i="15"/>
  <c r="M189" i="15"/>
  <c r="O189" i="15"/>
  <c r="Q189" i="15"/>
  <c r="V189" i="15"/>
  <c r="G190" i="15"/>
  <c r="I190" i="15"/>
  <c r="K190" i="15"/>
  <c r="M190" i="15"/>
  <c r="O190" i="15"/>
  <c r="Q190" i="15"/>
  <c r="V190" i="15"/>
  <c r="G191" i="15"/>
  <c r="M191" i="15" s="1"/>
  <c r="I191" i="15"/>
  <c r="K191" i="15"/>
  <c r="O191" i="15"/>
  <c r="Q191" i="15"/>
  <c r="V191" i="15"/>
  <c r="G192" i="15"/>
  <c r="I192" i="15"/>
  <c r="K192" i="15"/>
  <c r="M192" i="15"/>
  <c r="O192" i="15"/>
  <c r="Q192" i="15"/>
  <c r="V192" i="15"/>
  <c r="G193" i="15"/>
  <c r="M193" i="15" s="1"/>
  <c r="I193" i="15"/>
  <c r="K193" i="15"/>
  <c r="O193" i="15"/>
  <c r="Q193" i="15"/>
  <c r="V193" i="15"/>
  <c r="G194" i="15"/>
  <c r="I194" i="15"/>
  <c r="K194" i="15"/>
  <c r="M194" i="15"/>
  <c r="O194" i="15"/>
  <c r="Q194" i="15"/>
  <c r="V194" i="15"/>
  <c r="G195" i="15"/>
  <c r="M195" i="15" s="1"/>
  <c r="I195" i="15"/>
  <c r="K195" i="15"/>
  <c r="O195" i="15"/>
  <c r="Q195" i="15"/>
  <c r="V195" i="15"/>
  <c r="G196" i="15"/>
  <c r="I196" i="15"/>
  <c r="K196" i="15"/>
  <c r="M196" i="15"/>
  <c r="O196" i="15"/>
  <c r="Q196" i="15"/>
  <c r="V196" i="15"/>
  <c r="G197" i="15"/>
  <c r="M197" i="15" s="1"/>
  <c r="I197" i="15"/>
  <c r="K197" i="15"/>
  <c r="O197" i="15"/>
  <c r="Q197" i="15"/>
  <c r="V197" i="15"/>
  <c r="G198" i="15"/>
  <c r="I198" i="15"/>
  <c r="K198" i="15"/>
  <c r="M198" i="15"/>
  <c r="O198" i="15"/>
  <c r="Q198" i="15"/>
  <c r="V198" i="15"/>
  <c r="G199" i="15"/>
  <c r="M199" i="15" s="1"/>
  <c r="I199" i="15"/>
  <c r="K199" i="15"/>
  <c r="O199" i="15"/>
  <c r="Q199" i="15"/>
  <c r="V199" i="15"/>
  <c r="G200" i="15"/>
  <c r="I200" i="15"/>
  <c r="K200" i="15"/>
  <c r="M200" i="15"/>
  <c r="O200" i="15"/>
  <c r="Q200" i="15"/>
  <c r="V200" i="15"/>
  <c r="G201" i="15"/>
  <c r="M201" i="15" s="1"/>
  <c r="I201" i="15"/>
  <c r="K201" i="15"/>
  <c r="O201" i="15"/>
  <c r="Q201" i="15"/>
  <c r="V201" i="15"/>
  <c r="G202" i="15"/>
  <c r="I202" i="15"/>
  <c r="K202" i="15"/>
  <c r="M202" i="15"/>
  <c r="O202" i="15"/>
  <c r="Q202" i="15"/>
  <c r="V202" i="15"/>
  <c r="G203" i="15"/>
  <c r="M203" i="15" s="1"/>
  <c r="I203" i="15"/>
  <c r="K203" i="15"/>
  <c r="O203" i="15"/>
  <c r="Q203" i="15"/>
  <c r="V203" i="15"/>
  <c r="G204" i="15"/>
  <c r="I204" i="15"/>
  <c r="K204" i="15"/>
  <c r="M204" i="15"/>
  <c r="O204" i="15"/>
  <c r="Q204" i="15"/>
  <c r="V204" i="15"/>
  <c r="G205" i="15"/>
  <c r="M205" i="15" s="1"/>
  <c r="I205" i="15"/>
  <c r="K205" i="15"/>
  <c r="O205" i="15"/>
  <c r="Q205" i="15"/>
  <c r="V205" i="15"/>
  <c r="G206" i="15"/>
  <c r="I206" i="15"/>
  <c r="K206" i="15"/>
  <c r="M206" i="15"/>
  <c r="O206" i="15"/>
  <c r="Q206" i="15"/>
  <c r="V206" i="15"/>
  <c r="G207" i="15"/>
  <c r="M207" i="15" s="1"/>
  <c r="I207" i="15"/>
  <c r="K207" i="15"/>
  <c r="O207" i="15"/>
  <c r="Q207" i="15"/>
  <c r="V207" i="15"/>
  <c r="G208" i="15"/>
  <c r="I208" i="15"/>
  <c r="K208" i="15"/>
  <c r="M208" i="15"/>
  <c r="O208" i="15"/>
  <c r="Q208" i="15"/>
  <c r="V208" i="15"/>
  <c r="G209" i="15"/>
  <c r="M209" i="15" s="1"/>
  <c r="I209" i="15"/>
  <c r="K209" i="15"/>
  <c r="O209" i="15"/>
  <c r="Q209" i="15"/>
  <c r="V209" i="15"/>
  <c r="G210" i="15"/>
  <c r="I210" i="15"/>
  <c r="K210" i="15"/>
  <c r="M210" i="15"/>
  <c r="O210" i="15"/>
  <c r="Q210" i="15"/>
  <c r="V210" i="15"/>
  <c r="G211" i="15"/>
  <c r="K211" i="15"/>
  <c r="O211" i="15"/>
  <c r="V211" i="15"/>
  <c r="G212" i="15"/>
  <c r="I212" i="15"/>
  <c r="I211" i="15" s="1"/>
  <c r="K212" i="15"/>
  <c r="M212" i="15"/>
  <c r="M211" i="15" s="1"/>
  <c r="O212" i="15"/>
  <c r="Q212" i="15"/>
  <c r="Q211" i="15" s="1"/>
  <c r="V212" i="15"/>
  <c r="K213" i="15"/>
  <c r="V213" i="15"/>
  <c r="G214" i="15"/>
  <c r="I214" i="15"/>
  <c r="I213" i="15" s="1"/>
  <c r="K214" i="15"/>
  <c r="M214" i="15"/>
  <c r="O214" i="15"/>
  <c r="Q214" i="15"/>
  <c r="Q213" i="15" s="1"/>
  <c r="V214" i="15"/>
  <c r="G215" i="15"/>
  <c r="M215" i="15" s="1"/>
  <c r="I215" i="15"/>
  <c r="K215" i="15"/>
  <c r="O215" i="15"/>
  <c r="O213" i="15" s="1"/>
  <c r="Q215" i="15"/>
  <c r="V215" i="15"/>
  <c r="AE217" i="15"/>
  <c r="AF217" i="15"/>
  <c r="G91" i="14"/>
  <c r="G8" i="14"/>
  <c r="O8" i="14"/>
  <c r="G9" i="14"/>
  <c r="M9" i="14" s="1"/>
  <c r="M8" i="14" s="1"/>
  <c r="I9" i="14"/>
  <c r="I8" i="14" s="1"/>
  <c r="K9" i="14"/>
  <c r="K8" i="14" s="1"/>
  <c r="O9" i="14"/>
  <c r="Q9" i="14"/>
  <c r="Q8" i="14" s="1"/>
  <c r="V9" i="14"/>
  <c r="V8" i="14" s="1"/>
  <c r="G15" i="14"/>
  <c r="K15" i="14"/>
  <c r="O15" i="14"/>
  <c r="V15" i="14"/>
  <c r="G16" i="14"/>
  <c r="I16" i="14"/>
  <c r="I15" i="14" s="1"/>
  <c r="K16" i="14"/>
  <c r="M16" i="14"/>
  <c r="M15" i="14" s="1"/>
  <c r="O16" i="14"/>
  <c r="Q16" i="14"/>
  <c r="Q15" i="14" s="1"/>
  <c r="V16" i="14"/>
  <c r="G26" i="14"/>
  <c r="K26" i="14"/>
  <c r="O26" i="14"/>
  <c r="V26" i="14"/>
  <c r="G27" i="14"/>
  <c r="I27" i="14"/>
  <c r="I26" i="14" s="1"/>
  <c r="K27" i="14"/>
  <c r="M27" i="14"/>
  <c r="M26" i="14" s="1"/>
  <c r="O27" i="14"/>
  <c r="Q27" i="14"/>
  <c r="Q26" i="14" s="1"/>
  <c r="V27" i="14"/>
  <c r="G30" i="14"/>
  <c r="K30" i="14"/>
  <c r="O30" i="14"/>
  <c r="V30" i="14"/>
  <c r="G31" i="14"/>
  <c r="I31" i="14"/>
  <c r="I30" i="14" s="1"/>
  <c r="K31" i="14"/>
  <c r="M31" i="14"/>
  <c r="M30" i="14" s="1"/>
  <c r="O31" i="14"/>
  <c r="Q31" i="14"/>
  <c r="Q30" i="14" s="1"/>
  <c r="V31" i="14"/>
  <c r="G49" i="14"/>
  <c r="I49" i="14"/>
  <c r="I48" i="14" s="1"/>
  <c r="K49" i="14"/>
  <c r="M49" i="14"/>
  <c r="O49" i="14"/>
  <c r="Q49" i="14"/>
  <c r="Q48" i="14" s="1"/>
  <c r="V49" i="14"/>
  <c r="G64" i="14"/>
  <c r="M64" i="14" s="1"/>
  <c r="I64" i="14"/>
  <c r="K64" i="14"/>
  <c r="K48" i="14" s="1"/>
  <c r="O64" i="14"/>
  <c r="Q64" i="14"/>
  <c r="V64" i="14"/>
  <c r="V48" i="14" s="1"/>
  <c r="G69" i="14"/>
  <c r="I69" i="14"/>
  <c r="K69" i="14"/>
  <c r="M69" i="14"/>
  <c r="O69" i="14"/>
  <c r="Q69" i="14"/>
  <c r="V69" i="14"/>
  <c r="G74" i="14"/>
  <c r="G48" i="14" s="1"/>
  <c r="I74" i="14"/>
  <c r="K74" i="14"/>
  <c r="O74" i="14"/>
  <c r="O48" i="14" s="1"/>
  <c r="Q74" i="14"/>
  <c r="V74" i="14"/>
  <c r="G89" i="14"/>
  <c r="I89" i="14"/>
  <c r="K89" i="14"/>
  <c r="M89" i="14"/>
  <c r="O89" i="14"/>
  <c r="Q89" i="14"/>
  <c r="V89" i="14"/>
  <c r="AE91" i="14"/>
  <c r="G9" i="13"/>
  <c r="M9" i="13" s="1"/>
  <c r="I9" i="13"/>
  <c r="I8" i="13" s="1"/>
  <c r="K9" i="13"/>
  <c r="K8" i="13" s="1"/>
  <c r="O9" i="13"/>
  <c r="Q9" i="13"/>
  <c r="Q8" i="13" s="1"/>
  <c r="V9" i="13"/>
  <c r="V8" i="13" s="1"/>
  <c r="G11" i="13"/>
  <c r="I11" i="13"/>
  <c r="K11" i="13"/>
  <c r="M11" i="13"/>
  <c r="O11" i="13"/>
  <c r="Q11" i="13"/>
  <c r="V11" i="13"/>
  <c r="G13" i="13"/>
  <c r="I13" i="13"/>
  <c r="K13" i="13"/>
  <c r="M13" i="13"/>
  <c r="O13" i="13"/>
  <c r="Q13" i="13"/>
  <c r="V13" i="13"/>
  <c r="G16" i="13"/>
  <c r="G8" i="13" s="1"/>
  <c r="I16" i="13"/>
  <c r="K16" i="13"/>
  <c r="O16" i="13"/>
  <c r="O8" i="13" s="1"/>
  <c r="Q16" i="13"/>
  <c r="V16" i="13"/>
  <c r="G20" i="13"/>
  <c r="M20" i="13" s="1"/>
  <c r="I20" i="13"/>
  <c r="K20" i="13"/>
  <c r="O20" i="13"/>
  <c r="Q20" i="13"/>
  <c r="V20" i="13"/>
  <c r="G23" i="13"/>
  <c r="I23" i="13"/>
  <c r="K23" i="13"/>
  <c r="M23" i="13"/>
  <c r="O23" i="13"/>
  <c r="Q23" i="13"/>
  <c r="V23" i="13"/>
  <c r="G26" i="13"/>
  <c r="I26" i="13"/>
  <c r="K26" i="13"/>
  <c r="M26" i="13"/>
  <c r="O26" i="13"/>
  <c r="Q26" i="13"/>
  <c r="V26" i="13"/>
  <c r="G29" i="13"/>
  <c r="M29" i="13" s="1"/>
  <c r="I29" i="13"/>
  <c r="K29" i="13"/>
  <c r="O29" i="13"/>
  <c r="Q29" i="13"/>
  <c r="V29" i="13"/>
  <c r="G31" i="13"/>
  <c r="M31" i="13" s="1"/>
  <c r="I31" i="13"/>
  <c r="K31" i="13"/>
  <c r="O31" i="13"/>
  <c r="Q31" i="13"/>
  <c r="V31" i="13"/>
  <c r="G33" i="13"/>
  <c r="I33" i="13"/>
  <c r="K33" i="13"/>
  <c r="M33" i="13"/>
  <c r="O33" i="13"/>
  <c r="Q33" i="13"/>
  <c r="V33" i="13"/>
  <c r="G35" i="13"/>
  <c r="I35" i="13"/>
  <c r="K35" i="13"/>
  <c r="M35" i="13"/>
  <c r="O35" i="13"/>
  <c r="Q35" i="13"/>
  <c r="V35" i="13"/>
  <c r="G38" i="13"/>
  <c r="M38" i="13" s="1"/>
  <c r="I38" i="13"/>
  <c r="I37" i="13" s="1"/>
  <c r="K38" i="13"/>
  <c r="K37" i="13" s="1"/>
  <c r="O38" i="13"/>
  <c r="Q38" i="13"/>
  <c r="Q37" i="13" s="1"/>
  <c r="V38" i="13"/>
  <c r="V37" i="13" s="1"/>
  <c r="G40" i="13"/>
  <c r="I40" i="13"/>
  <c r="K40" i="13"/>
  <c r="M40" i="13"/>
  <c r="O40" i="13"/>
  <c r="Q40" i="13"/>
  <c r="V40" i="13"/>
  <c r="G42" i="13"/>
  <c r="I42" i="13"/>
  <c r="K42" i="13"/>
  <c r="M42" i="13"/>
  <c r="O42" i="13"/>
  <c r="Q42" i="13"/>
  <c r="V42" i="13"/>
  <c r="G44" i="13"/>
  <c r="G37" i="13" s="1"/>
  <c r="I44" i="13"/>
  <c r="K44" i="13"/>
  <c r="O44" i="13"/>
  <c r="O37" i="13" s="1"/>
  <c r="Q44" i="13"/>
  <c r="V44" i="13"/>
  <c r="G49" i="13"/>
  <c r="M49" i="13" s="1"/>
  <c r="I49" i="13"/>
  <c r="K49" i="13"/>
  <c r="K48" i="13" s="1"/>
  <c r="O49" i="13"/>
  <c r="Q49" i="13"/>
  <c r="V49" i="13"/>
  <c r="V48" i="13" s="1"/>
  <c r="G57" i="13"/>
  <c r="I57" i="13"/>
  <c r="K57" i="13"/>
  <c r="M57" i="13"/>
  <c r="O57" i="13"/>
  <c r="Q57" i="13"/>
  <c r="V57" i="13"/>
  <c r="G61" i="13"/>
  <c r="G48" i="13" s="1"/>
  <c r="I61" i="13"/>
  <c r="K61" i="13"/>
  <c r="O61" i="13"/>
  <c r="O48" i="13" s="1"/>
  <c r="Q61" i="13"/>
  <c r="V61" i="13"/>
  <c r="G64" i="13"/>
  <c r="M64" i="13" s="1"/>
  <c r="I64" i="13"/>
  <c r="I48" i="13" s="1"/>
  <c r="K64" i="13"/>
  <c r="O64" i="13"/>
  <c r="Q64" i="13"/>
  <c r="Q48" i="13" s="1"/>
  <c r="V64" i="13"/>
  <c r="G68" i="13"/>
  <c r="M68" i="13" s="1"/>
  <c r="I68" i="13"/>
  <c r="K68" i="13"/>
  <c r="O68" i="13"/>
  <c r="Q68" i="13"/>
  <c r="V68" i="13"/>
  <c r="G73" i="13"/>
  <c r="I73" i="13"/>
  <c r="K73" i="13"/>
  <c r="M73" i="13"/>
  <c r="O73" i="13"/>
  <c r="Q73" i="13"/>
  <c r="V73" i="13"/>
  <c r="G75" i="13"/>
  <c r="M75" i="13" s="1"/>
  <c r="I75" i="13"/>
  <c r="K75" i="13"/>
  <c r="O75" i="13"/>
  <c r="Q75" i="13"/>
  <c r="V75" i="13"/>
  <c r="G77" i="13"/>
  <c r="M77" i="13" s="1"/>
  <c r="I77" i="13"/>
  <c r="K77" i="13"/>
  <c r="O77" i="13"/>
  <c r="Q77" i="13"/>
  <c r="V77" i="13"/>
  <c r="G79" i="13"/>
  <c r="M79" i="13" s="1"/>
  <c r="I79" i="13"/>
  <c r="K79" i="13"/>
  <c r="O79" i="13"/>
  <c r="Q79" i="13"/>
  <c r="V79" i="13"/>
  <c r="G81" i="13"/>
  <c r="I81" i="13"/>
  <c r="K81" i="13"/>
  <c r="M81" i="13"/>
  <c r="O81" i="13"/>
  <c r="Q81" i="13"/>
  <c r="V81" i="13"/>
  <c r="G85" i="13"/>
  <c r="M85" i="13" s="1"/>
  <c r="I85" i="13"/>
  <c r="K85" i="13"/>
  <c r="O85" i="13"/>
  <c r="Q85" i="13"/>
  <c r="V85" i="13"/>
  <c r="G88" i="13"/>
  <c r="M88" i="13" s="1"/>
  <c r="I88" i="13"/>
  <c r="K88" i="13"/>
  <c r="O88" i="13"/>
  <c r="Q88" i="13"/>
  <c r="V88" i="13"/>
  <c r="G91" i="13"/>
  <c r="M91" i="13" s="1"/>
  <c r="I91" i="13"/>
  <c r="K91" i="13"/>
  <c r="O91" i="13"/>
  <c r="Q91" i="13"/>
  <c r="V91" i="13"/>
  <c r="G98" i="13"/>
  <c r="I98" i="13"/>
  <c r="K98" i="13"/>
  <c r="M98" i="13"/>
  <c r="O98" i="13"/>
  <c r="Q98" i="13"/>
  <c r="V98" i="13"/>
  <c r="G104" i="13"/>
  <c r="M104" i="13" s="1"/>
  <c r="I104" i="13"/>
  <c r="K104" i="13"/>
  <c r="O104" i="13"/>
  <c r="Q104" i="13"/>
  <c r="V104" i="13"/>
  <c r="G115" i="13"/>
  <c r="M115" i="13" s="1"/>
  <c r="I115" i="13"/>
  <c r="K115" i="13"/>
  <c r="O115" i="13"/>
  <c r="Q115" i="13"/>
  <c r="V115" i="13"/>
  <c r="G122" i="13"/>
  <c r="I122" i="13"/>
  <c r="I121" i="13" s="1"/>
  <c r="K122" i="13"/>
  <c r="M122" i="13"/>
  <c r="O122" i="13"/>
  <c r="Q122" i="13"/>
  <c r="Q121" i="13" s="1"/>
  <c r="V122" i="13"/>
  <c r="G132" i="13"/>
  <c r="G121" i="13" s="1"/>
  <c r="I132" i="13"/>
  <c r="K132" i="13"/>
  <c r="O132" i="13"/>
  <c r="O121" i="13" s="1"/>
  <c r="Q132" i="13"/>
  <c r="V132" i="13"/>
  <c r="G135" i="13"/>
  <c r="I135" i="13"/>
  <c r="K135" i="13"/>
  <c r="M135" i="13"/>
  <c r="O135" i="13"/>
  <c r="Q135" i="13"/>
  <c r="V135" i="13"/>
  <c r="G138" i="13"/>
  <c r="M138" i="13" s="1"/>
  <c r="I138" i="13"/>
  <c r="K138" i="13"/>
  <c r="K121" i="13" s="1"/>
  <c r="O138" i="13"/>
  <c r="Q138" i="13"/>
  <c r="V138" i="13"/>
  <c r="V121" i="13" s="1"/>
  <c r="G142" i="13"/>
  <c r="G141" i="13" s="1"/>
  <c r="I142" i="13"/>
  <c r="K142" i="13"/>
  <c r="K141" i="13" s="1"/>
  <c r="O142" i="13"/>
  <c r="O141" i="13" s="1"/>
  <c r="Q142" i="13"/>
  <c r="V142" i="13"/>
  <c r="V141" i="13" s="1"/>
  <c r="G147" i="13"/>
  <c r="I147" i="13"/>
  <c r="I141" i="13" s="1"/>
  <c r="K147" i="13"/>
  <c r="M147" i="13"/>
  <c r="O147" i="13"/>
  <c r="Q147" i="13"/>
  <c r="Q141" i="13" s="1"/>
  <c r="V147" i="13"/>
  <c r="G149" i="13"/>
  <c r="M149" i="13" s="1"/>
  <c r="I149" i="13"/>
  <c r="K149" i="13"/>
  <c r="O149" i="13"/>
  <c r="Q149" i="13"/>
  <c r="V149" i="13"/>
  <c r="G151" i="13"/>
  <c r="I151" i="13"/>
  <c r="K151" i="13"/>
  <c r="M151" i="13"/>
  <c r="O151" i="13"/>
  <c r="Q151" i="13"/>
  <c r="V151" i="13"/>
  <c r="G154" i="13"/>
  <c r="M154" i="13" s="1"/>
  <c r="I154" i="13"/>
  <c r="K154" i="13"/>
  <c r="O154" i="13"/>
  <c r="Q154" i="13"/>
  <c r="V154" i="13"/>
  <c r="G157" i="13"/>
  <c r="I157" i="13"/>
  <c r="K157" i="13"/>
  <c r="M157" i="13"/>
  <c r="O157" i="13"/>
  <c r="Q157" i="13"/>
  <c r="V157" i="13"/>
  <c r="G160" i="13"/>
  <c r="I160" i="13"/>
  <c r="I159" i="13" s="1"/>
  <c r="K160" i="13"/>
  <c r="M160" i="13"/>
  <c r="O160" i="13"/>
  <c r="Q160" i="13"/>
  <c r="Q159" i="13" s="1"/>
  <c r="V160" i="13"/>
  <c r="G166" i="13"/>
  <c r="G159" i="13" s="1"/>
  <c r="I166" i="13"/>
  <c r="K166" i="13"/>
  <c r="K159" i="13" s="1"/>
  <c r="O166" i="13"/>
  <c r="O159" i="13" s="1"/>
  <c r="Q166" i="13"/>
  <c r="V166" i="13"/>
  <c r="V159" i="13" s="1"/>
  <c r="G170" i="13"/>
  <c r="I170" i="13"/>
  <c r="K170" i="13"/>
  <c r="M170" i="13"/>
  <c r="O170" i="13"/>
  <c r="Q170" i="13"/>
  <c r="V170" i="13"/>
  <c r="G173" i="13"/>
  <c r="M173" i="13" s="1"/>
  <c r="I173" i="13"/>
  <c r="K173" i="13"/>
  <c r="O173" i="13"/>
  <c r="Q173" i="13"/>
  <c r="V173" i="13"/>
  <c r="G176" i="13"/>
  <c r="I176" i="13"/>
  <c r="K176" i="13"/>
  <c r="M176" i="13"/>
  <c r="O176" i="13"/>
  <c r="Q176" i="13"/>
  <c r="V176" i="13"/>
  <c r="G179" i="13"/>
  <c r="I179" i="13"/>
  <c r="I178" i="13" s="1"/>
  <c r="K179" i="13"/>
  <c r="M179" i="13"/>
  <c r="O179" i="13"/>
  <c r="Q179" i="13"/>
  <c r="Q178" i="13" s="1"/>
  <c r="V179" i="13"/>
  <c r="G206" i="13"/>
  <c r="M206" i="13" s="1"/>
  <c r="I206" i="13"/>
  <c r="K206" i="13"/>
  <c r="K178" i="13" s="1"/>
  <c r="O206" i="13"/>
  <c r="Q206" i="13"/>
  <c r="V206" i="13"/>
  <c r="V178" i="13" s="1"/>
  <c r="G273" i="13"/>
  <c r="I273" i="13"/>
  <c r="K273" i="13"/>
  <c r="M273" i="13"/>
  <c r="O273" i="13"/>
  <c r="Q273" i="13"/>
  <c r="V273" i="13"/>
  <c r="G276" i="13"/>
  <c r="G178" i="13" s="1"/>
  <c r="I276" i="13"/>
  <c r="K276" i="13"/>
  <c r="O276" i="13"/>
  <c r="O178" i="13" s="1"/>
  <c r="Q276" i="13"/>
  <c r="V276" i="13"/>
  <c r="G293" i="13"/>
  <c r="I293" i="13"/>
  <c r="K293" i="13"/>
  <c r="M293" i="13"/>
  <c r="O293" i="13"/>
  <c r="Q293" i="13"/>
  <c r="V293" i="13"/>
  <c r="G310" i="13"/>
  <c r="M310" i="13" s="1"/>
  <c r="I310" i="13"/>
  <c r="K310" i="13"/>
  <c r="O310" i="13"/>
  <c r="Q310" i="13"/>
  <c r="V310" i="13"/>
  <c r="G337" i="13"/>
  <c r="I337" i="13"/>
  <c r="K337" i="13"/>
  <c r="M337" i="13"/>
  <c r="O337" i="13"/>
  <c r="Q337" i="13"/>
  <c r="V337" i="13"/>
  <c r="G348" i="13"/>
  <c r="M348" i="13" s="1"/>
  <c r="I348" i="13"/>
  <c r="K348" i="13"/>
  <c r="O348" i="13"/>
  <c r="Q348" i="13"/>
  <c r="V348" i="13"/>
  <c r="G415" i="13"/>
  <c r="I415" i="13"/>
  <c r="K415" i="13"/>
  <c r="M415" i="13"/>
  <c r="O415" i="13"/>
  <c r="Q415" i="13"/>
  <c r="V415" i="13"/>
  <c r="G418" i="13"/>
  <c r="I418" i="13"/>
  <c r="I417" i="13" s="1"/>
  <c r="K418" i="13"/>
  <c r="M418" i="13"/>
  <c r="O418" i="13"/>
  <c r="Q418" i="13"/>
  <c r="Q417" i="13" s="1"/>
  <c r="V418" i="13"/>
  <c r="G429" i="13"/>
  <c r="G417" i="13" s="1"/>
  <c r="I429" i="13"/>
  <c r="K429" i="13"/>
  <c r="O429" i="13"/>
  <c r="O417" i="13" s="1"/>
  <c r="Q429" i="13"/>
  <c r="V429" i="13"/>
  <c r="G435" i="13"/>
  <c r="I435" i="13"/>
  <c r="K435" i="13"/>
  <c r="M435" i="13"/>
  <c r="O435" i="13"/>
  <c r="Q435" i="13"/>
  <c r="V435" i="13"/>
  <c r="G438" i="13"/>
  <c r="M438" i="13" s="1"/>
  <c r="I438" i="13"/>
  <c r="K438" i="13"/>
  <c r="K417" i="13" s="1"/>
  <c r="O438" i="13"/>
  <c r="Q438" i="13"/>
  <c r="V438" i="13"/>
  <c r="V417" i="13" s="1"/>
  <c r="G445" i="13"/>
  <c r="I445" i="13"/>
  <c r="K445" i="13"/>
  <c r="M445" i="13"/>
  <c r="O445" i="13"/>
  <c r="Q445" i="13"/>
  <c r="V445" i="13"/>
  <c r="G450" i="13"/>
  <c r="M450" i="13" s="1"/>
  <c r="I450" i="13"/>
  <c r="K450" i="13"/>
  <c r="O450" i="13"/>
  <c r="Q450" i="13"/>
  <c r="V450" i="13"/>
  <c r="G458" i="13"/>
  <c r="I458" i="13"/>
  <c r="K458" i="13"/>
  <c r="M458" i="13"/>
  <c r="O458" i="13"/>
  <c r="Q458" i="13"/>
  <c r="V458" i="13"/>
  <c r="G461" i="13"/>
  <c r="M461" i="13" s="1"/>
  <c r="I461" i="13"/>
  <c r="K461" i="13"/>
  <c r="O461" i="13"/>
  <c r="Q461" i="13"/>
  <c r="V461" i="13"/>
  <c r="G468" i="13"/>
  <c r="I468" i="13"/>
  <c r="K468" i="13"/>
  <c r="M468" i="13"/>
  <c r="O468" i="13"/>
  <c r="Q468" i="13"/>
  <c r="V468" i="13"/>
  <c r="G474" i="13"/>
  <c r="M474" i="13" s="1"/>
  <c r="I474" i="13"/>
  <c r="K474" i="13"/>
  <c r="O474" i="13"/>
  <c r="Q474" i="13"/>
  <c r="V474" i="13"/>
  <c r="I482" i="13"/>
  <c r="Q482" i="13"/>
  <c r="G483" i="13"/>
  <c r="M483" i="13" s="1"/>
  <c r="M482" i="13" s="1"/>
  <c r="I483" i="13"/>
  <c r="K483" i="13"/>
  <c r="K482" i="13" s="1"/>
  <c r="O483" i="13"/>
  <c r="O482" i="13" s="1"/>
  <c r="Q483" i="13"/>
  <c r="V483" i="13"/>
  <c r="V482" i="13" s="1"/>
  <c r="G501" i="13"/>
  <c r="I501" i="13"/>
  <c r="K501" i="13"/>
  <c r="M501" i="13"/>
  <c r="O501" i="13"/>
  <c r="Q501" i="13"/>
  <c r="V501" i="13"/>
  <c r="G513" i="13"/>
  <c r="M513" i="13" s="1"/>
  <c r="I513" i="13"/>
  <c r="K513" i="13"/>
  <c r="O513" i="13"/>
  <c r="Q513" i="13"/>
  <c r="V513" i="13"/>
  <c r="G518" i="13"/>
  <c r="M518" i="13" s="1"/>
  <c r="I518" i="13"/>
  <c r="K518" i="13"/>
  <c r="K517" i="13" s="1"/>
  <c r="O518" i="13"/>
  <c r="O517" i="13" s="1"/>
  <c r="Q518" i="13"/>
  <c r="V518" i="13"/>
  <c r="V517" i="13" s="1"/>
  <c r="G523" i="13"/>
  <c r="I523" i="13"/>
  <c r="K523" i="13"/>
  <c r="M523" i="13"/>
  <c r="O523" i="13"/>
  <c r="Q523" i="13"/>
  <c r="V523" i="13"/>
  <c r="G525" i="13"/>
  <c r="M525" i="13" s="1"/>
  <c r="I525" i="13"/>
  <c r="K525" i="13"/>
  <c r="O525" i="13"/>
  <c r="Q525" i="13"/>
  <c r="V525" i="13"/>
  <c r="G527" i="13"/>
  <c r="I527" i="13"/>
  <c r="I517" i="13" s="1"/>
  <c r="K527" i="13"/>
  <c r="M527" i="13"/>
  <c r="O527" i="13"/>
  <c r="Q527" i="13"/>
  <c r="Q517" i="13" s="1"/>
  <c r="V527" i="13"/>
  <c r="G530" i="13"/>
  <c r="M530" i="13" s="1"/>
  <c r="I530" i="13"/>
  <c r="K530" i="13"/>
  <c r="O530" i="13"/>
  <c r="Q530" i="13"/>
  <c r="V530" i="13"/>
  <c r="G532" i="13"/>
  <c r="I532" i="13"/>
  <c r="K532" i="13"/>
  <c r="M532" i="13"/>
  <c r="O532" i="13"/>
  <c r="Q532" i="13"/>
  <c r="V532" i="13"/>
  <c r="G534" i="13"/>
  <c r="M534" i="13" s="1"/>
  <c r="I534" i="13"/>
  <c r="K534" i="13"/>
  <c r="O534" i="13"/>
  <c r="Q534" i="13"/>
  <c r="V534" i="13"/>
  <c r="G536" i="13"/>
  <c r="I536" i="13"/>
  <c r="K536" i="13"/>
  <c r="M536" i="13"/>
  <c r="O536" i="13"/>
  <c r="Q536" i="13"/>
  <c r="V536" i="13"/>
  <c r="G538" i="13"/>
  <c r="M538" i="13" s="1"/>
  <c r="I538" i="13"/>
  <c r="K538" i="13"/>
  <c r="O538" i="13"/>
  <c r="Q538" i="13"/>
  <c r="V538" i="13"/>
  <c r="G541" i="13"/>
  <c r="G540" i="13" s="1"/>
  <c r="I104" i="1" s="1"/>
  <c r="I16" i="1" s="1"/>
  <c r="I541" i="13"/>
  <c r="K541" i="13"/>
  <c r="O541" i="13"/>
  <c r="Q541" i="13"/>
  <c r="V541" i="13"/>
  <c r="G544" i="13"/>
  <c r="I544" i="13"/>
  <c r="K544" i="13"/>
  <c r="M544" i="13"/>
  <c r="O544" i="13"/>
  <c r="Q544" i="13"/>
  <c r="V544" i="13"/>
  <c r="G546" i="13"/>
  <c r="M546" i="13" s="1"/>
  <c r="I546" i="13"/>
  <c r="K546" i="13"/>
  <c r="O546" i="13"/>
  <c r="Q546" i="13"/>
  <c r="V546" i="13"/>
  <c r="G547" i="13"/>
  <c r="I547" i="13"/>
  <c r="K547" i="13"/>
  <c r="M547" i="13"/>
  <c r="O547" i="13"/>
  <c r="Q547" i="13"/>
  <c r="V547" i="13"/>
  <c r="G550" i="13"/>
  <c r="M550" i="13" s="1"/>
  <c r="I550" i="13"/>
  <c r="K550" i="13"/>
  <c r="O550" i="13"/>
  <c r="Q550" i="13"/>
  <c r="V550" i="13"/>
  <c r="G553" i="13"/>
  <c r="I553" i="13"/>
  <c r="K553" i="13"/>
  <c r="M553" i="13"/>
  <c r="O553" i="13"/>
  <c r="Q553" i="13"/>
  <c r="V553" i="13"/>
  <c r="G556" i="13"/>
  <c r="M556" i="13" s="1"/>
  <c r="I556" i="13"/>
  <c r="K556" i="13"/>
  <c r="O556" i="13"/>
  <c r="Q556" i="13"/>
  <c r="V556" i="13"/>
  <c r="G559" i="13"/>
  <c r="I559" i="13"/>
  <c r="K559" i="13"/>
  <c r="M559" i="13"/>
  <c r="O559" i="13"/>
  <c r="Q559" i="13"/>
  <c r="V559" i="13"/>
  <c r="G560" i="13"/>
  <c r="M560" i="13" s="1"/>
  <c r="I560" i="13"/>
  <c r="K560" i="13"/>
  <c r="O560" i="13"/>
  <c r="Q560" i="13"/>
  <c r="V560" i="13"/>
  <c r="G561" i="13"/>
  <c r="I561" i="13"/>
  <c r="K561" i="13"/>
  <c r="M561" i="13"/>
  <c r="O561" i="13"/>
  <c r="Q561" i="13"/>
  <c r="V561" i="13"/>
  <c r="G564" i="13"/>
  <c r="I564" i="13"/>
  <c r="I563" i="13" s="1"/>
  <c r="K564" i="13"/>
  <c r="M564" i="13"/>
  <c r="O564" i="13"/>
  <c r="Q564" i="13"/>
  <c r="Q563" i="13" s="1"/>
  <c r="V564" i="13"/>
  <c r="G565" i="13"/>
  <c r="G563" i="13" s="1"/>
  <c r="I565" i="13"/>
  <c r="K565" i="13"/>
  <c r="O565" i="13"/>
  <c r="O563" i="13" s="1"/>
  <c r="Q565" i="13"/>
  <c r="V565" i="13"/>
  <c r="G567" i="13"/>
  <c r="I567" i="13"/>
  <c r="K567" i="13"/>
  <c r="M567" i="13"/>
  <c r="O567" i="13"/>
  <c r="Q567" i="13"/>
  <c r="V567" i="13"/>
  <c r="G569" i="13"/>
  <c r="M569" i="13" s="1"/>
  <c r="I569" i="13"/>
  <c r="K569" i="13"/>
  <c r="K563" i="13" s="1"/>
  <c r="O569" i="13"/>
  <c r="Q569" i="13"/>
  <c r="V569" i="13"/>
  <c r="V563" i="13" s="1"/>
  <c r="G571" i="13"/>
  <c r="I571" i="13"/>
  <c r="K571" i="13"/>
  <c r="M571" i="13"/>
  <c r="O571" i="13"/>
  <c r="Q571" i="13"/>
  <c r="V571" i="13"/>
  <c r="G573" i="13"/>
  <c r="M573" i="13" s="1"/>
  <c r="I573" i="13"/>
  <c r="K573" i="13"/>
  <c r="O573" i="13"/>
  <c r="Q573" i="13"/>
  <c r="V573" i="13"/>
  <c r="G575" i="13"/>
  <c r="I575" i="13"/>
  <c r="K575" i="13"/>
  <c r="M575" i="13"/>
  <c r="O575" i="13"/>
  <c r="Q575" i="13"/>
  <c r="V575" i="13"/>
  <c r="G579" i="13"/>
  <c r="M579" i="13" s="1"/>
  <c r="I579" i="13"/>
  <c r="K579" i="13"/>
  <c r="O579" i="13"/>
  <c r="Q579" i="13"/>
  <c r="V579" i="13"/>
  <c r="G582" i="13"/>
  <c r="I582" i="13"/>
  <c r="K582" i="13"/>
  <c r="M582" i="13"/>
  <c r="O582" i="13"/>
  <c r="Q582" i="13"/>
  <c r="V582" i="13"/>
  <c r="G587" i="13"/>
  <c r="M587" i="13" s="1"/>
  <c r="I587" i="13"/>
  <c r="K587" i="13"/>
  <c r="O587" i="13"/>
  <c r="Q587" i="13"/>
  <c r="V587" i="13"/>
  <c r="G592" i="13"/>
  <c r="I592" i="13"/>
  <c r="K592" i="13"/>
  <c r="M592" i="13"/>
  <c r="O592" i="13"/>
  <c r="Q592" i="13"/>
  <c r="V592" i="13"/>
  <c r="G594" i="13"/>
  <c r="M594" i="13" s="1"/>
  <c r="I594" i="13"/>
  <c r="K594" i="13"/>
  <c r="O594" i="13"/>
  <c r="Q594" i="13"/>
  <c r="V594" i="13"/>
  <c r="G600" i="13"/>
  <c r="I600" i="13"/>
  <c r="K600" i="13"/>
  <c r="M600" i="13"/>
  <c r="O600" i="13"/>
  <c r="Q600" i="13"/>
  <c r="V600" i="13"/>
  <c r="G602" i="13"/>
  <c r="M602" i="13" s="1"/>
  <c r="I602" i="13"/>
  <c r="K602" i="13"/>
  <c r="O602" i="13"/>
  <c r="Q602" i="13"/>
  <c r="V602" i="13"/>
  <c r="G604" i="13"/>
  <c r="I604" i="13"/>
  <c r="K604" i="13"/>
  <c r="M604" i="13"/>
  <c r="O604" i="13"/>
  <c r="Q604" i="13"/>
  <c r="V604" i="13"/>
  <c r="G606" i="13"/>
  <c r="M606" i="13" s="1"/>
  <c r="I606" i="13"/>
  <c r="K606" i="13"/>
  <c r="O606" i="13"/>
  <c r="Q606" i="13"/>
  <c r="V606" i="13"/>
  <c r="G608" i="13"/>
  <c r="I608" i="13"/>
  <c r="K608" i="13"/>
  <c r="M608" i="13"/>
  <c r="O608" i="13"/>
  <c r="Q608" i="13"/>
  <c r="V608" i="13"/>
  <c r="G620" i="13"/>
  <c r="M620" i="13" s="1"/>
  <c r="I620" i="13"/>
  <c r="K620" i="13"/>
  <c r="O620" i="13"/>
  <c r="Q620" i="13"/>
  <c r="V620" i="13"/>
  <c r="G622" i="13"/>
  <c r="I622" i="13"/>
  <c r="K622" i="13"/>
  <c r="M622" i="13"/>
  <c r="O622" i="13"/>
  <c r="Q622" i="13"/>
  <c r="V622" i="13"/>
  <c r="G634" i="13"/>
  <c r="M634" i="13" s="1"/>
  <c r="I634" i="13"/>
  <c r="K634" i="13"/>
  <c r="O634" i="13"/>
  <c r="Q634" i="13"/>
  <c r="V634" i="13"/>
  <c r="G636" i="13"/>
  <c r="I636" i="13"/>
  <c r="K636" i="13"/>
  <c r="M636" i="13"/>
  <c r="O636" i="13"/>
  <c r="Q636" i="13"/>
  <c r="V636" i="13"/>
  <c r="G637" i="13"/>
  <c r="M637" i="13" s="1"/>
  <c r="I637" i="13"/>
  <c r="K637" i="13"/>
  <c r="O637" i="13"/>
  <c r="Q637" i="13"/>
  <c r="V637" i="13"/>
  <c r="G640" i="13"/>
  <c r="I640" i="13"/>
  <c r="K640" i="13"/>
  <c r="M640" i="13"/>
  <c r="O640" i="13"/>
  <c r="Q640" i="13"/>
  <c r="V640" i="13"/>
  <c r="G644" i="13"/>
  <c r="M644" i="13" s="1"/>
  <c r="I644" i="13"/>
  <c r="K644" i="13"/>
  <c r="O644" i="13"/>
  <c r="Q644" i="13"/>
  <c r="V644" i="13"/>
  <c r="G645" i="13"/>
  <c r="I645" i="13"/>
  <c r="K645" i="13"/>
  <c r="M645" i="13"/>
  <c r="O645" i="13"/>
  <c r="Q645" i="13"/>
  <c r="V645" i="13"/>
  <c r="G647" i="13"/>
  <c r="M647" i="13" s="1"/>
  <c r="I647" i="13"/>
  <c r="K647" i="13"/>
  <c r="O647" i="13"/>
  <c r="Q647" i="13"/>
  <c r="V647" i="13"/>
  <c r="G649" i="13"/>
  <c r="I649" i="13"/>
  <c r="K649" i="13"/>
  <c r="M649" i="13"/>
  <c r="O649" i="13"/>
  <c r="Q649" i="13"/>
  <c r="V649" i="13"/>
  <c r="G654" i="13"/>
  <c r="M654" i="13" s="1"/>
  <c r="I654" i="13"/>
  <c r="K654" i="13"/>
  <c r="O654" i="13"/>
  <c r="Q654" i="13"/>
  <c r="V654" i="13"/>
  <c r="G661" i="13"/>
  <c r="I661" i="13"/>
  <c r="K661" i="13"/>
  <c r="M661" i="13"/>
  <c r="O661" i="13"/>
  <c r="Q661" i="13"/>
  <c r="V661" i="13"/>
  <c r="G664" i="13"/>
  <c r="M664" i="13" s="1"/>
  <c r="I664" i="13"/>
  <c r="K664" i="13"/>
  <c r="O664" i="13"/>
  <c r="Q664" i="13"/>
  <c r="V664" i="13"/>
  <c r="G671" i="13"/>
  <c r="I671" i="13"/>
  <c r="K671" i="13"/>
  <c r="M671" i="13"/>
  <c r="O671" i="13"/>
  <c r="Q671" i="13"/>
  <c r="V671" i="13"/>
  <c r="G678" i="13"/>
  <c r="M678" i="13" s="1"/>
  <c r="I678" i="13"/>
  <c r="K678" i="13"/>
  <c r="O678" i="13"/>
  <c r="Q678" i="13"/>
  <c r="V678" i="13"/>
  <c r="G705" i="13"/>
  <c r="I705" i="13"/>
  <c r="K705" i="13"/>
  <c r="M705" i="13"/>
  <c r="O705" i="13"/>
  <c r="Q705" i="13"/>
  <c r="V705" i="13"/>
  <c r="G713" i="13"/>
  <c r="M713" i="13" s="1"/>
  <c r="I713" i="13"/>
  <c r="K713" i="13"/>
  <c r="O713" i="13"/>
  <c r="Q713" i="13"/>
  <c r="V713" i="13"/>
  <c r="G718" i="13"/>
  <c r="I718" i="13"/>
  <c r="K718" i="13"/>
  <c r="M718" i="13"/>
  <c r="O718" i="13"/>
  <c r="Q718" i="13"/>
  <c r="V718" i="13"/>
  <c r="G720" i="13"/>
  <c r="M720" i="13" s="1"/>
  <c r="I720" i="13"/>
  <c r="K720" i="13"/>
  <c r="O720" i="13"/>
  <c r="Q720" i="13"/>
  <c r="V720" i="13"/>
  <c r="G722" i="13"/>
  <c r="I722" i="13"/>
  <c r="K722" i="13"/>
  <c r="M722" i="13"/>
  <c r="O722" i="13"/>
  <c r="Q722" i="13"/>
  <c r="V722" i="13"/>
  <c r="G725" i="13"/>
  <c r="M725" i="13" s="1"/>
  <c r="I725" i="13"/>
  <c r="K725" i="13"/>
  <c r="O725" i="13"/>
  <c r="Q725" i="13"/>
  <c r="V725" i="13"/>
  <c r="G728" i="13"/>
  <c r="I728" i="13"/>
  <c r="K728" i="13"/>
  <c r="M728" i="13"/>
  <c r="O728" i="13"/>
  <c r="Q728" i="13"/>
  <c r="V728" i="13"/>
  <c r="G731" i="13"/>
  <c r="M731" i="13" s="1"/>
  <c r="I731" i="13"/>
  <c r="K731" i="13"/>
  <c r="O731" i="13"/>
  <c r="Q731" i="13"/>
  <c r="V731" i="13"/>
  <c r="G734" i="13"/>
  <c r="I734" i="13"/>
  <c r="K734" i="13"/>
  <c r="M734" i="13"/>
  <c r="O734" i="13"/>
  <c r="Q734" i="13"/>
  <c r="V734" i="13"/>
  <c r="G736" i="13"/>
  <c r="M736" i="13" s="1"/>
  <c r="I736" i="13"/>
  <c r="K736" i="13"/>
  <c r="O736" i="13"/>
  <c r="Q736" i="13"/>
  <c r="V736" i="13"/>
  <c r="G742" i="13"/>
  <c r="I742" i="13"/>
  <c r="K742" i="13"/>
  <c r="M742" i="13"/>
  <c r="O742" i="13"/>
  <c r="Q742" i="13"/>
  <c r="V742" i="13"/>
  <c r="G753" i="13"/>
  <c r="M753" i="13" s="1"/>
  <c r="I753" i="13"/>
  <c r="K753" i="13"/>
  <c r="O753" i="13"/>
  <c r="Q753" i="13"/>
  <c r="V753" i="13"/>
  <c r="G756" i="13"/>
  <c r="I756" i="13"/>
  <c r="K756" i="13"/>
  <c r="M756" i="13"/>
  <c r="O756" i="13"/>
  <c r="Q756" i="13"/>
  <c r="V756" i="13"/>
  <c r="G757" i="13"/>
  <c r="M757" i="13" s="1"/>
  <c r="I757" i="13"/>
  <c r="K757" i="13"/>
  <c r="O757" i="13"/>
  <c r="Q757" i="13"/>
  <c r="V757" i="13"/>
  <c r="G758" i="13"/>
  <c r="I758" i="13"/>
  <c r="K758" i="13"/>
  <c r="M758" i="13"/>
  <c r="O758" i="13"/>
  <c r="Q758" i="13"/>
  <c r="V758" i="13"/>
  <c r="G759" i="13"/>
  <c r="M759" i="13" s="1"/>
  <c r="I759" i="13"/>
  <c r="K759" i="13"/>
  <c r="O759" i="13"/>
  <c r="Q759" i="13"/>
  <c r="V759" i="13"/>
  <c r="G760" i="13"/>
  <c r="I760" i="13"/>
  <c r="K760" i="13"/>
  <c r="M760" i="13"/>
  <c r="O760" i="13"/>
  <c r="Q760" i="13"/>
  <c r="V760" i="13"/>
  <c r="G761" i="13"/>
  <c r="M761" i="13" s="1"/>
  <c r="I761" i="13"/>
  <c r="K761" i="13"/>
  <c r="O761" i="13"/>
  <c r="Q761" i="13"/>
  <c r="V761" i="13"/>
  <c r="G762" i="13"/>
  <c r="I762" i="13"/>
  <c r="K762" i="13"/>
  <c r="M762" i="13"/>
  <c r="O762" i="13"/>
  <c r="Q762" i="13"/>
  <c r="V762" i="13"/>
  <c r="G780" i="13"/>
  <c r="K780" i="13"/>
  <c r="O780" i="13"/>
  <c r="V780" i="13"/>
  <c r="G781" i="13"/>
  <c r="I781" i="13"/>
  <c r="I780" i="13" s="1"/>
  <c r="K781" i="13"/>
  <c r="M781" i="13"/>
  <c r="M780" i="13" s="1"/>
  <c r="O781" i="13"/>
  <c r="Q781" i="13"/>
  <c r="Q780" i="13" s="1"/>
  <c r="V781" i="13"/>
  <c r="G783" i="13"/>
  <c r="I783" i="13"/>
  <c r="I782" i="13" s="1"/>
  <c r="K783" i="13"/>
  <c r="M783" i="13"/>
  <c r="O783" i="13"/>
  <c r="Q783" i="13"/>
  <c r="Q782" i="13" s="1"/>
  <c r="V783" i="13"/>
  <c r="G788" i="13"/>
  <c r="M788" i="13" s="1"/>
  <c r="I788" i="13"/>
  <c r="K788" i="13"/>
  <c r="K782" i="13" s="1"/>
  <c r="O788" i="13"/>
  <c r="Q788" i="13"/>
  <c r="V788" i="13"/>
  <c r="V782" i="13" s="1"/>
  <c r="G793" i="13"/>
  <c r="I793" i="13"/>
  <c r="K793" i="13"/>
  <c r="M793" i="13"/>
  <c r="O793" i="13"/>
  <c r="Q793" i="13"/>
  <c r="V793" i="13"/>
  <c r="G795" i="13"/>
  <c r="I795" i="13"/>
  <c r="K795" i="13"/>
  <c r="O795" i="13"/>
  <c r="O782" i="13" s="1"/>
  <c r="Q795" i="13"/>
  <c r="V795" i="13"/>
  <c r="G797" i="13"/>
  <c r="M797" i="13" s="1"/>
  <c r="I797" i="13"/>
  <c r="K797" i="13"/>
  <c r="O797" i="13"/>
  <c r="Q797" i="13"/>
  <c r="V797" i="13"/>
  <c r="G800" i="13"/>
  <c r="I800" i="13"/>
  <c r="K800" i="13"/>
  <c r="M800" i="13"/>
  <c r="O800" i="13"/>
  <c r="Q800" i="13"/>
  <c r="V800" i="13"/>
  <c r="G803" i="13"/>
  <c r="M803" i="13" s="1"/>
  <c r="I803" i="13"/>
  <c r="K803" i="13"/>
  <c r="O803" i="13"/>
  <c r="Q803" i="13"/>
  <c r="V803" i="13"/>
  <c r="G805" i="13"/>
  <c r="I805" i="13"/>
  <c r="K805" i="13"/>
  <c r="M805" i="13"/>
  <c r="O805" i="13"/>
  <c r="Q805" i="13"/>
  <c r="V805" i="13"/>
  <c r="G807" i="13"/>
  <c r="M807" i="13" s="1"/>
  <c r="I807" i="13"/>
  <c r="K807" i="13"/>
  <c r="O807" i="13"/>
  <c r="Q807" i="13"/>
  <c r="V807" i="13"/>
  <c r="G810" i="13"/>
  <c r="M810" i="13" s="1"/>
  <c r="I810" i="13"/>
  <c r="K810" i="13"/>
  <c r="O810" i="13"/>
  <c r="Q810" i="13"/>
  <c r="V810" i="13"/>
  <c r="G813" i="13"/>
  <c r="M813" i="13" s="1"/>
  <c r="I813" i="13"/>
  <c r="K813" i="13"/>
  <c r="O813" i="13"/>
  <c r="Q813" i="13"/>
  <c r="V813" i="13"/>
  <c r="G815" i="13"/>
  <c r="M815" i="13" s="1"/>
  <c r="I815" i="13"/>
  <c r="K815" i="13"/>
  <c r="K814" i="13" s="1"/>
  <c r="O815" i="13"/>
  <c r="Q815" i="13"/>
  <c r="V815" i="13"/>
  <c r="V814" i="13" s="1"/>
  <c r="G820" i="13"/>
  <c r="I820" i="13"/>
  <c r="K820" i="13"/>
  <c r="M820" i="13"/>
  <c r="O820" i="13"/>
  <c r="Q820" i="13"/>
  <c r="V820" i="13"/>
  <c r="G826" i="13"/>
  <c r="M826" i="13" s="1"/>
  <c r="I826" i="13"/>
  <c r="K826" i="13"/>
  <c r="O826" i="13"/>
  <c r="Q826" i="13"/>
  <c r="V826" i="13"/>
  <c r="G830" i="13"/>
  <c r="I830" i="13"/>
  <c r="I814" i="13" s="1"/>
  <c r="K830" i="13"/>
  <c r="M830" i="13"/>
  <c r="O830" i="13"/>
  <c r="Q830" i="13"/>
  <c r="Q814" i="13" s="1"/>
  <c r="V830" i="13"/>
  <c r="G832" i="13"/>
  <c r="I832" i="13"/>
  <c r="I831" i="13" s="1"/>
  <c r="K832" i="13"/>
  <c r="M832" i="13"/>
  <c r="O832" i="13"/>
  <c r="Q832" i="13"/>
  <c r="Q831" i="13" s="1"/>
  <c r="V832" i="13"/>
  <c r="G836" i="13"/>
  <c r="I836" i="13"/>
  <c r="K836" i="13"/>
  <c r="O836" i="13"/>
  <c r="Q836" i="13"/>
  <c r="V836" i="13"/>
  <c r="G839" i="13"/>
  <c r="I839" i="13"/>
  <c r="K839" i="13"/>
  <c r="M839" i="13"/>
  <c r="O839" i="13"/>
  <c r="Q839" i="13"/>
  <c r="V839" i="13"/>
  <c r="G840" i="13"/>
  <c r="M840" i="13" s="1"/>
  <c r="I840" i="13"/>
  <c r="K840" i="13"/>
  <c r="K831" i="13" s="1"/>
  <c r="O840" i="13"/>
  <c r="Q840" i="13"/>
  <c r="V840" i="13"/>
  <c r="V831" i="13" s="1"/>
  <c r="G841" i="13"/>
  <c r="I841" i="13"/>
  <c r="K841" i="13"/>
  <c r="M841" i="13"/>
  <c r="O841" i="13"/>
  <c r="Q841" i="13"/>
  <c r="V841" i="13"/>
  <c r="G842" i="13"/>
  <c r="M842" i="13" s="1"/>
  <c r="I842" i="13"/>
  <c r="K842" i="13"/>
  <c r="O842" i="13"/>
  <c r="Q842" i="13"/>
  <c r="V842" i="13"/>
  <c r="G843" i="13"/>
  <c r="I843" i="13"/>
  <c r="K843" i="13"/>
  <c r="M843" i="13"/>
  <c r="O843" i="13"/>
  <c r="Q843" i="13"/>
  <c r="V843" i="13"/>
  <c r="G844" i="13"/>
  <c r="M844" i="13" s="1"/>
  <c r="I844" i="13"/>
  <c r="K844" i="13"/>
  <c r="O844" i="13"/>
  <c r="Q844" i="13"/>
  <c r="V844" i="13"/>
  <c r="G845" i="13"/>
  <c r="I845" i="13"/>
  <c r="K845" i="13"/>
  <c r="M845" i="13"/>
  <c r="O845" i="13"/>
  <c r="Q845" i="13"/>
  <c r="V845" i="13"/>
  <c r="G846" i="13"/>
  <c r="M846" i="13" s="1"/>
  <c r="I846" i="13"/>
  <c r="K846" i="13"/>
  <c r="O846" i="13"/>
  <c r="Q846" i="13"/>
  <c r="V846" i="13"/>
  <c r="G847" i="13"/>
  <c r="I847" i="13"/>
  <c r="K847" i="13"/>
  <c r="M847" i="13"/>
  <c r="O847" i="13"/>
  <c r="Q847" i="13"/>
  <c r="V847" i="13"/>
  <c r="G848" i="13"/>
  <c r="M848" i="13" s="1"/>
  <c r="I848" i="13"/>
  <c r="K848" i="13"/>
  <c r="O848" i="13"/>
  <c r="Q848" i="13"/>
  <c r="V848" i="13"/>
  <c r="G849" i="13"/>
  <c r="I849" i="13"/>
  <c r="K849" i="13"/>
  <c r="M849" i="13"/>
  <c r="O849" i="13"/>
  <c r="Q849" i="13"/>
  <c r="V849" i="13"/>
  <c r="G850" i="13"/>
  <c r="M850" i="13" s="1"/>
  <c r="I850" i="13"/>
  <c r="K850" i="13"/>
  <c r="O850" i="13"/>
  <c r="Q850" i="13"/>
  <c r="V850" i="13"/>
  <c r="G851" i="13"/>
  <c r="I851" i="13"/>
  <c r="K851" i="13"/>
  <c r="M851" i="13"/>
  <c r="O851" i="13"/>
  <c r="Q851" i="13"/>
  <c r="V851" i="13"/>
  <c r="G852" i="13"/>
  <c r="M852" i="13" s="1"/>
  <c r="I852" i="13"/>
  <c r="K852" i="13"/>
  <c r="O852" i="13"/>
  <c r="Q852" i="13"/>
  <c r="V852" i="13"/>
  <c r="G853" i="13"/>
  <c r="I853" i="13"/>
  <c r="K853" i="13"/>
  <c r="M853" i="13"/>
  <c r="O853" i="13"/>
  <c r="Q853" i="13"/>
  <c r="V853" i="13"/>
  <c r="G854" i="13"/>
  <c r="M854" i="13" s="1"/>
  <c r="I854" i="13"/>
  <c r="K854" i="13"/>
  <c r="O854" i="13"/>
  <c r="Q854" i="13"/>
  <c r="V854" i="13"/>
  <c r="I855" i="13"/>
  <c r="G856" i="13"/>
  <c r="M856" i="13" s="1"/>
  <c r="I856" i="13"/>
  <c r="K856" i="13"/>
  <c r="K855" i="13" s="1"/>
  <c r="O856" i="13"/>
  <c r="O855" i="13" s="1"/>
  <c r="Q856" i="13"/>
  <c r="V856" i="13"/>
  <c r="G857" i="13"/>
  <c r="I857" i="13"/>
  <c r="K857" i="13"/>
  <c r="M857" i="13"/>
  <c r="O857" i="13"/>
  <c r="Q857" i="13"/>
  <c r="Q855" i="13" s="1"/>
  <c r="V857" i="13"/>
  <c r="G858" i="13"/>
  <c r="M858" i="13" s="1"/>
  <c r="I858" i="13"/>
  <c r="K858" i="13"/>
  <c r="O858" i="13"/>
  <c r="Q858" i="13"/>
  <c r="V858" i="13"/>
  <c r="G860" i="13"/>
  <c r="I860" i="13"/>
  <c r="K860" i="13"/>
  <c r="O860" i="13"/>
  <c r="Q860" i="13"/>
  <c r="V860" i="13"/>
  <c r="G880" i="13"/>
  <c r="I880" i="13"/>
  <c r="I859" i="13" s="1"/>
  <c r="K880" i="13"/>
  <c r="M880" i="13"/>
  <c r="O880" i="13"/>
  <c r="Q880" i="13"/>
  <c r="Q859" i="13" s="1"/>
  <c r="V880" i="13"/>
  <c r="G886" i="13"/>
  <c r="M886" i="13" s="1"/>
  <c r="I886" i="13"/>
  <c r="K886" i="13"/>
  <c r="O886" i="13"/>
  <c r="Q886" i="13"/>
  <c r="V886" i="13"/>
  <c r="G905" i="13"/>
  <c r="I905" i="13"/>
  <c r="K905" i="13"/>
  <c r="M905" i="13"/>
  <c r="O905" i="13"/>
  <c r="Q905" i="13"/>
  <c r="V905" i="13"/>
  <c r="G924" i="13"/>
  <c r="M924" i="13" s="1"/>
  <c r="I924" i="13"/>
  <c r="K924" i="13"/>
  <c r="O924" i="13"/>
  <c r="Q924" i="13"/>
  <c r="V924" i="13"/>
  <c r="G944" i="13"/>
  <c r="I944" i="13"/>
  <c r="K944" i="13"/>
  <c r="M944" i="13"/>
  <c r="O944" i="13"/>
  <c r="Q944" i="13"/>
  <c r="V944" i="13"/>
  <c r="G963" i="13"/>
  <c r="M963" i="13" s="1"/>
  <c r="I963" i="13"/>
  <c r="K963" i="13"/>
  <c r="O963" i="13"/>
  <c r="Q963" i="13"/>
  <c r="V963" i="13"/>
  <c r="G969" i="13"/>
  <c r="I969" i="13"/>
  <c r="K969" i="13"/>
  <c r="M969" i="13"/>
  <c r="O969" i="13"/>
  <c r="Q969" i="13"/>
  <c r="V969" i="13"/>
  <c r="G970" i="13"/>
  <c r="M970" i="13" s="1"/>
  <c r="I970" i="13"/>
  <c r="K970" i="13"/>
  <c r="O970" i="13"/>
  <c r="Q970" i="13"/>
  <c r="V970" i="13"/>
  <c r="G973" i="13"/>
  <c r="I973" i="13"/>
  <c r="K973" i="13"/>
  <c r="M973" i="13"/>
  <c r="O973" i="13"/>
  <c r="Q973" i="13"/>
  <c r="V973" i="13"/>
  <c r="V974" i="13"/>
  <c r="G975" i="13"/>
  <c r="I975" i="13"/>
  <c r="K975" i="13"/>
  <c r="M975" i="13"/>
  <c r="O975" i="13"/>
  <c r="Q975" i="13"/>
  <c r="V975" i="13"/>
  <c r="G977" i="13"/>
  <c r="M977" i="13" s="1"/>
  <c r="I977" i="13"/>
  <c r="K977" i="13"/>
  <c r="K974" i="13" s="1"/>
  <c r="O977" i="13"/>
  <c r="O974" i="13" s="1"/>
  <c r="Q977" i="13"/>
  <c r="V977" i="13"/>
  <c r="G979" i="13"/>
  <c r="I979" i="13"/>
  <c r="K979" i="13"/>
  <c r="M979" i="13"/>
  <c r="O979" i="13"/>
  <c r="Q979" i="13"/>
  <c r="V979" i="13"/>
  <c r="G981" i="13"/>
  <c r="M981" i="13" s="1"/>
  <c r="I981" i="13"/>
  <c r="K981" i="13"/>
  <c r="O981" i="13"/>
  <c r="Q981" i="13"/>
  <c r="V981" i="13"/>
  <c r="G986" i="13"/>
  <c r="I986" i="13"/>
  <c r="K986" i="13"/>
  <c r="M986" i="13"/>
  <c r="O986" i="13"/>
  <c r="Q986" i="13"/>
  <c r="V986" i="13"/>
  <c r="G988" i="13"/>
  <c r="G987" i="13" s="1"/>
  <c r="I988" i="13"/>
  <c r="K988" i="13"/>
  <c r="K987" i="13" s="1"/>
  <c r="M988" i="13"/>
  <c r="O988" i="13"/>
  <c r="Q988" i="13"/>
  <c r="V988" i="13"/>
  <c r="V987" i="13" s="1"/>
  <c r="G990" i="13"/>
  <c r="I990" i="13"/>
  <c r="K990" i="13"/>
  <c r="M990" i="13"/>
  <c r="O990" i="13"/>
  <c r="Q990" i="13"/>
  <c r="V990" i="13"/>
  <c r="G993" i="13"/>
  <c r="M993" i="13" s="1"/>
  <c r="I993" i="13"/>
  <c r="K993" i="13"/>
  <c r="O993" i="13"/>
  <c r="O987" i="13" s="1"/>
  <c r="Q993" i="13"/>
  <c r="V993" i="13"/>
  <c r="G997" i="13"/>
  <c r="M997" i="13" s="1"/>
  <c r="I997" i="13"/>
  <c r="K997" i="13"/>
  <c r="O997" i="13"/>
  <c r="Q997" i="13"/>
  <c r="V997" i="13"/>
  <c r="G999" i="13"/>
  <c r="I999" i="13"/>
  <c r="K999" i="13"/>
  <c r="M999" i="13"/>
  <c r="O999" i="13"/>
  <c r="Q999" i="13"/>
  <c r="V999" i="13"/>
  <c r="G1001" i="13"/>
  <c r="I1001" i="13"/>
  <c r="K1001" i="13"/>
  <c r="M1001" i="13"/>
  <c r="O1001" i="13"/>
  <c r="Q1001" i="13"/>
  <c r="V1001" i="13"/>
  <c r="G1003" i="13"/>
  <c r="M1003" i="13" s="1"/>
  <c r="I1003" i="13"/>
  <c r="K1003" i="13"/>
  <c r="O1003" i="13"/>
  <c r="Q1003" i="13"/>
  <c r="V1003" i="13"/>
  <c r="G1004" i="13"/>
  <c r="I1004" i="13"/>
  <c r="O1004" i="13"/>
  <c r="Q1004" i="13"/>
  <c r="G1005" i="13"/>
  <c r="I1005" i="13"/>
  <c r="K1005" i="13"/>
  <c r="K1004" i="13" s="1"/>
  <c r="M1005" i="13"/>
  <c r="M1004" i="13" s="1"/>
  <c r="O1005" i="13"/>
  <c r="Q1005" i="13"/>
  <c r="V1005" i="13"/>
  <c r="V1004" i="13" s="1"/>
  <c r="G1009" i="13"/>
  <c r="I1009" i="13"/>
  <c r="K1009" i="13"/>
  <c r="M1009" i="13"/>
  <c r="O1009" i="13"/>
  <c r="Q1009" i="13"/>
  <c r="V1009" i="13"/>
  <c r="G1010" i="13"/>
  <c r="G1011" i="13"/>
  <c r="M1011" i="13" s="1"/>
  <c r="I1011" i="13"/>
  <c r="I1010" i="13" s="1"/>
  <c r="K1011" i="13"/>
  <c r="K1010" i="13" s="1"/>
  <c r="O1011" i="13"/>
  <c r="Q1011" i="13"/>
  <c r="Q1010" i="13" s="1"/>
  <c r="V1011" i="13"/>
  <c r="V1010" i="13" s="1"/>
  <c r="G1021" i="13"/>
  <c r="I1021" i="13"/>
  <c r="K1021" i="13"/>
  <c r="M1021" i="13"/>
  <c r="O1021" i="13"/>
  <c r="Q1021" i="13"/>
  <c r="V1021" i="13"/>
  <c r="G1031" i="13"/>
  <c r="I1031" i="13"/>
  <c r="K1031" i="13"/>
  <c r="M1031" i="13"/>
  <c r="O1031" i="13"/>
  <c r="Q1031" i="13"/>
  <c r="V1031" i="13"/>
  <c r="G1032" i="13"/>
  <c r="M1032" i="13" s="1"/>
  <c r="I1032" i="13"/>
  <c r="K1032" i="13"/>
  <c r="O1032" i="13"/>
  <c r="O1010" i="13" s="1"/>
  <c r="Q1032" i="13"/>
  <c r="V1032" i="13"/>
  <c r="G1034" i="13"/>
  <c r="M1034" i="13" s="1"/>
  <c r="I1034" i="13"/>
  <c r="K1034" i="13"/>
  <c r="O1034" i="13"/>
  <c r="Q1034" i="13"/>
  <c r="V1034" i="13"/>
  <c r="I1035" i="13"/>
  <c r="K1035" i="13"/>
  <c r="Q1035" i="13"/>
  <c r="V1035" i="13"/>
  <c r="G1036" i="13"/>
  <c r="G1035" i="13" s="1"/>
  <c r="I1036" i="13"/>
  <c r="K1036" i="13"/>
  <c r="M1036" i="13"/>
  <c r="M1035" i="13" s="1"/>
  <c r="O1036" i="13"/>
  <c r="O1035" i="13" s="1"/>
  <c r="Q1036" i="13"/>
  <c r="V1036" i="13"/>
  <c r="G1038" i="13"/>
  <c r="O1038" i="13"/>
  <c r="G1039" i="13"/>
  <c r="M1039" i="13" s="1"/>
  <c r="M1038" i="13" s="1"/>
  <c r="I1039" i="13"/>
  <c r="I1038" i="13" s="1"/>
  <c r="K1039" i="13"/>
  <c r="K1038" i="13" s="1"/>
  <c r="O1039" i="13"/>
  <c r="Q1039" i="13"/>
  <c r="Q1038" i="13" s="1"/>
  <c r="V1039" i="13"/>
  <c r="V1038" i="13" s="1"/>
  <c r="G1098" i="13"/>
  <c r="G1097" i="13" s="1"/>
  <c r="I1098" i="13"/>
  <c r="K1098" i="13"/>
  <c r="M1098" i="13"/>
  <c r="O1098" i="13"/>
  <c r="O1097" i="13" s="1"/>
  <c r="Q1098" i="13"/>
  <c r="V1098" i="13"/>
  <c r="G1099" i="13"/>
  <c r="M1099" i="13" s="1"/>
  <c r="I1099" i="13"/>
  <c r="K1099" i="13"/>
  <c r="O1099" i="13"/>
  <c r="Q1099" i="13"/>
  <c r="V1099" i="13"/>
  <c r="G1100" i="13"/>
  <c r="M1100" i="13" s="1"/>
  <c r="I1100" i="13"/>
  <c r="I1097" i="13" s="1"/>
  <c r="K1100" i="13"/>
  <c r="O1100" i="13"/>
  <c r="Q1100" i="13"/>
  <c r="Q1097" i="13" s="1"/>
  <c r="V1100" i="13"/>
  <c r="G1101" i="13"/>
  <c r="I1101" i="13"/>
  <c r="K1101" i="13"/>
  <c r="K1097" i="13" s="1"/>
  <c r="M1101" i="13"/>
  <c r="O1101" i="13"/>
  <c r="Q1101" i="13"/>
  <c r="V1101" i="13"/>
  <c r="V1097" i="13" s="1"/>
  <c r="G1102" i="13"/>
  <c r="I1102" i="13"/>
  <c r="K1102" i="13"/>
  <c r="M1102" i="13"/>
  <c r="O1102" i="13"/>
  <c r="Q1102" i="13"/>
  <c r="V1102" i="13"/>
  <c r="AE1104" i="13"/>
  <c r="F39" i="1" s="1"/>
  <c r="AF1104" i="13"/>
  <c r="G42" i="1" s="1"/>
  <c r="G19" i="12"/>
  <c r="G9" i="12"/>
  <c r="G8" i="12" s="1"/>
  <c r="I9" i="12"/>
  <c r="I8" i="12" s="1"/>
  <c r="K9" i="12"/>
  <c r="O9" i="12"/>
  <c r="O8" i="12" s="1"/>
  <c r="Q9" i="12"/>
  <c r="Q8" i="12" s="1"/>
  <c r="V9" i="12"/>
  <c r="G10" i="12"/>
  <c r="M10" i="12" s="1"/>
  <c r="I10" i="12"/>
  <c r="K10" i="12"/>
  <c r="O10" i="12"/>
  <c r="Q10" i="12"/>
  <c r="V10" i="12"/>
  <c r="G11" i="12"/>
  <c r="I11" i="12"/>
  <c r="K11" i="12"/>
  <c r="K8" i="12" s="1"/>
  <c r="M11" i="12"/>
  <c r="O11" i="12"/>
  <c r="Q11" i="12"/>
  <c r="V11" i="12"/>
  <c r="V8" i="12" s="1"/>
  <c r="G12" i="12"/>
  <c r="I12" i="12"/>
  <c r="K12" i="12"/>
  <c r="M12" i="12"/>
  <c r="O12" i="12"/>
  <c r="Q12" i="12"/>
  <c r="V12" i="12"/>
  <c r="G13" i="12"/>
  <c r="M13" i="12" s="1"/>
  <c r="I13" i="12"/>
  <c r="K13" i="12"/>
  <c r="O13" i="12"/>
  <c r="Q13" i="12"/>
  <c r="V13" i="12"/>
  <c r="G14" i="12"/>
  <c r="M14" i="12" s="1"/>
  <c r="I14" i="12"/>
  <c r="K14" i="12"/>
  <c r="O14" i="12"/>
  <c r="Q14" i="12"/>
  <c r="V14" i="12"/>
  <c r="G15" i="12"/>
  <c r="I15" i="12"/>
  <c r="K15" i="12"/>
  <c r="M15" i="12"/>
  <c r="O15" i="12"/>
  <c r="Q15" i="12"/>
  <c r="V15" i="12"/>
  <c r="G16" i="12"/>
  <c r="I16" i="12"/>
  <c r="K16" i="12"/>
  <c r="M16" i="12"/>
  <c r="O16" i="12"/>
  <c r="Q16" i="12"/>
  <c r="V16" i="12"/>
  <c r="G17" i="12"/>
  <c r="M17" i="12" s="1"/>
  <c r="I17" i="12"/>
  <c r="K17" i="12"/>
  <c r="O17" i="12"/>
  <c r="Q17" i="12"/>
  <c r="V17" i="12"/>
  <c r="AE19" i="12"/>
  <c r="AF19" i="12"/>
  <c r="I20" i="1"/>
  <c r="I19" i="1"/>
  <c r="I18" i="1"/>
  <c r="AZ53" i="1"/>
  <c r="H49" i="1"/>
  <c r="I49" i="1" s="1"/>
  <c r="H48" i="1"/>
  <c r="I48" i="1" s="1"/>
  <c r="H47" i="1"/>
  <c r="I47" i="1" s="1"/>
  <c r="H46" i="1"/>
  <c r="I46" i="1" s="1"/>
  <c r="H45" i="1"/>
  <c r="I45" i="1" s="1"/>
  <c r="H44" i="1"/>
  <c r="I44" i="1" s="1"/>
  <c r="H43" i="1"/>
  <c r="I43" i="1" s="1"/>
  <c r="H41" i="1"/>
  <c r="I41" i="1" s="1"/>
  <c r="K540" i="13" l="1"/>
  <c r="V540" i="13"/>
  <c r="Q540" i="13"/>
  <c r="I540" i="13"/>
  <c r="O540" i="13"/>
  <c r="F50" i="1"/>
  <c r="G23" i="1" s="1"/>
  <c r="Q796" i="13"/>
  <c r="I796" i="13"/>
  <c r="M796" i="13"/>
  <c r="G39" i="1"/>
  <c r="G50" i="1" s="1"/>
  <c r="G25" i="1" s="1"/>
  <c r="A25" i="1" s="1"/>
  <c r="G26" i="1" s="1"/>
  <c r="F40" i="1"/>
  <c r="F42" i="1"/>
  <c r="H42" i="1" s="1"/>
  <c r="I42" i="1" s="1"/>
  <c r="G40" i="1"/>
  <c r="M47" i="20"/>
  <c r="M55" i="20"/>
  <c r="M78" i="20"/>
  <c r="M70" i="20"/>
  <c r="M63" i="20"/>
  <c r="AF84" i="20"/>
  <c r="M77" i="20"/>
  <c r="M76" i="20" s="1"/>
  <c r="M41" i="20"/>
  <c r="M40" i="20" s="1"/>
  <c r="M33" i="20"/>
  <c r="M32" i="20" s="1"/>
  <c r="M25" i="20"/>
  <c r="M24" i="20" s="1"/>
  <c r="M17" i="20"/>
  <c r="M16" i="20" s="1"/>
  <c r="M9" i="20"/>
  <c r="M8" i="20" s="1"/>
  <c r="M69" i="19"/>
  <c r="M50" i="19"/>
  <c r="M46" i="19"/>
  <c r="G69" i="19"/>
  <c r="M28" i="19"/>
  <c r="M27" i="19" s="1"/>
  <c r="M12" i="19"/>
  <c r="M8" i="19" s="1"/>
  <c r="G50" i="19"/>
  <c r="M82" i="18"/>
  <c r="M71" i="18"/>
  <c r="M53" i="18"/>
  <c r="M41" i="18"/>
  <c r="M101" i="18"/>
  <c r="M100" i="18"/>
  <c r="M96" i="18" s="1"/>
  <c r="G53" i="18"/>
  <c r="M32" i="18"/>
  <c r="M29" i="18" s="1"/>
  <c r="M12" i="18"/>
  <c r="M8" i="18" s="1"/>
  <c r="M81" i="18"/>
  <c r="M80" i="18" s="1"/>
  <c r="M15" i="17"/>
  <c r="M39" i="17"/>
  <c r="M25" i="17"/>
  <c r="M24" i="17" s="1"/>
  <c r="M9" i="17"/>
  <c r="M8" i="17" s="1"/>
  <c r="M33" i="17"/>
  <c r="M32" i="17" s="1"/>
  <c r="M90" i="16"/>
  <c r="M18" i="16"/>
  <c r="M84" i="16"/>
  <c r="M81" i="16" s="1"/>
  <c r="M80" i="16"/>
  <c r="M79" i="16" s="1"/>
  <c r="M76" i="16"/>
  <c r="M73" i="16" s="1"/>
  <c r="M68" i="16"/>
  <c r="M67" i="16" s="1"/>
  <c r="M64" i="16"/>
  <c r="M60" i="16" s="1"/>
  <c r="M48" i="16"/>
  <c r="M47" i="16" s="1"/>
  <c r="M40" i="16"/>
  <c r="M39" i="16" s="1"/>
  <c r="M36" i="16"/>
  <c r="M32" i="16" s="1"/>
  <c r="M12" i="16"/>
  <c r="M11" i="16" s="1"/>
  <c r="M186" i="15"/>
  <c r="M154" i="15"/>
  <c r="M183" i="15"/>
  <c r="M175" i="15"/>
  <c r="M149" i="15"/>
  <c r="M213" i="15"/>
  <c r="M105" i="15"/>
  <c r="M167" i="15"/>
  <c r="M8" i="15"/>
  <c r="G213" i="15"/>
  <c r="M128" i="15"/>
  <c r="M124" i="15" s="1"/>
  <c r="G105" i="15"/>
  <c r="M28" i="15"/>
  <c r="M25" i="15" s="1"/>
  <c r="M24" i="15"/>
  <c r="M22" i="15" s="1"/>
  <c r="M12" i="15"/>
  <c r="G186" i="15"/>
  <c r="M117" i="15"/>
  <c r="M116" i="15" s="1"/>
  <c r="G175" i="15"/>
  <c r="G167" i="15"/>
  <c r="AF91" i="14"/>
  <c r="M74" i="14"/>
  <c r="M48" i="14" s="1"/>
  <c r="M1097" i="13"/>
  <c r="M1010" i="13"/>
  <c r="I987" i="13"/>
  <c r="M974" i="13"/>
  <c r="M860" i="13"/>
  <c r="M859" i="13" s="1"/>
  <c r="G859" i="13"/>
  <c r="Q987" i="13"/>
  <c r="O859" i="13"/>
  <c r="V855" i="13"/>
  <c r="M814" i="13"/>
  <c r="O796" i="13"/>
  <c r="Q974" i="13"/>
  <c r="I974" i="13"/>
  <c r="K859" i="13"/>
  <c r="M855" i="13"/>
  <c r="G831" i="13"/>
  <c r="M836" i="13"/>
  <c r="M831" i="13" s="1"/>
  <c r="O814" i="13"/>
  <c r="K796" i="13"/>
  <c r="M417" i="13"/>
  <c r="M987" i="13"/>
  <c r="G974" i="13"/>
  <c r="V859" i="13"/>
  <c r="O831" i="13"/>
  <c r="V796" i="13"/>
  <c r="M517" i="13"/>
  <c r="G782" i="13"/>
  <c r="M795" i="13"/>
  <c r="M782" i="13" s="1"/>
  <c r="M37" i="13"/>
  <c r="G855" i="13"/>
  <c r="G814" i="13"/>
  <c r="G796" i="13"/>
  <c r="M565" i="13"/>
  <c r="M563" i="13" s="1"/>
  <c r="M541" i="13"/>
  <c r="M540" i="13" s="1"/>
  <c r="G517" i="13"/>
  <c r="G482" i="13"/>
  <c r="M429" i="13"/>
  <c r="M276" i="13"/>
  <c r="M178" i="13" s="1"/>
  <c r="M166" i="13"/>
  <c r="M159" i="13" s="1"/>
  <c r="M142" i="13"/>
  <c r="M141" i="13" s="1"/>
  <c r="M132" i="13"/>
  <c r="M121" i="13" s="1"/>
  <c r="M61" i="13"/>
  <c r="M48" i="13" s="1"/>
  <c r="M44" i="13"/>
  <c r="M16" i="13"/>
  <c r="M8" i="13" s="1"/>
  <c r="M9" i="12"/>
  <c r="M8" i="12" s="1"/>
  <c r="J28" i="1"/>
  <c r="J26" i="1"/>
  <c r="G38" i="1"/>
  <c r="F38" i="1"/>
  <c r="J23" i="1"/>
  <c r="J24" i="1"/>
  <c r="J25" i="1"/>
  <c r="J27" i="1"/>
  <c r="E24" i="1"/>
  <c r="E26" i="1"/>
  <c r="G28" i="1" l="1"/>
  <c r="A26" i="1"/>
  <c r="H40" i="1"/>
  <c r="I40" i="1" s="1"/>
  <c r="H39" i="1"/>
  <c r="I116" i="1"/>
  <c r="G1104" i="13"/>
  <c r="A23" i="1"/>
  <c r="I17" i="1" l="1"/>
  <c r="I21" i="1" s="1"/>
  <c r="I134" i="1"/>
  <c r="H50" i="1"/>
  <c r="I39" i="1"/>
  <c r="I50" i="1" s="1"/>
  <c r="G24" i="1"/>
  <c r="A27" i="1" s="1"/>
  <c r="A24" i="1"/>
  <c r="J45" i="1" l="1"/>
  <c r="J48" i="1"/>
  <c r="J44" i="1"/>
  <c r="J41" i="1"/>
  <c r="J46" i="1"/>
  <c r="J47" i="1"/>
  <c r="J39" i="1"/>
  <c r="J50" i="1" s="1"/>
  <c r="J40" i="1"/>
  <c r="J49" i="1"/>
  <c r="J42" i="1"/>
  <c r="J43" i="1"/>
  <c r="J121" i="1"/>
  <c r="J74" i="1"/>
  <c r="J82" i="1"/>
  <c r="J92" i="1"/>
  <c r="J80" i="1"/>
  <c r="J116" i="1"/>
  <c r="J86" i="1"/>
  <c r="J60" i="1"/>
  <c r="J77" i="1"/>
  <c r="J87" i="1"/>
  <c r="J95" i="1"/>
  <c r="J103" i="1"/>
  <c r="J124" i="1"/>
  <c r="J79" i="1"/>
  <c r="J109" i="1"/>
  <c r="J120" i="1"/>
  <c r="J126" i="1"/>
  <c r="J123" i="1"/>
  <c r="J131" i="1"/>
  <c r="J76" i="1"/>
  <c r="J68" i="1"/>
  <c r="J90" i="1"/>
  <c r="J106" i="1"/>
  <c r="J88" i="1"/>
  <c r="J63" i="1"/>
  <c r="J94" i="1"/>
  <c r="J67" i="1"/>
  <c r="J81" i="1"/>
  <c r="J89" i="1"/>
  <c r="J97" i="1"/>
  <c r="J105" i="1"/>
  <c r="J65" i="1"/>
  <c r="J62" i="1"/>
  <c r="J111" i="1"/>
  <c r="J128" i="1"/>
  <c r="J132" i="1"/>
  <c r="J64" i="1"/>
  <c r="J66" i="1"/>
  <c r="J98" i="1"/>
  <c r="J59" i="1"/>
  <c r="J96" i="1"/>
  <c r="J70" i="1"/>
  <c r="J102" i="1"/>
  <c r="J71" i="1"/>
  <c r="J83" i="1"/>
  <c r="J91" i="1"/>
  <c r="J99" i="1"/>
  <c r="J107" i="1"/>
  <c r="J69" i="1"/>
  <c r="J110" i="1"/>
  <c r="J113" i="1"/>
  <c r="J61" i="1"/>
  <c r="J130" i="1"/>
  <c r="J100" i="1"/>
  <c r="J84" i="1"/>
  <c r="J108" i="1"/>
  <c r="J72" i="1"/>
  <c r="J104" i="1"/>
  <c r="J78" i="1"/>
  <c r="J114" i="1"/>
  <c r="J75" i="1"/>
  <c r="J85" i="1"/>
  <c r="J93" i="1"/>
  <c r="J101" i="1"/>
  <c r="J112" i="1"/>
  <c r="J73" i="1"/>
  <c r="J122" i="1"/>
  <c r="J115" i="1"/>
  <c r="J118" i="1"/>
  <c r="J119" i="1"/>
  <c r="J129" i="1"/>
  <c r="J125" i="1"/>
  <c r="J133" i="1"/>
  <c r="J117" i="1"/>
  <c r="J127" i="1"/>
  <c r="G29" i="1"/>
  <c r="G27" i="1" s="1"/>
  <c r="A29" i="1"/>
  <c r="J134" i="1" l="1"/>
</calcChain>
</file>

<file path=xl/comments1.xml><?xml version="1.0" encoding="utf-8"?>
<comments xmlns="http://schemas.openxmlformats.org/spreadsheetml/2006/main">
  <authors>
    <author>Radim Štěpánek</author>
    <author>Pavel Veternik</author>
  </authors>
  <commentList>
    <comment ref="D11" author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10.xml><?xml version="1.0" encoding="utf-8"?>
<comments xmlns="http://schemas.openxmlformats.org/spreadsheetml/2006/main">
  <authors>
    <author>Marek Kuruc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2.xml><?xml version="1.0" encoding="utf-8"?>
<comments xmlns="http://schemas.openxmlformats.org/spreadsheetml/2006/main">
  <authors>
    <author>Marek Kuruc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>
  <authors>
    <author>Marek Kuruc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>
  <authors>
    <author>Marek Kuruc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5.xml><?xml version="1.0" encoding="utf-8"?>
<comments xmlns="http://schemas.openxmlformats.org/spreadsheetml/2006/main">
  <authors>
    <author>Marek Kuruc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6.xml><?xml version="1.0" encoding="utf-8"?>
<comments xmlns="http://schemas.openxmlformats.org/spreadsheetml/2006/main">
  <authors>
    <author>Marek Kuruc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7.xml><?xml version="1.0" encoding="utf-8"?>
<comments xmlns="http://schemas.openxmlformats.org/spreadsheetml/2006/main">
  <authors>
    <author>Marek Kuruc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8.xml><?xml version="1.0" encoding="utf-8"?>
<comments xmlns="http://schemas.openxmlformats.org/spreadsheetml/2006/main">
  <authors>
    <author>Marek Kuruc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9.xml><?xml version="1.0" encoding="utf-8"?>
<comments xmlns="http://schemas.openxmlformats.org/spreadsheetml/2006/main">
  <authors>
    <author>Marek Kuruc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<sst xmlns="http://schemas.openxmlformats.org/spreadsheetml/2006/main" count="8440" uniqueCount="2061">
  <si>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</si>
  <si>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</si>
  <si>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</si>
  <si>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</si>
  <si>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</si>
  <si>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</si>
  <si>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</si>
  <si>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</si>
  <si>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</si>
  <si>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</si>
  <si>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</si>
  <si>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</si>
  <si>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</si>
  <si>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</si>
  <si>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</si>
  <si>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</si>
  <si>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</si>
  <si>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</si>
  <si>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</si>
  <si>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</si>
  <si>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</si>
  <si>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</si>
  <si>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</si>
  <si>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</si>
  <si>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</si>
  <si>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</si>
  <si>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</si>
  <si>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</si>
  <si>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</si>
  <si>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</si>
  <si>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</si>
  <si>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</si>
  <si>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</si>
  <si>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</si>
  <si>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</si>
  <si>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</si>
  <si>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</si>
  <si>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</si>
  <si>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</si>
  <si>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</si>
  <si>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</si>
  <si>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</si>
  <si>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</si>
  <si>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01-19-265</t>
  </si>
  <si>
    <t>ROHATEC - Obec - Revitalizace a Stavební úpravy KD</t>
  </si>
  <si>
    <t>Obec Rohatec</t>
  </si>
  <si>
    <t>Květná 359/1</t>
  </si>
  <si>
    <t>Rohatec</t>
  </si>
  <si>
    <t>69601</t>
  </si>
  <si>
    <t>00488526</t>
  </si>
  <si>
    <t>CZ00488526</t>
  </si>
  <si>
    <t>Stavba</t>
  </si>
  <si>
    <t>01/02</t>
  </si>
  <si>
    <t>Revitalizace a Stavební úpravy KD_5.8.2020</t>
  </si>
  <si>
    <t>265-00</t>
  </si>
  <si>
    <t>VRN</t>
  </si>
  <si>
    <t>265-1-1</t>
  </si>
  <si>
    <t>Revitalizace a Stavební úpravy KD - Stavební úpravy</t>
  </si>
  <si>
    <t>265-1-2</t>
  </si>
  <si>
    <t>Revitalizace a stavební úpravy KD - Sanační práce</t>
  </si>
  <si>
    <t>265-1-3</t>
  </si>
  <si>
    <t>Revitalizace a Stavební úpravy KD - Elektro</t>
  </si>
  <si>
    <t>265-1-4</t>
  </si>
  <si>
    <t>Revitalizace a Stavební úpravy - ZTI</t>
  </si>
  <si>
    <t>265-1-5</t>
  </si>
  <si>
    <t>Revitalizace a Stavební úpravy - UT</t>
  </si>
  <si>
    <t>265-1-6</t>
  </si>
  <si>
    <t>Revitalizace a Stavební úpravy KD - Střecha S1/S4</t>
  </si>
  <si>
    <t>265-1-7</t>
  </si>
  <si>
    <t>Revitalizace a Stavební úpravy KD - Střecha S2/S3</t>
  </si>
  <si>
    <t>265-1-8</t>
  </si>
  <si>
    <t>Revitalizace a Stavební úpravy KD - VZT</t>
  </si>
  <si>
    <t>Celkem za stavbu</t>
  </si>
  <si>
    <t>CZK</t>
  </si>
  <si>
    <t>#POPS</t>
  </si>
  <si>
    <t>Popis stavby: 01-19-265 - ROHATEC - Obec - Revitalizace a Stavební úpravy KD</t>
  </si>
  <si>
    <t>cenová soustava RTS viz: www. cenovasoustava.cz</t>
  </si>
  <si>
    <t>Rekapitulace dílů</t>
  </si>
  <si>
    <t>Typ dílu</t>
  </si>
  <si>
    <t>_01</t>
  </si>
  <si>
    <t>Kanalizace dešťová</t>
  </si>
  <si>
    <t>_02</t>
  </si>
  <si>
    <t>Zemní práce</t>
  </si>
  <si>
    <t>_03</t>
  </si>
  <si>
    <t>Izolace</t>
  </si>
  <si>
    <t>Ostatní (Revizní šachta DN400)</t>
  </si>
  <si>
    <t>_04</t>
  </si>
  <si>
    <t>Kanalizace splašková</t>
  </si>
  <si>
    <t>_05</t>
  </si>
  <si>
    <t>_06</t>
  </si>
  <si>
    <t>PP ( HT systém )</t>
  </si>
  <si>
    <t>_07</t>
  </si>
  <si>
    <t>Potrubí:</t>
  </si>
  <si>
    <t>_08</t>
  </si>
  <si>
    <t>Zařizovací předměty :</t>
  </si>
  <si>
    <t>_09</t>
  </si>
  <si>
    <t>Armatury k zařizovacím předmětům</t>
  </si>
  <si>
    <t>_1</t>
  </si>
  <si>
    <t>Kabely, vodiče a príslušenství</t>
  </si>
  <si>
    <t>Zařízení č.01 - Větrání WC Muži m.105</t>
  </si>
  <si>
    <t>_10</t>
  </si>
  <si>
    <t>Hromosvody a uzemnění</t>
  </si>
  <si>
    <t>Zařízení č.10 - Větrání skladu m.114D</t>
  </si>
  <si>
    <t>_11</t>
  </si>
  <si>
    <t>Protipožární konstrukce</t>
  </si>
  <si>
    <t>Vodovodní přípojka</t>
  </si>
  <si>
    <t>_12</t>
  </si>
  <si>
    <t>Barvy a nátěry</t>
  </si>
  <si>
    <t>_14</t>
  </si>
  <si>
    <t>Izolace potrubí:</t>
  </si>
  <si>
    <t>_16</t>
  </si>
  <si>
    <t>Armatury:</t>
  </si>
  <si>
    <t>_2</t>
  </si>
  <si>
    <t>Montáže dle ceníku M741</t>
  </si>
  <si>
    <t>Zařízení č.02 - Větrání WC Ženy m.106</t>
  </si>
  <si>
    <t>_3</t>
  </si>
  <si>
    <t>Úložný materiál,krabice a příslušenství</t>
  </si>
  <si>
    <t>Zařízení č.03 - Větrání WC ZTP m.107</t>
  </si>
  <si>
    <t>_4</t>
  </si>
  <si>
    <t>Ukončovací prvky a svorkovnice</t>
  </si>
  <si>
    <t>Zařízení č.04 - Větrání WC Ženy m.112</t>
  </si>
  <si>
    <t>_5</t>
  </si>
  <si>
    <t>Spínače,zásuvky a vidlice</t>
  </si>
  <si>
    <t>Zařízení č.05 - Větrání úklidové  místnosti m.113</t>
  </si>
  <si>
    <t>_6</t>
  </si>
  <si>
    <t>Rozváděče,skříně a příslušenství</t>
  </si>
  <si>
    <t>Zařízení č.06 - Větrání WC Muži  m.114A</t>
  </si>
  <si>
    <t>_7</t>
  </si>
  <si>
    <t>El. přístroje a příslušenství</t>
  </si>
  <si>
    <t>Zařízení č.07 - Větrání WC Muži m.114B</t>
  </si>
  <si>
    <t>_8</t>
  </si>
  <si>
    <t>Zařízení č.08 - Větrání WC ZTP m.114C</t>
  </si>
  <si>
    <t>_9</t>
  </si>
  <si>
    <t>Demontáže dle ceníku M741</t>
  </si>
  <si>
    <t>Zařízení č.09 - Odvětrání přípravny  m.104 - kuch. odsávač</t>
  </si>
  <si>
    <t>1</t>
  </si>
  <si>
    <t>2</t>
  </si>
  <si>
    <t>Základy a zvláštní zakládání</t>
  </si>
  <si>
    <t>3</t>
  </si>
  <si>
    <t>Svislé a kompletní konstrukce</t>
  </si>
  <si>
    <t>4</t>
  </si>
  <si>
    <t>Vodorovné konstrukce</t>
  </si>
  <si>
    <t>43</t>
  </si>
  <si>
    <t>Schodiště</t>
  </si>
  <si>
    <t>5</t>
  </si>
  <si>
    <t>Komunikace</t>
  </si>
  <si>
    <t>61</t>
  </si>
  <si>
    <t>Úpravy povrchů vnitřní</t>
  </si>
  <si>
    <t>62</t>
  </si>
  <si>
    <t>Úpravy povrchů vnější</t>
  </si>
  <si>
    <t>63</t>
  </si>
  <si>
    <t>Podlahy a podlahové konstrukce</t>
  </si>
  <si>
    <t>94</t>
  </si>
  <si>
    <t>Lešení a stavební výtahy</t>
  </si>
  <si>
    <t>95</t>
  </si>
  <si>
    <t>Dokončovací konstrukce na pozemních stavbách</t>
  </si>
  <si>
    <t>96</t>
  </si>
  <si>
    <t>Bourání konstrukcí</t>
  </si>
  <si>
    <t>99</t>
  </si>
  <si>
    <t>Staveništní přesun hmot</t>
  </si>
  <si>
    <t>Potrubí</t>
  </si>
  <si>
    <t>Armatury</t>
  </si>
  <si>
    <t>Otopná tělesa (cena včetně závěsového systému a montáže)</t>
  </si>
  <si>
    <t>Ostatní</t>
  </si>
  <si>
    <t>_13</t>
  </si>
  <si>
    <t>Vnitřní vodovod</t>
  </si>
  <si>
    <t>_15</t>
  </si>
  <si>
    <t>711</t>
  </si>
  <si>
    <t>Izolace proti vodě</t>
  </si>
  <si>
    <t>712</t>
  </si>
  <si>
    <t>Povlakové krytiny</t>
  </si>
  <si>
    <t>713</t>
  </si>
  <si>
    <t>Izolace tepelné</t>
  </si>
  <si>
    <t>762</t>
  </si>
  <si>
    <t>Konstrukce tesařské</t>
  </si>
  <si>
    <t>764</t>
  </si>
  <si>
    <t>Konstrukce klempířské</t>
  </si>
  <si>
    <t>765</t>
  </si>
  <si>
    <t>Krytiny tvrdé</t>
  </si>
  <si>
    <t>766</t>
  </si>
  <si>
    <t>Konstrukce truhlářské</t>
  </si>
  <si>
    <t>767</t>
  </si>
  <si>
    <t>Konstrukce zámečnické</t>
  </si>
  <si>
    <t>771</t>
  </si>
  <si>
    <t>Podlahy z dlaždic a obklady</t>
  </si>
  <si>
    <t>775</t>
  </si>
  <si>
    <t>Podlahy vlysové a parketové</t>
  </si>
  <si>
    <t>776</t>
  </si>
  <si>
    <t>Podlahy povlakové</t>
  </si>
  <si>
    <t>777</t>
  </si>
  <si>
    <t>Podlahy ze syntetických hmot</t>
  </si>
  <si>
    <t>781</t>
  </si>
  <si>
    <t>Obklady keramické</t>
  </si>
  <si>
    <t>783</t>
  </si>
  <si>
    <t>Nátěry</t>
  </si>
  <si>
    <t>784</t>
  </si>
  <si>
    <t>Malby</t>
  </si>
  <si>
    <t>M21c</t>
  </si>
  <si>
    <t>Svítidla</t>
  </si>
  <si>
    <t>D96</t>
  </si>
  <si>
    <t>Přesuny suti a vybouraných hmot</t>
  </si>
  <si>
    <t>PSU</t>
  </si>
  <si>
    <t>P300</t>
  </si>
  <si>
    <t>Vedlejší rozpočtové náklady</t>
  </si>
  <si>
    <t>VN</t>
  </si>
  <si>
    <t>ON</t>
  </si>
  <si>
    <t>ostatní náklady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</si>
  <si>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</si>
  <si>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</si>
  <si>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</si>
  <si>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</si>
  <si>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</si>
  <si>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</si>
  <si>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</si>
  <si>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</si>
  <si>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</si>
  <si>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</si>
  <si>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</si>
  <si>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</si>
  <si>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</si>
  <si>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</si>
  <si>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</si>
  <si>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</si>
  <si>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</si>
  <si>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</si>
  <si>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</si>
  <si>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</si>
  <si>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</si>
  <si>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</si>
  <si>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</si>
  <si>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</si>
  <si>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</si>
  <si>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</si>
  <si>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</si>
  <si>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Zařízení staveniště, mimostaveništní doprava a mechanizace</t>
  </si>
  <si>
    <t>kpl</t>
  </si>
  <si>
    <t>Vlastní</t>
  </si>
  <si>
    <t>Indiv</t>
  </si>
  <si>
    <t>OPN</t>
  </si>
  <si>
    <t>POL13_-1</t>
  </si>
  <si>
    <t>Užívání veřejných ploch a prostranství (Náklady a poplatky spojené s užíváním veřejných ploch)</t>
  </si>
  <si>
    <t>Spotřeba energií (vodné, stočné, elektřina, teplo a další)</t>
  </si>
  <si>
    <t>Pojištění</t>
  </si>
  <si>
    <t>Kontrolní zkoušky</t>
  </si>
  <si>
    <t>6</t>
  </si>
  <si>
    <t>Přejímací zkoušky (revize, atd.)</t>
  </si>
  <si>
    <t>7</t>
  </si>
  <si>
    <t>Dokumentace skutečného provedení stavby</t>
  </si>
  <si>
    <t>8</t>
  </si>
  <si>
    <t>Geodetické práce (Zaměření stavby, Geometrický plán)</t>
  </si>
  <si>
    <t>POL13_0</t>
  </si>
  <si>
    <t>9</t>
  </si>
  <si>
    <t>Zaměření nových sítí</t>
  </si>
  <si>
    <t>SUM</t>
  </si>
  <si>
    <t>Poznámky uchazeče k zadání</t>
  </si>
  <si>
    <t>POPUZIV</t>
  </si>
  <si>
    <t>END</t>
  </si>
  <si>
    <t>113106121R00</t>
  </si>
  <si>
    <t>Rozebrání dlažeb z betonových dlaždic na sucho</t>
  </si>
  <si>
    <t>m2</t>
  </si>
  <si>
    <t>RTS 20/ I</t>
  </si>
  <si>
    <t>Práce</t>
  </si>
  <si>
    <t>POL1_</t>
  </si>
  <si>
    <t>Okolo objektu : 0,5*(9,5+47,24)*1,1</t>
  </si>
  <si>
    <t>VV</t>
  </si>
  <si>
    <t>120001101R00</t>
  </si>
  <si>
    <t>Příplatek za ztížení vykopávky v blízkosti vedení</t>
  </si>
  <si>
    <t>m3</t>
  </si>
  <si>
    <t>Odkaz na mn. položky pořadí 1 : 31,20700</t>
  </si>
  <si>
    <t>122201101R00</t>
  </si>
  <si>
    <t>Odkopávky nezapažené v hor. 3 do 100 m3</t>
  </si>
  <si>
    <t>Nepodsklepená část : 0,85*94,95*1*1,1</t>
  </si>
  <si>
    <t>Podsklepená část : 1,125*40,125*2*1,1</t>
  </si>
  <si>
    <t>122201109R00</t>
  </si>
  <si>
    <t>Příplatek za lepivost - odkopávky v hor. 3</t>
  </si>
  <si>
    <t>Nepodsklepená část : 0,85*94,95*1</t>
  </si>
  <si>
    <t>Podsklepená část : 1,125*40,125*2</t>
  </si>
  <si>
    <t>Koeficient : 0,1</t>
  </si>
  <si>
    <t>162701105R00</t>
  </si>
  <si>
    <t>Vodorovné přemístění výkopku z hor.1-4 do 10000 m</t>
  </si>
  <si>
    <t>170,989-142,235</t>
  </si>
  <si>
    <t>167101101R00</t>
  </si>
  <si>
    <t>Nakládání výkopku z hor.1-4 v množství do 100 m3</t>
  </si>
  <si>
    <t>174101101R00</t>
  </si>
  <si>
    <t>Zásyp jam, rýh, šachet se zhutněním</t>
  </si>
  <si>
    <t>Nepodsklepená část : 0,75*94,95*0,9*1,1</t>
  </si>
  <si>
    <t>Podsklepená část : 1,025*40,125*1,9*1,1</t>
  </si>
  <si>
    <t>181101111R00</t>
  </si>
  <si>
    <t>Úprava pláně v zářezech se zhutněním - ručně</t>
  </si>
  <si>
    <t>Pod schodištěm do sklepa : 1,5*(1,8+3+0,8)*1,1</t>
  </si>
  <si>
    <t>112100001RAX</t>
  </si>
  <si>
    <t>Kácení stromů do 500 mm a odstranění pařezů včetně odvozu, spálení větví</t>
  </si>
  <si>
    <t>kus</t>
  </si>
  <si>
    <t>181050010RA0</t>
  </si>
  <si>
    <t>Terénní modelace, úprava pozemku kolem objektu</t>
  </si>
  <si>
    <t>Kalkul</t>
  </si>
  <si>
    <t>Okolo budovy : 1,1*112,7*0,5*1,1</t>
  </si>
  <si>
    <t>199000005R00</t>
  </si>
  <si>
    <t>Poplatek za skládku zeminy 1- 4</t>
  </si>
  <si>
    <t>t</t>
  </si>
  <si>
    <t>RTS 19/ II</t>
  </si>
  <si>
    <t>Odkaz na mn. položky pořadí 5 : 31,62940*1,98</t>
  </si>
  <si>
    <t>274320040RAB</t>
  </si>
  <si>
    <t>Základový pas ŽB z betonu C 20/25, vč. bednění výztuž 120 kg/m3, štěrkopískový podklad 10 cm</t>
  </si>
  <si>
    <t>Základ pod opěrné zdi u vstupu do sklepa : 5,8*1,1*0,5+2,17*1,1*0,5</t>
  </si>
  <si>
    <t>341321510R00</t>
  </si>
  <si>
    <t>Beton nosných stěn železový C 20/25</t>
  </si>
  <si>
    <t>Odkaz na mn. položky pořadí 15 : 21,61610*0,2</t>
  </si>
  <si>
    <t>341361821R00</t>
  </si>
  <si>
    <t>Výztuž stěn a příček z betonářské oceli 10 505(R)</t>
  </si>
  <si>
    <t>21,66*0,3*0,045</t>
  </si>
  <si>
    <t>348922321R00</t>
  </si>
  <si>
    <t>Opěrná zeď u vstupu do sklepa : 3*2,9+0,8*2,6+0,8*2,3+1,2*2</t>
  </si>
  <si>
    <t>0,97*2,3+1,2*2</t>
  </si>
  <si>
    <t>310271530R00</t>
  </si>
  <si>
    <t>Zazdívka otvorů do 1 m2, pórobet.tvárnice, tl.30cm</t>
  </si>
  <si>
    <t xml:space="preserve">Obvodové zdivo : </t>
  </si>
  <si>
    <t>106 : 0,6*0,6*0,6</t>
  </si>
  <si>
    <t>105-104A : 0,6*0,9*1,5</t>
  </si>
  <si>
    <t>104 : 0,6*0,3*0,6</t>
  </si>
  <si>
    <t>112 : 0,6*0,6*0,6</t>
  </si>
  <si>
    <t>111 : 0,6*0,6*0,6+0,6*0,6*0,6</t>
  </si>
  <si>
    <t>310271630R00</t>
  </si>
  <si>
    <t>Zazdívka otvorů do 4 m2, pórobet.tvárnice, tl.30cm</t>
  </si>
  <si>
    <t>105 : 0,6*0,9*1,5+0,6*0,9*0,6</t>
  </si>
  <si>
    <t>317121047RT2</t>
  </si>
  <si>
    <t>Překlad nenosný pórobeton, světlost otv. do 105 cm překlad nenosný NEP 10 P4,4 124 x 24,9 x 10 cm</t>
  </si>
  <si>
    <t>104A : 1</t>
  </si>
  <si>
    <t>114A : 1</t>
  </si>
  <si>
    <t>317145333R00</t>
  </si>
  <si>
    <t>Překlad pórobeton. plochý PSF IV/1100 150x124x1500</t>
  </si>
  <si>
    <t>101 : 2</t>
  </si>
  <si>
    <t>104 : 1</t>
  </si>
  <si>
    <t>105 : 1</t>
  </si>
  <si>
    <t>317941121RT3</t>
  </si>
  <si>
    <t>Osazení ocelových válcovaných nosníků do č.12 včetně dodávky profilu I č.12</t>
  </si>
  <si>
    <t>Překlad mezi místnostmi 110/113/114B/114C : 2*3,2*0,0111</t>
  </si>
  <si>
    <t>106 : 2*1,2*0,0111</t>
  </si>
  <si>
    <t>114A : 2*0,9*0,0111</t>
  </si>
  <si>
    <t>Pro VZT : 2*0,6*0,0111</t>
  </si>
  <si>
    <t>317941123RT2</t>
  </si>
  <si>
    <t>Osazení ocelových válcovaných nosníků  č.14-22 včetně dodávky profilu I č.14</t>
  </si>
  <si>
    <t>Mezi místnostmi 108 a 110 : 2*1,1*0,0143</t>
  </si>
  <si>
    <t>317941123RT3</t>
  </si>
  <si>
    <t>Osazení ocelových válcovaných nosníků  č.14-22 včetně dodávky profilu I č.16</t>
  </si>
  <si>
    <t>114B : 2*1,2*0,0179</t>
  </si>
  <si>
    <t>317941123RT5</t>
  </si>
  <si>
    <t>Osazení ocelových válcovaných nosníků  č.14-22 včetně dodávky profilu I č.20</t>
  </si>
  <si>
    <t>111 : (2*2,1+2*2,1)*0,0262</t>
  </si>
  <si>
    <t>318261125RT1</t>
  </si>
  <si>
    <t>D+M Stříška plotu ze zákryt.desek ,šířka 400 specifikace dle PD (Označení L2)</t>
  </si>
  <si>
    <t>m</t>
  </si>
  <si>
    <t>Na opěrné zdi : 5</t>
  </si>
  <si>
    <t>340271515R00</t>
  </si>
  <si>
    <t>Zazdívka otvorů pl.do 1 m2, pórobet.tvár.,tl.15 cm</t>
  </si>
  <si>
    <t>111 : 0,15*0,9*2,02</t>
  </si>
  <si>
    <t>110 : 0,15*1,6*2,02</t>
  </si>
  <si>
    <t>342012223R00</t>
  </si>
  <si>
    <t>Příčka SDK tl.100mm,ocel.kce,1x oplášť.,RBI 12,5mm</t>
  </si>
  <si>
    <t>108 : 2,85*2,8</t>
  </si>
  <si>
    <t>342013324RT3</t>
  </si>
  <si>
    <t>Příčka SDKtl.150 mm,ocel.kce,2x oplášť.,RFI 12,5mm izolace tloušťky 100 mm, EI 90</t>
  </si>
  <si>
    <t>Sál 102 - podkroví : 18,3+18,3</t>
  </si>
  <si>
    <t>342254611R00</t>
  </si>
  <si>
    <t>Příčky z desek pórobetonových tl. 100 mm</t>
  </si>
  <si>
    <t>1NP-106 : (2,55+2,55)*3,5</t>
  </si>
  <si>
    <t>1NP-104A : 1,15*3,5</t>
  </si>
  <si>
    <t>1NP-103 : 4,25*3,5</t>
  </si>
  <si>
    <t>1NP-Pravá část-112-115 : 3*(1,25+1,1+3+1,1+4,15+1,9+1,7)+3,5*(4,15+2,3)</t>
  </si>
  <si>
    <t>Otvory : -1*(0,7*1,97+0,7*1,97)</t>
  </si>
  <si>
    <t>342254811R00</t>
  </si>
  <si>
    <t>Příčky z desek pórobetonových tl. 150 mm</t>
  </si>
  <si>
    <t>1NP-101 : 8,3*3,5</t>
  </si>
  <si>
    <t>1NP - Otvory : -1*(2*0,7*1,97+0,9*1,97)</t>
  </si>
  <si>
    <t>1NP-101 : 5,45*3,5</t>
  </si>
  <si>
    <t>1NP - Otvory : -1*(0,8*1,97)</t>
  </si>
  <si>
    <t>346244381RT2</t>
  </si>
  <si>
    <t>Plentování ocelových nosníků výšky do 20 cm s použitím suché maltové směsi</t>
  </si>
  <si>
    <t>Začátek provozního součtu</t>
  </si>
  <si>
    <t xml:space="preserve">  Obv. zdivo - 106 : 2*1,3</t>
  </si>
  <si>
    <t xml:space="preserve">  Obv. zdivo - 114B : 2*1,3</t>
  </si>
  <si>
    <t xml:space="preserve">  Obv. zdivo - 114A : 2*1</t>
  </si>
  <si>
    <t xml:space="preserve">  Vnitřní zdivo - 110 a 113/114B/114C : 2*3,6</t>
  </si>
  <si>
    <t xml:space="preserve">  Vnitřní zdivo - 108 a 110 : 2*1,2</t>
  </si>
  <si>
    <t xml:space="preserve">  Pro VZT : 2*0,8</t>
  </si>
  <si>
    <t>Konec provozního součtu</t>
  </si>
  <si>
    <t>18,4*(0,6+0,2+0,2)</t>
  </si>
  <si>
    <t>346244382RT2</t>
  </si>
  <si>
    <t>Plentování ocelových nosníků výšky 20 - 30 cm s použitím suché maltové směsi</t>
  </si>
  <si>
    <t xml:space="preserve">  Obv. zdivo - 111 : 2*2,2+2*2,2</t>
  </si>
  <si>
    <t>8,8*(0,6+0,3+0,3)</t>
  </si>
  <si>
    <t>416021123R00</t>
  </si>
  <si>
    <t>Podhledy SDK, kovová.kce CD. 1x deska RBI 12,5 mm</t>
  </si>
  <si>
    <t>101 : 19,54</t>
  </si>
  <si>
    <t>103 : 8,5</t>
  </si>
  <si>
    <t>104 : 13,94</t>
  </si>
  <si>
    <t>104A : 2,7</t>
  </si>
  <si>
    <t>105 : 8,89</t>
  </si>
  <si>
    <t>106 : 7,27</t>
  </si>
  <si>
    <t>107 : 4,59</t>
  </si>
  <si>
    <t>115 : 2,15*2,28</t>
  </si>
  <si>
    <t>447172121RZ1</t>
  </si>
  <si>
    <t>Podkr.SDK,OK CD,vidit.trámy,izol,1xDFRIEH2 tl.12,5 bez dodávky a montáže izolace</t>
  </si>
  <si>
    <t>ocel rošt : 6,3*2*13,6</t>
  </si>
  <si>
    <t>451571311R00</t>
  </si>
  <si>
    <t>Lože dlažby z kam. těženého drobného tl. do 10 cm</t>
  </si>
  <si>
    <t>Pod zámkovou dlažbu okolo budovy : 112,7*0,5</t>
  </si>
  <si>
    <t>430321313R00</t>
  </si>
  <si>
    <t>Beton schodišťových konstrukcí železový C 16/20</t>
  </si>
  <si>
    <t xml:space="preserve">  10*0,4*1,5*0,12*1,2</t>
  </si>
  <si>
    <t>434312141R00</t>
  </si>
  <si>
    <t>Schody z betonu prostého C 16/20 vč. bednění a zřízením bočnic</t>
  </si>
  <si>
    <t>10*1,5</t>
  </si>
  <si>
    <t>435121011R00</t>
  </si>
  <si>
    <t>Montáž schodišťových prefa konstrukcí</t>
  </si>
  <si>
    <t>10</t>
  </si>
  <si>
    <t>451315111R00</t>
  </si>
  <si>
    <t>Podkladní vrstva z betonu prostého C 25/30 do 10cm</t>
  </si>
  <si>
    <t>Pod schodištěm do sklepa : 1,5*(1,8+3+0,8)</t>
  </si>
  <si>
    <t>564861111RT2</t>
  </si>
  <si>
    <t>Podklad ze štěrkodrti po zhutnění tloušťky 20 cm štěrkodrť frakce 0-32 mm</t>
  </si>
  <si>
    <t>593723034R</t>
  </si>
  <si>
    <t>SPCM</t>
  </si>
  <si>
    <t>Specifikace</t>
  </si>
  <si>
    <t>POL3_</t>
  </si>
  <si>
    <t>596215041R00</t>
  </si>
  <si>
    <t>Kladení zámkové dlažby tl. 8 cm do drtě tl. 5 cm</t>
  </si>
  <si>
    <t>U vchodu : 2,88</t>
  </si>
  <si>
    <t>U sklepu : 56,2</t>
  </si>
  <si>
    <t>U vstupu do sklepa : 1,5*1,5</t>
  </si>
  <si>
    <t xml:space="preserve">Koeficient : </t>
  </si>
  <si>
    <t>596291113R00</t>
  </si>
  <si>
    <t xml:space="preserve">Řezání zámkové dlažby tl. 80 mm </t>
  </si>
  <si>
    <t>U vchodu : 1,6+1,8</t>
  </si>
  <si>
    <t>U sklepu : 9,7+7,5+9,7+7,5</t>
  </si>
  <si>
    <t>596811111RT4</t>
  </si>
  <si>
    <t>Okolo budovy : 1,1*112,7*0,5</t>
  </si>
  <si>
    <t>917832111RT5</t>
  </si>
  <si>
    <t>Osazení stojat. obrub. bet.bez opěry,lože z C12/15 včetně obrubníku ABO 100/10/25</t>
  </si>
  <si>
    <t>Okolo budovy : 1,1*(9,8+0,3+0,72+0,72+0,3+17,8+0,3+4,3+0,3+14,3+9,8+6,75+14+17,5+6,8+6+3*1+0,5+0,5)</t>
  </si>
  <si>
    <t>59245030R</t>
  </si>
  <si>
    <t>Odkaz na mn. položky pořadí 42 : 67,46300*1,1</t>
  </si>
  <si>
    <t>602013111RT5</t>
  </si>
  <si>
    <t>Omítka jádrová MV 2 ručně tloušťka vrstvy 20 mm</t>
  </si>
  <si>
    <t xml:space="preserve">Nové kce : </t>
  </si>
  <si>
    <t>101 : 3,3*(5,98+1,15+3,1+0,15)</t>
  </si>
  <si>
    <t>101-otvory : -(3*0,7*1,97+0,8*1,97+0,9*1,97)</t>
  </si>
  <si>
    <t>103 : 3,3*(2,1+4,25)</t>
  </si>
  <si>
    <t>104 : 3,3*(3,25+4,25)</t>
  </si>
  <si>
    <t>104-otvory : -(0,8*1,97)</t>
  </si>
  <si>
    <t>104A : 3,3*(2,25+1,15+2,25)</t>
  </si>
  <si>
    <t>104A-otvory : -(0,7*1,97)</t>
  </si>
  <si>
    <t>105 : 3,3*(3,45+2,55)</t>
  </si>
  <si>
    <t>105-otvory : -(0,7*1,97)</t>
  </si>
  <si>
    <t>106 : 3,3*(2,55+2,85+2,55)</t>
  </si>
  <si>
    <t>106-otvory : -(0,7*1,97)</t>
  </si>
  <si>
    <t>107 : 3,3*(2,55+1,8)</t>
  </si>
  <si>
    <t>107-otvory : -(0,9*1,97)</t>
  </si>
  <si>
    <t>110 : 1,6*2,02+0,9*2,02</t>
  </si>
  <si>
    <t>111 : 0,9*2,02</t>
  </si>
  <si>
    <t>112 : 3,4*(1,25+1+2,9)</t>
  </si>
  <si>
    <t>113 : 3,4*(2,5+0,9+1,3+1+1,135)</t>
  </si>
  <si>
    <t>114A : 3,4*(1,6+0,9+1,6)</t>
  </si>
  <si>
    <t>114A-otvory : -(0,7*1,97)</t>
  </si>
  <si>
    <t>114B : 3,4*(4,15+1,9+1,7+2,25)</t>
  </si>
  <si>
    <t>114B-otvory : -(0,7*1,97)</t>
  </si>
  <si>
    <t>114C : 3,4*(1,8+1,6+1,8)</t>
  </si>
  <si>
    <t>114D : 3,4*(4,03+2,28)</t>
  </si>
  <si>
    <t>115 : 3,4*(2,28+0,115)</t>
  </si>
  <si>
    <t>602011191R00</t>
  </si>
  <si>
    <t xml:space="preserve">Podklad.nátěr stěn pod tenkovr.omítky </t>
  </si>
  <si>
    <t/>
  </si>
  <si>
    <t xml:space="preserve">Stávající kce : </t>
  </si>
  <si>
    <t>101 : 3*(5,55+0,6)+3,3*(2,28)</t>
  </si>
  <si>
    <t>101-otvory : -(1,4*1,97+1,15*1,97)</t>
  </si>
  <si>
    <t>102 : 13,6*2,8+13,6*2,8+8,3*3,8+0,6*3,5+7,7*3,8</t>
  </si>
  <si>
    <t>102-otvory : -(1,25*1,97+0,8*1,97+4,5*2,7+5*1,8*1,5)</t>
  </si>
  <si>
    <t>103 : 3,3*2,1</t>
  </si>
  <si>
    <t>104 : 3*4,3+3,3*3,25</t>
  </si>
  <si>
    <t>104A : 1,25*1,15</t>
  </si>
  <si>
    <t>105 : 1,25*(2,55+2,49)</t>
  </si>
  <si>
    <t>105-otvory : -(0,9*0,6)</t>
  </si>
  <si>
    <t>106 : 1,25*2,85</t>
  </si>
  <si>
    <t>106-otvory : -(0,9*0,6)</t>
  </si>
  <si>
    <t>107 : 1,25*(1,8+2,55)</t>
  </si>
  <si>
    <t>107-otvory : -(0,6*0,6)</t>
  </si>
  <si>
    <t>108 : 2,7*(6,31+3,7+6,31+0,45+0,45)</t>
  </si>
  <si>
    <t>108-otvory : -(4,5*2,65+0,7*1,97)</t>
  </si>
  <si>
    <t>109 : 2,4*(3,7+1,99)</t>
  </si>
  <si>
    <t>109-otvory : -(1,8*1,5)</t>
  </si>
  <si>
    <t>110 : 3*(12,47+12,47+15+15)</t>
  </si>
  <si>
    <t>110-otvory : -(1,45*1,97+8*0,8*1,97+0,7*1,97+1,25*1,97+1,8*1,5)</t>
  </si>
  <si>
    <t>111 : 2*9,13+3*9,13+3*3,3+2,7*3,3</t>
  </si>
  <si>
    <t>111-otvory : -(0,8*1,97+3*1,8*1,5)</t>
  </si>
  <si>
    <t>112 : 0,95*(2,865+4,12+1,865)</t>
  </si>
  <si>
    <t>112-otvory : -(3*0,6*0,6)</t>
  </si>
  <si>
    <t>113 : 0,95*1,9</t>
  </si>
  <si>
    <t>114A : 0,95*0,9</t>
  </si>
  <si>
    <t>114A-otvory : -(0,6*0,6)</t>
  </si>
  <si>
    <t>114B : 0,95*(1+2,7)</t>
  </si>
  <si>
    <t>114B-otvory : -(0,9*0,6)</t>
  </si>
  <si>
    <t>114C : 0,95*1,6</t>
  </si>
  <si>
    <t>114C-otvory : -(0,8*1,97)</t>
  </si>
  <si>
    <t>114D : 3,1*(4,03+2,28)</t>
  </si>
  <si>
    <t>114D-otvory : -(0,8*1,97)</t>
  </si>
  <si>
    <t>115 : 2,4*(2,28+4,78)+3,4*4,78</t>
  </si>
  <si>
    <t>115D-otvory : -(1,5*1,8)</t>
  </si>
  <si>
    <t>116 : 3,4*(10,16+5,66+10,16+5,66)</t>
  </si>
  <si>
    <t>116-otvory : -(1,7*1,5+3*1,8*1,5+0,8*1,97+0,7*1,97)</t>
  </si>
  <si>
    <t>117 : 2,4*(6,16+2,3)+3,4*(9,7+6,16+7,4)</t>
  </si>
  <si>
    <t>117-otvory : -(0,8*1,97+4*1,8*1,5)</t>
  </si>
  <si>
    <t>610991111R00</t>
  </si>
  <si>
    <t>Zakrývání výplní vnitřních otvorů</t>
  </si>
  <si>
    <t>Vnější otvory : 74,11</t>
  </si>
  <si>
    <t>611423331R00</t>
  </si>
  <si>
    <t>Oprava omítek stropů s rákosem do 30% pl- jádrové</t>
  </si>
  <si>
    <t xml:space="preserve">PZN1 : </t>
  </si>
  <si>
    <t>110 : 74,3</t>
  </si>
  <si>
    <t>111 : 30,29</t>
  </si>
  <si>
    <t>112 : 10,69</t>
  </si>
  <si>
    <t>113 : 3,34</t>
  </si>
  <si>
    <t>114A : 1,45</t>
  </si>
  <si>
    <t>114B : 8,01</t>
  </si>
  <si>
    <t>114C : 2,88</t>
  </si>
  <si>
    <t>114D : 9,04</t>
  </si>
  <si>
    <t xml:space="preserve">A2-T1b : </t>
  </si>
  <si>
    <t>108 : 22,71</t>
  </si>
  <si>
    <t>109 : 6,97</t>
  </si>
  <si>
    <t>110 : 6*2,45</t>
  </si>
  <si>
    <t>115 : 11,54</t>
  </si>
  <si>
    <t>116 : 57,18</t>
  </si>
  <si>
    <t>117 : 59,98</t>
  </si>
  <si>
    <t>611472111R00</t>
  </si>
  <si>
    <t>Omítka stropu klasická, se štukem ze suché směsi</t>
  </si>
  <si>
    <t>612421311R00</t>
  </si>
  <si>
    <t>Oprava vápen.omítek stěn do 30 % pl. - hrubých</t>
  </si>
  <si>
    <t>101,103,104,105,106,107 : 2*(8,25+8,32)*3,4</t>
  </si>
  <si>
    <t>102 : 2*(13,6+8,3)*3,3</t>
  </si>
  <si>
    <t>108 : (2,6+2*6,31)*3,4</t>
  </si>
  <si>
    <t>109 : (2*1,99+3,7)*3,4+2*1,29*0,5+2*1,11*1+2*1,65*0,5</t>
  </si>
  <si>
    <t>110 : 2*(14,18+15,05)*3,4</t>
  </si>
  <si>
    <t>111,112 : 2*(9,13+3,3)*3</t>
  </si>
  <si>
    <t>113 : (2*4+4,15)*3</t>
  </si>
  <si>
    <t>114 : (4,79+4,86+0,45+0,732+2,5)*3</t>
  </si>
  <si>
    <t>115 : (1,25+1,25+0,45)*3,2+(3,85+3,85+2,28)*3,4</t>
  </si>
  <si>
    <t>116 : 2*(5,66+10,16)*3,4</t>
  </si>
  <si>
    <t>117 : 2*(6,16+9,7)*3,4</t>
  </si>
  <si>
    <t xml:space="preserve">Přípočet - Ostění : </t>
  </si>
  <si>
    <t>0,4*(1,2+2*0,5)*8</t>
  </si>
  <si>
    <t>0,4*(0,6+2*0,6)*8</t>
  </si>
  <si>
    <t>0,4*(1,2+2*0,6)*1</t>
  </si>
  <si>
    <t>0,4*(1,8+2*1,5)*20</t>
  </si>
  <si>
    <t xml:space="preserve">Odpočet - Otvory : </t>
  </si>
  <si>
    <t>Vnější výplně : -(1,2*0,5*8)</t>
  </si>
  <si>
    <t>-(0,6*0,6*8)</t>
  </si>
  <si>
    <t>-(1,2*0,6*1)</t>
  </si>
  <si>
    <t>-(1,8*1,5*20)</t>
  </si>
  <si>
    <t>-((1,45+1,25+1,4)*1,97)</t>
  </si>
  <si>
    <t>Vnitřní výplně : -(1,25*1,97)</t>
  </si>
  <si>
    <t>-(0,8*1,97)*8</t>
  </si>
  <si>
    <t>-(0,6*1,97)</t>
  </si>
  <si>
    <t>612425931RT2</t>
  </si>
  <si>
    <t>Omítka vnitřního ostění - štuková s použitím suché maltové směsi</t>
  </si>
  <si>
    <t>Vnější otvory : 0,6*155,46</t>
  </si>
  <si>
    <t>104 : 0,6*0,3+0,6*1,5+0,6*0,9</t>
  </si>
  <si>
    <t>104A : 1,5*(0,2+0,6)</t>
  </si>
  <si>
    <t>105 : 1,5*0,55+(1,8*1,5-0,9*0,6)+0,6*0,6</t>
  </si>
  <si>
    <t>106 : 0,6*0,6</t>
  </si>
  <si>
    <t>111 : 0,6*(1,5+1,8+1,5)+0,6*(1,5+1,8+1,5)+0,6*0,6+0,6*0,6</t>
  </si>
  <si>
    <t>112 : 0,6*0,6</t>
  </si>
  <si>
    <t>114A : 0,6*(0,6+0,6+0,6)</t>
  </si>
  <si>
    <t>114B : 0,6*(1,5+0,9+1,5)</t>
  </si>
  <si>
    <t>612474410R00</t>
  </si>
  <si>
    <t>Omítka stěn vnitřní tenkovrstvá vápenná - štuk</t>
  </si>
  <si>
    <t>612481211R00</t>
  </si>
  <si>
    <t xml:space="preserve">Montáž výztužné sítě(perlinky)do stěrky-vnit.stěny včetně výztužné sítě a stěrkového tmelu </t>
  </si>
  <si>
    <t>Odkaz na mn. položky pořadí 47 : 312,50780</t>
  </si>
  <si>
    <t>Ostění : 0,15*134,7</t>
  </si>
  <si>
    <t xml:space="preserve">  O2 : 4*(2*(0,6+0,6))</t>
  </si>
  <si>
    <t xml:space="preserve">  O3 : 3*(2*(0,9+0,6))</t>
  </si>
  <si>
    <t xml:space="preserve">  O4 : 2*(2*(0,9+1,5))</t>
  </si>
  <si>
    <t xml:space="preserve">  O5 : 2*(2*(1,7+1,5))</t>
  </si>
  <si>
    <t xml:space="preserve">  O6 : 17*(2*(1,8+1,5))</t>
  </si>
  <si>
    <t>153,2*(0,15+0,05+0,05)</t>
  </si>
  <si>
    <t>Jihovýchodní pohled : 27,95</t>
  </si>
  <si>
    <t>Severozápadní pohled : 6,12</t>
  </si>
  <si>
    <t>Severovýchodní pohled : 7,2</t>
  </si>
  <si>
    <t>Jihozápadní pohled : 2,9</t>
  </si>
  <si>
    <t>620991121R00</t>
  </si>
  <si>
    <t>Zakrývání výplní vnějších otvorů z lešení</t>
  </si>
  <si>
    <t>622323041R00</t>
  </si>
  <si>
    <t>Zvýšení přilnavosti stávajících stěn, hloubková penetrace</t>
  </si>
  <si>
    <t>Severovýchodní pohled : 68,5</t>
  </si>
  <si>
    <t>Severozápadní pohled : 182,3</t>
  </si>
  <si>
    <t>Jihozápadní pohled : 71,5</t>
  </si>
  <si>
    <t>Jihovýchodní pohled : 200,6</t>
  </si>
  <si>
    <t>Otvory : -74,11</t>
  </si>
  <si>
    <t>622311512R00</t>
  </si>
  <si>
    <t>Izolace suterénu XPS tl. 100 mm, bez PÚ</t>
  </si>
  <si>
    <t>XPS-nepodsklepená část : 1,05*94,95*0,96</t>
  </si>
  <si>
    <t>XPS-podsklepená část : 1,05*40,125*2,45</t>
  </si>
  <si>
    <t>Otvory : -4,8</t>
  </si>
  <si>
    <t>Prostor pod střešní krytinou : 0,22*(51,34+16,55+51,34+16,55)</t>
  </si>
  <si>
    <t>622392181RT3</t>
  </si>
  <si>
    <t>Fasádní dekorační profil (šambrána), nátěr profil 150x30 mm, silikonový nátěr</t>
  </si>
  <si>
    <t>O2 : 4*(2*(0,6+0,6))</t>
  </si>
  <si>
    <t>O3 : 3*(2*(0,9+0,6))</t>
  </si>
  <si>
    <t>O4 : 2*(2*(0,9+1,5))</t>
  </si>
  <si>
    <t>O5 : 2*(2*(1,7+1,5))</t>
  </si>
  <si>
    <t>O6 : 17*(2*(1,8+1,5))</t>
  </si>
  <si>
    <t>622422221R00</t>
  </si>
  <si>
    <t>Vyrovnání nebo doplnění podkladu vnějších stěn MVC 20% z celkové plochy</t>
  </si>
  <si>
    <t>622904112R00</t>
  </si>
  <si>
    <t>Očištění fasád tlakovou vodou složitost 1 - 2</t>
  </si>
  <si>
    <t>Ostění : 0,15*(17,6+14,4+2,4+96)</t>
  </si>
  <si>
    <t>Otvory : -72,55</t>
  </si>
  <si>
    <t>Prostory po odkopávkách : 41,55*0,96+53,4*1,5+40,125*2,45-4,8</t>
  </si>
  <si>
    <t>632411110R00</t>
  </si>
  <si>
    <t xml:space="preserve">P2 : </t>
  </si>
  <si>
    <t>S01 : 5,03</t>
  </si>
  <si>
    <t>S02 : 16,91</t>
  </si>
  <si>
    <t>110 : 89</t>
  </si>
  <si>
    <t xml:space="preserve">P3 : </t>
  </si>
  <si>
    <t xml:space="preserve">P4 : </t>
  </si>
  <si>
    <t xml:space="preserve">P5 : </t>
  </si>
  <si>
    <t>102 : 113,66</t>
  </si>
  <si>
    <t xml:space="preserve">P6 : </t>
  </si>
  <si>
    <t>632411150R00</t>
  </si>
  <si>
    <t xml:space="preserve">P7 : </t>
  </si>
  <si>
    <t>104 : 13,940</t>
  </si>
  <si>
    <t>104A : 2,700</t>
  </si>
  <si>
    <t>105 : 8,890</t>
  </si>
  <si>
    <t>106 : 7,270</t>
  </si>
  <si>
    <t>107 : 4,590</t>
  </si>
  <si>
    <t>112 : 10,690</t>
  </si>
  <si>
    <t>113 : 3,340</t>
  </si>
  <si>
    <t>114A : 1,450</t>
  </si>
  <si>
    <t>114B : 8,010</t>
  </si>
  <si>
    <t>114C : 2,880</t>
  </si>
  <si>
    <t>632411904R00</t>
  </si>
  <si>
    <t>941941032R00</t>
  </si>
  <si>
    <t>Montáž lešení leh.řad.s podlahami,š.do 1 m, H 30 m</t>
  </si>
  <si>
    <t xml:space="preserve">  Plocha venkovního lešení : 700,85+7*1,2*5,5</t>
  </si>
  <si>
    <t>747,05*1,15</t>
  </si>
  <si>
    <t>941941192R00</t>
  </si>
  <si>
    <t>Příplatek za každý měsíc použití lešení k pol.1032</t>
  </si>
  <si>
    <t>Odkaz na mn. položky pořadí 69 : 859,10750*4</t>
  </si>
  <si>
    <t>941941832R00</t>
  </si>
  <si>
    <t>Demontáž lešení leh.řad.s podlahami,š.1 m, H 30 m</t>
  </si>
  <si>
    <t>Odkaz na mn. položky pořadí 69 : 859,10750</t>
  </si>
  <si>
    <t>941955002R00</t>
  </si>
  <si>
    <t>Lešení lehké pomocné, výška podlahy do 1,9 m</t>
  </si>
  <si>
    <t>1S : 139,85</t>
  </si>
  <si>
    <t>1NP : 492,17</t>
  </si>
  <si>
    <t>942941021R00</t>
  </si>
  <si>
    <t>Montáž lešení těž.,řad.s pod.š.2,5, H 10 m,300 kg</t>
  </si>
  <si>
    <t>ocel rošt : 8,3*13,6*3,3</t>
  </si>
  <si>
    <t>942941191R00</t>
  </si>
  <si>
    <t>Příplatek za každý měsíc použití lešení k pol.1021</t>
  </si>
  <si>
    <t>ocel rošt : 8,3*13,6*3,3*2</t>
  </si>
  <si>
    <t>942941821R00</t>
  </si>
  <si>
    <t>Demontáž lešení těž.řad.s pod.š.2,5, H 10 m,300 kg</t>
  </si>
  <si>
    <t>Odkaz na mn. položky pořadí 73 : 372,50400</t>
  </si>
  <si>
    <t>944944013R00</t>
  </si>
  <si>
    <t>Ochr. sítě z umělých vláken,  montáž, demontáž, doprava, pronájem 3 měsíce</t>
  </si>
  <si>
    <t>975053151R00</t>
  </si>
  <si>
    <t>Víceřad.podchycení stropů do 3,5 m,nad 1500 kg/m2m</t>
  </si>
  <si>
    <t>ocel rošt : 8,3*13,6</t>
  </si>
  <si>
    <t>952901111R00</t>
  </si>
  <si>
    <t>Vyčištění budov o výšce podlaží do 4 m</t>
  </si>
  <si>
    <t>952901110R00</t>
  </si>
  <si>
    <t>Čištění mytím vnějších ploch oken a dveří</t>
  </si>
  <si>
    <t>953941312R00</t>
  </si>
  <si>
    <t>Osazení požárního hasicího přístroje na stěnu</t>
  </si>
  <si>
    <t>725291132R00</t>
  </si>
  <si>
    <t>soubor</t>
  </si>
  <si>
    <t>107 : 1</t>
  </si>
  <si>
    <t>114C : 1</t>
  </si>
  <si>
    <t>776971613R00</t>
  </si>
  <si>
    <t>101 : 1,5*1</t>
  </si>
  <si>
    <t>776975123R00</t>
  </si>
  <si>
    <t>U vstupu - jižní část : 3</t>
  </si>
  <si>
    <t>U vstupu - severní část : 2*3</t>
  </si>
  <si>
    <t>776976345R00</t>
  </si>
  <si>
    <t xml:space="preserve">m     </t>
  </si>
  <si>
    <t>101 : 2*(1,5+1)</t>
  </si>
  <si>
    <t>210062095RX1</t>
  </si>
  <si>
    <t>Montáž tabulek požárních</t>
  </si>
  <si>
    <t>sada</t>
  </si>
  <si>
    <t>625907111RX1</t>
  </si>
  <si>
    <t>Očištění ocel. zábradlí od usazenin, rzi a nátěru</t>
  </si>
  <si>
    <t>44984142R</t>
  </si>
  <si>
    <t>Přístroj hasicí sněhový S5Kte</t>
  </si>
  <si>
    <t>Odkaz na mn. položky pořadí 80 : 4,00000</t>
  </si>
  <si>
    <t>113231110R00</t>
  </si>
  <si>
    <t>Vybourání a odstranění odtokového žlabu v původním skladu č.112</t>
  </si>
  <si>
    <t>216904391R00</t>
  </si>
  <si>
    <t>Příplatek za ruční dočištění ocelovými kartáči</t>
  </si>
  <si>
    <t>Venkovní schodiště : 0,465*(1,3+3,8+1,3+1+3,2+1+0,7+2,6+0,7+0,4+2+0,4)*1,15</t>
  </si>
  <si>
    <t>314100020RA0</t>
  </si>
  <si>
    <t>Oprava komína z CP</t>
  </si>
  <si>
    <t>8,2+7,8</t>
  </si>
  <si>
    <t>919735113R00</t>
  </si>
  <si>
    <t>Řezání stávajícího živičného krytu tl. 10 - 15 cm</t>
  </si>
  <si>
    <t>(1,6+1,8+0,7+7,5+0,9)*1,15</t>
  </si>
  <si>
    <t>938907121R00</t>
  </si>
  <si>
    <t>Očištění tlakovou vodou, tlak do 500 bar</t>
  </si>
  <si>
    <t>Venkovní schodiště : (0,465*(1,3+3,8+1,3+1+3,2+1+0,7+2,6+0,7+0,4+2+0,4))*1,15</t>
  </si>
  <si>
    <t>961031311R00</t>
  </si>
  <si>
    <t>Bourání opěrné zdi z cihel na MV, MVC</t>
  </si>
  <si>
    <t>Opěrná zeď : 1,15*4,7*0,3*2,95</t>
  </si>
  <si>
    <t>961044111R00</t>
  </si>
  <si>
    <t>Bourání základů z betonu prostého</t>
  </si>
  <si>
    <t>Pod podlahou : 1,69*1,13*0,2*1,15</t>
  </si>
  <si>
    <t>Pod schodištěm : 2*(5,93*0,3*0,3)*1,15</t>
  </si>
  <si>
    <t>Pod zdí : 4,7*0,5*1*1,15</t>
  </si>
  <si>
    <t>961055111R00</t>
  </si>
  <si>
    <t xml:space="preserve">Bourání schodiště venkovního </t>
  </si>
  <si>
    <t>Venkovní schodištové stupně : 2,94*1,15</t>
  </si>
  <si>
    <t>Schodiště do 1S : 11,5*1,15</t>
  </si>
  <si>
    <t>962031113R00</t>
  </si>
  <si>
    <t>Bourání příček z cihel pálených plných tl. 65 mm</t>
  </si>
  <si>
    <t>105/106 : 3,5*2,4*1,15</t>
  </si>
  <si>
    <t>104 : 3,5*0,48*1,15</t>
  </si>
  <si>
    <t>103/107 : 3,5*1,9*1,15</t>
  </si>
  <si>
    <t>114/115 : 3,5*1,85*1,15</t>
  </si>
  <si>
    <t>962031116R00</t>
  </si>
  <si>
    <t>Bourání příček z cihel pálených plných tl. 140 mm</t>
  </si>
  <si>
    <t>101/105/106 : 3,5*3,5-(2*0,8*1,97)*1,15</t>
  </si>
  <si>
    <t>101/103 : 3,5*(0,7+2,05)-(0,6*1,97)*1,15</t>
  </si>
  <si>
    <t>104/103/107 : 3,5*(4,28)-(0,7*1,97)*1,15</t>
  </si>
  <si>
    <t>111/112 : 3,1*3,3*1,15</t>
  </si>
  <si>
    <t>962031175R00</t>
  </si>
  <si>
    <t>Bourání plotu venkovního tl. 150mm</t>
  </si>
  <si>
    <t>Venkovní plot : 13,6*2*1,15</t>
  </si>
  <si>
    <t>962032231R00</t>
  </si>
  <si>
    <t>Bourání zdiva z cihel pálených na MVC</t>
  </si>
  <si>
    <t>Vnitřní zdivo 450mm : 0,45*5,65*3,4*1,15</t>
  </si>
  <si>
    <t>Vnitřní zdivo 300mm : 0,3*4,15*3,4*1,15</t>
  </si>
  <si>
    <t>Zeď ve vikýři : 0,652*1,15</t>
  </si>
  <si>
    <t>Zeď na pokroví : 2,745*1,15</t>
  </si>
  <si>
    <t>Venkovní zeď : 0,3*3,45*4,495*1,15</t>
  </si>
  <si>
    <t>962032631R00</t>
  </si>
  <si>
    <t>Bourání zdiva komínového z cihel na MVC</t>
  </si>
  <si>
    <t>Komín-levá část : 0,55*0,7*8,35*1,15</t>
  </si>
  <si>
    <t>963065312R00</t>
  </si>
  <si>
    <t>Bourání nosné konstrukce trámové ze dřeva tvrdého</t>
  </si>
  <si>
    <t>Trámy v 102 : 15*9,2*0,2*0,29*1,15</t>
  </si>
  <si>
    <t>963011512R00</t>
  </si>
  <si>
    <t>Bourání stropů z tvárnic tl.15 cm, nosníky ocelové</t>
  </si>
  <si>
    <t>Odkaz na mn. položky pořadí 125 : 113,66000</t>
  </si>
  <si>
    <t>964061321R00</t>
  </si>
  <si>
    <t>Uvolnění zhlaví trámu, zeď cihel. průřezu 0,03 m2</t>
  </si>
  <si>
    <t>102 : 30</t>
  </si>
  <si>
    <t>965048150R00</t>
  </si>
  <si>
    <t>Dočištění povrchu po vybourání podlah</t>
  </si>
  <si>
    <t>109 - Schodiště : 6,97+5*0,19*0,95+7*0,146*0,95</t>
  </si>
  <si>
    <t>101 : 18,46</t>
  </si>
  <si>
    <t>105 : 4,36</t>
  </si>
  <si>
    <t>106 : 3,66</t>
  </si>
  <si>
    <t>107 : 5,37</t>
  </si>
  <si>
    <t>112 : 14,84</t>
  </si>
  <si>
    <t>113 : 16,18</t>
  </si>
  <si>
    <t>Koeficient : 0,15</t>
  </si>
  <si>
    <t>965081112R00</t>
  </si>
  <si>
    <t>Bourání dlažeb z dlaždic půdních plochy do 1 m2</t>
  </si>
  <si>
    <t>Celý půdní prostor pod S1 : 50*8,35*1,15</t>
  </si>
  <si>
    <t>965081813RT2</t>
  </si>
  <si>
    <t>Bourání dlažeb terac.,čedič. tl.do 30 mm, nad 1 m2 sbíječkou, dlaždice teracové</t>
  </si>
  <si>
    <t>966031313R00</t>
  </si>
  <si>
    <t>Bourání říms cihelných tl. 30 cm, vyložení 25 cm</t>
  </si>
  <si>
    <t>Římsa okolo budovy : (51,04+0,3+0,3+0,3+0,3+9,5+25,205+3,625+2,67+17,1+6,8+5,95+9,45+2,1)*1,15</t>
  </si>
  <si>
    <t>968061112R00</t>
  </si>
  <si>
    <t>Vyvěšení dřevěných okenních křídel pl. do 1,5 m2</t>
  </si>
  <si>
    <t>968061126R00</t>
  </si>
  <si>
    <t>Vyvěšení dřevěných dveřních křídel pl. nad 2 m2</t>
  </si>
  <si>
    <t>Vnější : 4</t>
  </si>
  <si>
    <t>Vnitřní : 23</t>
  </si>
  <si>
    <t>968062354R00</t>
  </si>
  <si>
    <t>Vybourání dřevěných rámů oken dvojitých pl. 1 m2</t>
  </si>
  <si>
    <t>1S-O1 : 8*1,2*0,5</t>
  </si>
  <si>
    <t>1NP-O : 8*0,6*0,6</t>
  </si>
  <si>
    <t>1NP-O : 1*1,2*0,6</t>
  </si>
  <si>
    <t>968062356R00</t>
  </si>
  <si>
    <t>Vybourání dřevěných rámů oken dvojitých pl. 4 m2</t>
  </si>
  <si>
    <t>968071137R00</t>
  </si>
  <si>
    <t>Vyvěšení, zavěšení kovových křídel vrat nad 4 m2</t>
  </si>
  <si>
    <t>Venkovní vrata : 2</t>
  </si>
  <si>
    <t>968072455R00</t>
  </si>
  <si>
    <t>Vybourání kovových dveřních zárubní pl. do 2 m2</t>
  </si>
  <si>
    <t>Dveře vnitřní : 33,39</t>
  </si>
  <si>
    <t>968072456R00</t>
  </si>
  <si>
    <t>Vybourání kovových dveřních zárubní pl. nad 2 m2</t>
  </si>
  <si>
    <t>1S : 1*1,05*1,97</t>
  </si>
  <si>
    <t>1NP : 1*1,45*1,97</t>
  </si>
  <si>
    <t>1NP : 1*1,25*1,97</t>
  </si>
  <si>
    <t>1NP : 1*1,4*1,97</t>
  </si>
  <si>
    <t>971033561R00</t>
  </si>
  <si>
    <t>Vybourání otv. zeď cihel. pl.1 m2, tl.60 cm, MVC</t>
  </si>
  <si>
    <t xml:space="preserve">Obvodové zdivo 600mm : </t>
  </si>
  <si>
    <t>104 : 0,6*0,9*0,6</t>
  </si>
  <si>
    <t>113 : 0,6*0,6*0,6</t>
  </si>
  <si>
    <t>107 : 0,6*0,9*0,9</t>
  </si>
  <si>
    <t>Pro VZT : 0,6*0,3*0,3</t>
  </si>
  <si>
    <t>971033641R00</t>
  </si>
  <si>
    <t>Vybourání otv. zeď cihel. pl.4 m2, tl.30 cm, MVC</t>
  </si>
  <si>
    <t xml:space="preserve">Vnitřní zdivo 300mm : </t>
  </si>
  <si>
    <t>110/113/114 : (3*0,3*0,9*2,02)*1,15</t>
  </si>
  <si>
    <t>971033651R00</t>
  </si>
  <si>
    <t>Vybourání otv. zeď cihel. pl.4 m2, tl.60 cm, MVC</t>
  </si>
  <si>
    <t>114 : 0,6*0,9*1,5</t>
  </si>
  <si>
    <t>111/112 : 0,6*1,2*1,5+0,6*0,6*0,9</t>
  </si>
  <si>
    <t>111 : 0,6*1,8*1,5</t>
  </si>
  <si>
    <t>Vnitřní zdivo 600mm - 108/110 : 0,6*0,8*2,02</t>
  </si>
  <si>
    <t>973031344R00</t>
  </si>
  <si>
    <t>Vysekání kapes zeď cih. MVC pl. 0,25 m2, hl. 15 cm</t>
  </si>
  <si>
    <t>Zeď mezi místnostmi 110 a 113/114B/114C : 6</t>
  </si>
  <si>
    <t>Obv. zeď - 106 : 2</t>
  </si>
  <si>
    <t>Obv. zeď - 114B : 2</t>
  </si>
  <si>
    <t>Obv. zeď - 114A : 2</t>
  </si>
  <si>
    <t>Obv. zeď - 111 : 8</t>
  </si>
  <si>
    <t>Vnitřní zeď - 108 a 110 : 2</t>
  </si>
  <si>
    <t>978013191R00</t>
  </si>
  <si>
    <t>Otlučení štukové vrstvy omítek vnitřních stěn v rozsahu do 100 %</t>
  </si>
  <si>
    <t>978015391R00</t>
  </si>
  <si>
    <t>Otlučení omítek vnějších MVC v složit.5-7 do 100 %</t>
  </si>
  <si>
    <t>978059531R00</t>
  </si>
  <si>
    <t>Odsekání vnitřních obkladů stěn nad 2 m2</t>
  </si>
  <si>
    <t>105 : 1,84*1,2</t>
  </si>
  <si>
    <t>106 : 3,95*1,2</t>
  </si>
  <si>
    <t>113 : 6,8*2</t>
  </si>
  <si>
    <t>712990813R00</t>
  </si>
  <si>
    <t>Odstranění násypu nebo nánosu tl. 5 - 10 cm</t>
  </si>
  <si>
    <t>714110801R00</t>
  </si>
  <si>
    <t>Demontáž akust. obkladů, dřevěných panelů</t>
  </si>
  <si>
    <t>102 : (18,02*1,3+13,6*3,3-2*1,8*1,5)*1,15</t>
  </si>
  <si>
    <t>762812811R00</t>
  </si>
  <si>
    <t>Demontáž záklopů z hoblovaných prken tl. do 3,2 cm</t>
  </si>
  <si>
    <t xml:space="preserve">A3 : </t>
  </si>
  <si>
    <t>762841811R00</t>
  </si>
  <si>
    <t>Demontáž podbití stropů z prken hrubých bez omítky</t>
  </si>
  <si>
    <t>767581801R00</t>
  </si>
  <si>
    <t>Demontáž podhledů - kazet</t>
  </si>
  <si>
    <t>767582800R00</t>
  </si>
  <si>
    <t>Demontáž podhledů - roštů</t>
  </si>
  <si>
    <t>767996805R00</t>
  </si>
  <si>
    <t>Demontáž atypických ocelových konstr. nad 500 kg</t>
  </si>
  <si>
    <t>kg</t>
  </si>
  <si>
    <t>Sál 102 - I300 : 15*9,2*54,2</t>
  </si>
  <si>
    <t>775511800R00</t>
  </si>
  <si>
    <t>Demontáž podlah vlysových lepených včetně lišt</t>
  </si>
  <si>
    <t>776511820R00</t>
  </si>
  <si>
    <t>Odstranění PVC a koberců lepených s podložkou</t>
  </si>
  <si>
    <t>103 : 4,66</t>
  </si>
  <si>
    <t>104 : 27,12</t>
  </si>
  <si>
    <t>111 : 14,96</t>
  </si>
  <si>
    <t>114 : 21,61</t>
  </si>
  <si>
    <t>113107100RAC</t>
  </si>
  <si>
    <t>Odstranění bet.vozovky, kryt tl. 8 cm, pl.do 50 m2 bez nakládání a odvozu na skládku</t>
  </si>
  <si>
    <t>1,6*1,8+0,9*7,5</t>
  </si>
  <si>
    <t>41R01</t>
  </si>
  <si>
    <t>Demontáž a odstranění stávajících zařizovacích předmětů</t>
  </si>
  <si>
    <t>kompl</t>
  </si>
  <si>
    <t>41R02</t>
  </si>
  <si>
    <t>Odstranění stávajícího vnitřního rozvodu vody a kanalizace</t>
  </si>
  <si>
    <t>41R03</t>
  </si>
  <si>
    <t>Demontáž a odstranění vnitřního rozvodu vytápění v přední části objektu po pódium</t>
  </si>
  <si>
    <t>961031311R00_01</t>
  </si>
  <si>
    <t>Odbourání stávající skříně HUP, z CPP</t>
  </si>
  <si>
    <t>963051113R0A</t>
  </si>
  <si>
    <t>Odstranění stávajícího přístřešku nad vstupem do objektu, vč. nosné kce z trubek stříška nad 1NP</t>
  </si>
  <si>
    <t>963051113R0B</t>
  </si>
  <si>
    <t>Odstranění stávajícího přístřešku nad vstupem do objektu, vč. nosné kce z trubek stříška nad 1PP</t>
  </si>
  <si>
    <t>978012191RX1</t>
  </si>
  <si>
    <t>Otlučení omítek vnitřních rákosov.stropů do 100 % - štukové vrstvy a malby</t>
  </si>
  <si>
    <t>999281108R00</t>
  </si>
  <si>
    <t>Přesun hmot pro opravy a údržbu do výšky 12 m</t>
  </si>
  <si>
    <t>Přesun hmot</t>
  </si>
  <si>
    <t>POL7_</t>
  </si>
  <si>
    <t>711191272RT2</t>
  </si>
  <si>
    <t>Nop-Nepodsklepená část : 1,1*51,55*0,96</t>
  </si>
  <si>
    <t>Nop-Posklepená část : 1,1*40,125*2,45</t>
  </si>
  <si>
    <t>Nop : 1,1*53,4*1,5</t>
  </si>
  <si>
    <t>711823121RT2</t>
  </si>
  <si>
    <t>711823129RT2</t>
  </si>
  <si>
    <t>XPS : 94,95+40,125</t>
  </si>
  <si>
    <t>998711202R00</t>
  </si>
  <si>
    <t>Přesun hmot pro izolace proti vodě, výšky do 12 m</t>
  </si>
  <si>
    <t>713111130RT2</t>
  </si>
  <si>
    <t>Izolace tepelné stropů, vložená mezi krokve 2 vrstvy - materiál ve specifikaci</t>
  </si>
  <si>
    <t>ocel rošt S1b : 6,3*2*13,6</t>
  </si>
  <si>
    <t>ostatní S1a : 6,3*2*37,8</t>
  </si>
  <si>
    <t>713111221RK3</t>
  </si>
  <si>
    <t>713141221RK2</t>
  </si>
  <si>
    <t>136,04</t>
  </si>
  <si>
    <t>713181113RT2</t>
  </si>
  <si>
    <t>S2 : 136,04*0,22*1,2</t>
  </si>
  <si>
    <t>6315085921R</t>
  </si>
  <si>
    <t>Odkaz na mn. položky pořadí 144 : 647,64000</t>
  </si>
  <si>
    <t>Koeficient : 1,05</t>
  </si>
  <si>
    <t>6315085951R</t>
  </si>
  <si>
    <t>998713202R00</t>
  </si>
  <si>
    <t>Přesun hmot pro izolace tepelné, výšky do 12 m</t>
  </si>
  <si>
    <t>762161150RA0</t>
  </si>
  <si>
    <t>Stěna vněj.z KVH hranolů opl. dřevovl.a SDK deskou</t>
  </si>
  <si>
    <t>Vykíř : 2*1,5*1,1*2</t>
  </si>
  <si>
    <t>Vykíř : 2*1,2*1,1*2</t>
  </si>
  <si>
    <t>766427112R00</t>
  </si>
  <si>
    <t>Podkladový rošt pro obložení podhledů</t>
  </si>
  <si>
    <t xml:space="preserve">  ostatní S1a : 6,3*2</t>
  </si>
  <si>
    <t>37,8*21</t>
  </si>
  <si>
    <t>12,6*40</t>
  </si>
  <si>
    <t>60510055R</t>
  </si>
  <si>
    <t>Lať profil dřevěný 60/40 mm l = 3 m a výše</t>
  </si>
  <si>
    <t>Odkaz na mn. položky pořadí 152 : 1297,80000</t>
  </si>
  <si>
    <t>998762202R00</t>
  </si>
  <si>
    <t>Přesun hmot pro tesařské konstrukce, výšky do 12 m</t>
  </si>
  <si>
    <t>342012121RX1</t>
  </si>
  <si>
    <t>Montáž sanitární příčky v=2050mm s rektifikačními nohama v=200mm, vč. dveří</t>
  </si>
  <si>
    <t>105 : 2,05*(0,96+1,55)</t>
  </si>
  <si>
    <t>106 : 2,05*(0,96+0,93+0,96+1,55+1,55)</t>
  </si>
  <si>
    <t>112 : 2,05*(0,975+0,96+0,96+1,55+1,55)</t>
  </si>
  <si>
    <t>729 RX1</t>
  </si>
  <si>
    <t>Sanitární příčka mezi pisoáry</t>
  </si>
  <si>
    <t>105 : 2</t>
  </si>
  <si>
    <t>114b : 1</t>
  </si>
  <si>
    <t>766 Pd1</t>
  </si>
  <si>
    <t>O1 - D+M výplně otvorů plastové 1200x500, včetně parapetů, parametry dle PD</t>
  </si>
  <si>
    <t>RI OKNA a.s.</t>
  </si>
  <si>
    <t>766 Pd2</t>
  </si>
  <si>
    <t>O2 - D+M výplně otvorů plastové 600x600, včetně parapetů, parametry dle PD</t>
  </si>
  <si>
    <t>766 Pd3</t>
  </si>
  <si>
    <t>O3 - D+M výplně otvorů plastové 900x600, včetně parapetů, parametry dle PD</t>
  </si>
  <si>
    <t>766 Pd4</t>
  </si>
  <si>
    <t>O4 - D+M výplně otvorů plastové 900x1500, včetně parapetů, parametry dle PD</t>
  </si>
  <si>
    <t>766 Pd5</t>
  </si>
  <si>
    <t>O5 - D+M výplně otvorů plastové 1700x1500, včetně parapetů, parametry dle PD</t>
  </si>
  <si>
    <t>766 Pd6</t>
  </si>
  <si>
    <t>O6 - D+M výplně otvorů plastové 1800x1500, včetně parapetů, parametry dle PD</t>
  </si>
  <si>
    <t>766 Tr1</t>
  </si>
  <si>
    <t>Dřevěný pult s otevíravými dvířky v=1000mm</t>
  </si>
  <si>
    <t>766661112RX1</t>
  </si>
  <si>
    <t>D1 - D+M Dveře vnitřní vč zárubně obložkové, 700/1970 mm, kompletizované, parametry dle PD</t>
  </si>
  <si>
    <t>766661112RX2</t>
  </si>
  <si>
    <t>D2 - D+M Dveře vnitřní vč zárubně obložkové, 800/1970 mm, kompletizované, parametry dle PD</t>
  </si>
  <si>
    <t>766661112RX3</t>
  </si>
  <si>
    <t>D3 - D+M Dveře vnitřní vč zárubně obložkové, 900/1970 mm, kompletizované, parametry dle PD</t>
  </si>
  <si>
    <t>766661132RX1</t>
  </si>
  <si>
    <t>D4 - D+M Dveře vnitřní vč zárubně obložkové, 1150/1970 mm, kompletizované, parametry dle PD</t>
  </si>
  <si>
    <t>766661132RX2</t>
  </si>
  <si>
    <t>VD2 - D+M Dveře vnější dvoukřídlé hliníkové vč zárubně,1250/1970 mm kompletizované, parametry dle PD</t>
  </si>
  <si>
    <t>766661132RX3</t>
  </si>
  <si>
    <t>VD3 - D+M Dveře vnější dvoukřídlé hliníkové vč zárubně,1400/1970 mm kompletizované, parametry dle PD</t>
  </si>
  <si>
    <t>766661132RX4</t>
  </si>
  <si>
    <t>VD4 - D+M Dveře vnější dvoukřídlé hliníkové vč zárubně,1450/2675 mm kompletizované, parametry dle PD</t>
  </si>
  <si>
    <t>775592000RX1</t>
  </si>
  <si>
    <t>Demontáž + zpětná montáž + přebroušení a nalakování dřevěného schodiště 4x175x233</t>
  </si>
  <si>
    <t>998766202R00</t>
  </si>
  <si>
    <t>Přesun hmot pro truhlářské konstr., výšky do 12 m</t>
  </si>
  <si>
    <t>767646510RX1</t>
  </si>
  <si>
    <t>VD1 - D+M Dveře vnější ocelové vč zárubní ocelových 700/1970, parametry dle PD</t>
  </si>
  <si>
    <t>767_Z1</t>
  </si>
  <si>
    <t>Z1 - D+M Schodišťové madlo na opěrné stěně u vstupu do kotelny d=4,35m, specifikace dle PD</t>
  </si>
  <si>
    <t>Semerád Miroslav</t>
  </si>
  <si>
    <t>Agregovaná položka</t>
  </si>
  <si>
    <t>POL2_</t>
  </si>
  <si>
    <t>998767202R00</t>
  </si>
  <si>
    <t>Přesun hmot pro zámečnické konstr., výšky do 12 m</t>
  </si>
  <si>
    <t>771101210R00</t>
  </si>
  <si>
    <t>Penetrace podkladu pod dlažby</t>
  </si>
  <si>
    <t>109 - schodiště : 1,11*1+1,04*2,55+1,1*0,95</t>
  </si>
  <si>
    <t>771277807R00</t>
  </si>
  <si>
    <t>Hrana stupně profil  výšky 8 mm</t>
  </si>
  <si>
    <t>Vnější schodiště u vstupu : 1,3+3,8+1,3</t>
  </si>
  <si>
    <t>1+3,2+1</t>
  </si>
  <si>
    <t>0,7+2,6+0,7</t>
  </si>
  <si>
    <t>0,4+2+0,4</t>
  </si>
  <si>
    <t>Vnitřní schodiště : 5*0,95+7*0,95</t>
  </si>
  <si>
    <t>771475014R00</t>
  </si>
  <si>
    <t>Obklad soklíků keram.rovných, tmel,výška 10 cm</t>
  </si>
  <si>
    <t>S01 : 2*(2,7+3,38)</t>
  </si>
  <si>
    <t>S02 : 2*(5,65+3,43)</t>
  </si>
  <si>
    <t>101 : 2*(5,5+8,3)</t>
  </si>
  <si>
    <t>103 : 2*(4,3+2)</t>
  </si>
  <si>
    <t>104 : 2*(4,3+,325)</t>
  </si>
  <si>
    <t>104A : 2*(1,15+2,22)</t>
  </si>
  <si>
    <t>105 : 2*(2,55+2,49)</t>
  </si>
  <si>
    <t>106 : 2*(2,55+2,85)</t>
  </si>
  <si>
    <t>107 : 2*(2,55+1,8)</t>
  </si>
  <si>
    <t>109 : 2*(3,7+1,99)</t>
  </si>
  <si>
    <t>110 : 2*(14,18+14,995)</t>
  </si>
  <si>
    <t>112 : 2*(4,12+2,865)</t>
  </si>
  <si>
    <t>113 : 2*(2,45+1,9)</t>
  </si>
  <si>
    <t>114A : 2*(1,6+0,9)</t>
  </si>
  <si>
    <t>114B : 2*(4,12+2,7)</t>
  </si>
  <si>
    <t>114C : 2*(1,8+1,6)</t>
  </si>
  <si>
    <t>114D : 2*(4,03+2,28)</t>
  </si>
  <si>
    <t>Otvory : -1*(0,7+0,7+0,7+1,4+1,15+0,9+0,7+0,7+0,7+0,80+4,4+4,4+0,8+0,8+0,7+0,7+0,7+0,9+0,8+0,8+1,25+0,8+1,55+0,8+0,8+0,8+0,8+0,8+0,8+0,8+0,8+0,7+0,8+0,8+0,8)</t>
  </si>
  <si>
    <t>771479001R00</t>
  </si>
  <si>
    <t>Řezání dlaždic keramických pro soklíky</t>
  </si>
  <si>
    <t>771571107R00</t>
  </si>
  <si>
    <t>Montáž podlah keram.,režné hladké, do MC, 30x30 cm</t>
  </si>
  <si>
    <t>771578011RT4</t>
  </si>
  <si>
    <t>Spára podlaha - stěna, silikonem</t>
  </si>
  <si>
    <t>771275106RT2</t>
  </si>
  <si>
    <t xml:space="preserve">Obklad keram.schod.stupňů hladkých do tmele </t>
  </si>
  <si>
    <t>RTS 18/ I</t>
  </si>
  <si>
    <t>78101</t>
  </si>
  <si>
    <t>Rozměření a příprava před pokládkou</t>
  </si>
  <si>
    <t>hod</t>
  </si>
  <si>
    <t>597642021R</t>
  </si>
  <si>
    <t>Dlažba dle výběr investora - cena 600 kč/m2</t>
  </si>
  <si>
    <t>Odkaz na mn. položky pořadí 180 : 216,58700*1,05</t>
  </si>
  <si>
    <t>210*0,15*1,1</t>
  </si>
  <si>
    <t>998771202R00</t>
  </si>
  <si>
    <t>Přesun hmot pro podlahy z dlaždic, výšky do 12 m</t>
  </si>
  <si>
    <t>775101101R00</t>
  </si>
  <si>
    <t>Vysávání podlah prům.vysavačem,podlahy vlys,parket</t>
  </si>
  <si>
    <t>Odkaz na mn. položky pořadí 189 : 136,37000</t>
  </si>
  <si>
    <t>777553020R00</t>
  </si>
  <si>
    <t>777553210R00</t>
  </si>
  <si>
    <t>775540010RAJ</t>
  </si>
  <si>
    <t>Podlaha lamelová, nášlap dřevo, vlys</t>
  </si>
  <si>
    <t>998775202R00</t>
  </si>
  <si>
    <t>Přesun hmot pro podlahy vlysové, výšky do 12 m</t>
  </si>
  <si>
    <t>776101101R00</t>
  </si>
  <si>
    <t>Vysávání podlah prům.vysavačem pod povlak.podlahy</t>
  </si>
  <si>
    <t>Odkaz na mn. položky pořadí 193 : 117,16000</t>
  </si>
  <si>
    <t>776421100RU1</t>
  </si>
  <si>
    <t>Lepení podlahových soklíků z PVC a vinylu včetně dodávky soklíku PVC</t>
  </si>
  <si>
    <t>(9,7+6,16)*2</t>
  </si>
  <si>
    <t>(10,16+5,66)*2</t>
  </si>
  <si>
    <t>776521110R00</t>
  </si>
  <si>
    <t>Lepení povlak.podlah z pásů PVC na lepidlo V7508</t>
  </si>
  <si>
    <t>284122772R</t>
  </si>
  <si>
    <t>Odkaz na mn. položky pořadí 193 : 117,16000*1,05</t>
  </si>
  <si>
    <t>998776202R00</t>
  </si>
  <si>
    <t>Přesun hmot pro podlahy povlakové, výšky do 12 m</t>
  </si>
  <si>
    <t>777812222R00</t>
  </si>
  <si>
    <t>998777202R00</t>
  </si>
  <si>
    <t>Přesun hmot pro podlahy syntetické, výšky do 12 m</t>
  </si>
  <si>
    <t>781101210R00</t>
  </si>
  <si>
    <t>Penetrace podkladu pod obklady</t>
  </si>
  <si>
    <t>104A : 2,05*(2*2,22+2*1,15)-(0,7*1,97+0,9*0,9)</t>
  </si>
  <si>
    <t>105 : 2,05*(2*2,55+2*2,49)-(0,7*1,97)</t>
  </si>
  <si>
    <t>106 : 2,05*(2*2,55+2*2,85)-(0,7*1,97)</t>
  </si>
  <si>
    <t>107 : 2,05*(2*2,55+2*1,8)-(0,9*1,97)</t>
  </si>
  <si>
    <t>112 : 2,05*(2*4,12+2*2,865)-(0,8*1,97)</t>
  </si>
  <si>
    <t>113 : 2,05*(2*2,45+2*1,9)-(0,8*1,97)</t>
  </si>
  <si>
    <t>114A : 2,05*(2*1,6+2*0,9)-(0,7*1,97)</t>
  </si>
  <si>
    <t>114B : 2,05*(2*4,15+2*2,7)-(0,8*1,97+0,9*0,9)</t>
  </si>
  <si>
    <t>114C : 2,05*(2*1,8+2*1,6)-(0,8*1,97)</t>
  </si>
  <si>
    <t>781475115R00</t>
  </si>
  <si>
    <t>Obklad vnitřní stěn keramický, do tmele, 25x25 cm</t>
  </si>
  <si>
    <t>59781346R</t>
  </si>
  <si>
    <t>Obklad dle výběru investora - cena 400 kč/m2</t>
  </si>
  <si>
    <t>Odkaz na mn. položky pořadí 201 : 157,99150*1,05</t>
  </si>
  <si>
    <t>998781202R00</t>
  </si>
  <si>
    <t>Přesun hmot pro obklady keramické, výšky do 12 m</t>
  </si>
  <si>
    <t>783225400R00</t>
  </si>
  <si>
    <t>Nátěr syntetický kov. konstr. 2x + 1x email + tmel</t>
  </si>
  <si>
    <t>Kovové zábradlí : 1*1,2</t>
  </si>
  <si>
    <t>784441110R00</t>
  </si>
  <si>
    <t>Malba latex. 2x, 1barevná+strop, místnost do 3,8 m</t>
  </si>
  <si>
    <t xml:space="preserve">STROPY : </t>
  </si>
  <si>
    <t>S03 : 53,21</t>
  </si>
  <si>
    <t>S04 : 51,65</t>
  </si>
  <si>
    <t>S05 : 13,05</t>
  </si>
  <si>
    <t>103 : 8,500</t>
  </si>
  <si>
    <t>108 : 22,710</t>
  </si>
  <si>
    <t>109 : 6,970</t>
  </si>
  <si>
    <t>110 : 89,000</t>
  </si>
  <si>
    <t>111 : 30,290</t>
  </si>
  <si>
    <t>114D : 9,040</t>
  </si>
  <si>
    <t>115 : 11,540</t>
  </si>
  <si>
    <t>116 : 57,180</t>
  </si>
  <si>
    <t>117 : 59,980</t>
  </si>
  <si>
    <t xml:space="preserve">STĚNY : </t>
  </si>
  <si>
    <t>101 : 3,3*(2*(8,3+5,55))</t>
  </si>
  <si>
    <t>102 : 3,4*(2*(8,3+13,6))+18,3+18,3</t>
  </si>
  <si>
    <t>103 : 3,3*(4,3+2*2,1)</t>
  </si>
  <si>
    <t>104 : 3,3*(2*(3,25+4,3))</t>
  </si>
  <si>
    <t>104A : 1,25*(2*(2,22+1,15))</t>
  </si>
  <si>
    <t>105 : 1,25*(2*(2,55+3,45))</t>
  </si>
  <si>
    <t>106 : 1,25*(2*(2,55+2,85))</t>
  </si>
  <si>
    <t>107 : 1,25*(2*(2,55+1,8))</t>
  </si>
  <si>
    <t>108 : 2,7*(6,3+6,3+2,85+3,7)</t>
  </si>
  <si>
    <t>109 : 3,4*(1,99+1,99+2,85+3,7)</t>
  </si>
  <si>
    <t>110 : 3,4*(6+6+2,45)+3*(9,1+9,1+12,47+12,02)</t>
  </si>
  <si>
    <t>111 : 3*(2*(3,3+9,13))</t>
  </si>
  <si>
    <t>112 : 0,95*(2*(2,865+4,12))</t>
  </si>
  <si>
    <t>113 : 0,95*(2*(2,45+1,9))</t>
  </si>
  <si>
    <t>114A : 0,95*(2*(1,6+0,9))</t>
  </si>
  <si>
    <t>114B : 0,95*(2*(4,12+2,7))</t>
  </si>
  <si>
    <t>114C : 0,95*(2*(1,6+1,8))</t>
  </si>
  <si>
    <t>114D : 3*(2*(2,28+4,03))</t>
  </si>
  <si>
    <t>115 : 3,4*(2*(6,03+2,28))</t>
  </si>
  <si>
    <t>116 : 3,4*(2*(10,16+5,66))</t>
  </si>
  <si>
    <t>117 : 3,4*(2*(9,7+6,16))</t>
  </si>
  <si>
    <t xml:space="preserve">OSTĚNÍ : </t>
  </si>
  <si>
    <t>Vnější otvory - ostění : 0,6*155,46</t>
  </si>
  <si>
    <t xml:space="preserve">OTVORY : </t>
  </si>
  <si>
    <t>Dveře vnitřní : -45,707</t>
  </si>
  <si>
    <t>Vnější výplně : -65,92</t>
  </si>
  <si>
    <t>Odkaz na mn. položky pořadí 33 : 188,49600</t>
  </si>
  <si>
    <t>Odkaz na mn. položky pořadí 32 : 77,36520</t>
  </si>
  <si>
    <t>979081111R00</t>
  </si>
  <si>
    <t>Odvoz suti a vybour. hmot na skládku do 1 km</t>
  </si>
  <si>
    <t>Přesun suti</t>
  </si>
  <si>
    <t>POL8_</t>
  </si>
  <si>
    <t>979081121R00</t>
  </si>
  <si>
    <t>Příplatek k odvozu za každý další 1 km</t>
  </si>
  <si>
    <t>979082111R00</t>
  </si>
  <si>
    <t>Vnitrostaveništní doprava suti do 10 m</t>
  </si>
  <si>
    <t>979082121R00</t>
  </si>
  <si>
    <t>Příplatek k vnitrost. dopravě suti za dalších 5 m</t>
  </si>
  <si>
    <t>979990001R00</t>
  </si>
  <si>
    <t>Poplatek za skládku stavební suti</t>
  </si>
  <si>
    <t>R2810201001</t>
  </si>
  <si>
    <t>Tlaková injektáž zdiva siloxanovým mikroemulzním koncentrátem</t>
  </si>
  <si>
    <t xml:space="preserve">m2    </t>
  </si>
  <si>
    <t>1.S vodorovná inj. : 2,55*1+(6,79+1+9,2+9,695)*0,8+(0,6+0,735)*0,3+0,65*0,6</t>
  </si>
  <si>
    <t>1.S svislá inj. : (2,225*3+1,225)*0,8+(2,175+2,225)*1,1+(0,145*5+0,15+2,045)*1+2,205*0,6+2,205*0,78</t>
  </si>
  <si>
    <t>1.NP vodorovná inj. - obvodové zdivo : (9,5+13,65)*0,6+0,69*2*0,9+(2,6+1,7+2,36)*0,6+3,62*0,9+(0,2+9,45+5,35+6,2+17,1+2,5+0,535+0,835+3,025+0,6+15,755-1,19+0,6+8,25-1,5)*0,6</t>
  </si>
  <si>
    <t>1.NP vodorovná inj. - vnitřní zdivo : 0,6*0,6+(0,91+3,55)*0,6+0,5*0,6+(0,915+1,11+0,2*2+0,81+1,365)*0,3+2,3*0,3+0,6*0,6*2+1*0,3+(0,45+1,05)*0,3+0,75*0,45</t>
  </si>
  <si>
    <t>1.NP svislá inj. : 0,7*0,6*2</t>
  </si>
  <si>
    <t>R6120300000</t>
  </si>
  <si>
    <t>Vnitřní sanační omítkový systém</t>
  </si>
  <si>
    <t>102 : (13,6*2+0,3*2)*1</t>
  </si>
  <si>
    <t>109 : (1,45+0,25+0,85+0,95+0,95+1,04)*1</t>
  </si>
  <si>
    <t>110 : (0,15+1,05+0,75)*1</t>
  </si>
  <si>
    <t>111 : (2,87+0,9+0,75)*1,6</t>
  </si>
  <si>
    <t>112 : 4,46*1</t>
  </si>
  <si>
    <t>113 : 2,7*1,6</t>
  </si>
  <si>
    <t>114 : (1,365+2+0,69)*1</t>
  </si>
  <si>
    <t>115 : (4,78+0,6+1,23+0,45+0,45+0,35+0,53)*1</t>
  </si>
  <si>
    <t>117 : (6,16+2,33)*1</t>
  </si>
  <si>
    <t>622904121R00</t>
  </si>
  <si>
    <t>Ruční čištění ocelovým kartáčem</t>
  </si>
  <si>
    <t>Odkaz na mn. položky pořadí 8 : 380,60890</t>
  </si>
  <si>
    <t>Odkaz na mn. položky pořadí 4 : 291,22505</t>
  </si>
  <si>
    <t>Otlučení omítek vnitřních stěn v rozsahu do 100 %</t>
  </si>
  <si>
    <t xml:space="preserve">V rozsahu vnitřních san. omítek : </t>
  </si>
  <si>
    <t>Odkaz na mn. položky pořadí 2 : 72,18700</t>
  </si>
  <si>
    <t xml:space="preserve">V rozsahu vnitřní HI stěrky bez san. om. : </t>
  </si>
  <si>
    <t>S01 : (2,52+0,95)*0,3+(0,145*5+0,15+2,045)*0,3</t>
  </si>
  <si>
    <t>101 : (3,65+2,05-1,5+0,6+0,6)*0,3</t>
  </si>
  <si>
    <t>102 : 0,6*0,3</t>
  </si>
  <si>
    <t>104 : 2,2*0,3+(4+0,45)*0,5</t>
  </si>
  <si>
    <t>105, 106 : (3,45+2,7)*0,5</t>
  </si>
  <si>
    <t>107 : 1,9*0,3</t>
  </si>
  <si>
    <t>110 : (3,04+0,7+2,1-1,35+0,5+0,6+0,9+2,4+0,7+0,15*2+0,6+1+0,15*2+0,6+1,665+0,3*2+0,81+0,2*2+1,11+0,3*2+0,915+2,2)*0,3+(0,9+0,65)*0,7</t>
  </si>
  <si>
    <t>111 : 3,3*0,3</t>
  </si>
  <si>
    <t>113 : (0,915+1,11+0,2)*0,3+(0,05+1,4+4)*0,5</t>
  </si>
  <si>
    <t>114 : (0,2+0,81+0,45)*0,3+2,51*0,5</t>
  </si>
  <si>
    <t>116 : (1+0,15+0,6+1,8+0,3*2+0,5)*0,3</t>
  </si>
  <si>
    <t xml:space="preserve">V rozsahu vnější HI stěrky : </t>
  </si>
  <si>
    <t>Odkaz na mn. položky pořadí 7 : 194,02855</t>
  </si>
  <si>
    <t>R711100000</t>
  </si>
  <si>
    <t>Vnitřní svislý hydroizolační systém</t>
  </si>
  <si>
    <t>102 : (0,6+13,6*2+0,3*2)*0,3</t>
  </si>
  <si>
    <t>109 : (1,45+0,25+0,85)*0,3</t>
  </si>
  <si>
    <t>110 : (3,04+0,7+2,1-1,35+0,5+0,6+0,9+2,4+0,7+0,15+1,05+0,75+0,15*2+0,6+1+0,15*2+0,6+1,665+0,3*2+0,81+0,2*2+1,11+0,3*2+0,915+2,2)*0,3+(0,9+0,65)*0,7</t>
  </si>
  <si>
    <t>111 : (3,3+2,87+0,9+0,75)*0,3</t>
  </si>
  <si>
    <t>112 : 4,46*0,3</t>
  </si>
  <si>
    <t>113 : (0,915+1,11+0,2)*0,3+(2,7+0,05+1,4+4)*0,5</t>
  </si>
  <si>
    <t>114 : (0,2+0,81+1,365+2+0,45+0,69)*0,3+2,51*0,5</t>
  </si>
  <si>
    <t>115 : (4,78+0,6+1,23+0,45+0,45+0,35)*0,3</t>
  </si>
  <si>
    <t>R711101000</t>
  </si>
  <si>
    <t>Provedení izolačního fabionu</t>
  </si>
  <si>
    <t>104 : 4+0,45</t>
  </si>
  <si>
    <t>105, 106 : 3,45+2,7</t>
  </si>
  <si>
    <t>113 : 2,7+0,05+1,4+4</t>
  </si>
  <si>
    <t>114 : 2,51</t>
  </si>
  <si>
    <t>R711400000</t>
  </si>
  <si>
    <t>Vnější svislý neprodyšný hydroizolační systém</t>
  </si>
  <si>
    <t>JZ : 9,5*1,1+3,625*1,8+3,1*1,1</t>
  </si>
  <si>
    <t>SZ : 25,205*1,4+0,3*0,6*2+0,6*1,5+2,67*1,4+0,3*0,6*2+0,6*1,35+17,1*1,4+5,95*1,4</t>
  </si>
  <si>
    <t>SV : 6,8*1,4</t>
  </si>
  <si>
    <t>JV : (9,77+0,3*2+0,58*2+17,185)*2,09+(0,9+0,3*2+3,98+14,25)*1,54</t>
  </si>
  <si>
    <t>R711500000</t>
  </si>
  <si>
    <t>Vodorovný hydroizolační systém</t>
  </si>
  <si>
    <t>101 : 2,05*2,79+1,25*0,6+3,65*3,45</t>
  </si>
  <si>
    <t>102 : 13,6*8,3+0,3*2,6+0,6*0,9</t>
  </si>
  <si>
    <t>103 : 1,9*2,45</t>
  </si>
  <si>
    <t>104 : 4,85*6,2</t>
  </si>
  <si>
    <t>105, 106 : 1,84*2,41+0,75*2,41</t>
  </si>
  <si>
    <t>107 : 1,9*2,83</t>
  </si>
  <si>
    <t>108 : 6,31*3,7</t>
  </si>
  <si>
    <t>109 : 1,04*2,55+1,1*0,95+0,95*1,04+1,45*0,95</t>
  </si>
  <si>
    <t>110 : 12,47*4,945+1,71*3,04+0,39*0,5+2,2*3,65+6,425*2,45+0,9*0,3*3+1,6*0,15-0,5*0,5</t>
  </si>
  <si>
    <t>111 : 3,3*4,52</t>
  </si>
  <si>
    <t>112 : 3,3*4,46</t>
  </si>
  <si>
    <t>113 : 4,3*4,15</t>
  </si>
  <si>
    <t>114 : 4,15*4,79+0,71*2,28</t>
  </si>
  <si>
    <t>115 : 4,78*2,28+0,9*0,1</t>
  </si>
  <si>
    <t>998711101R00</t>
  </si>
  <si>
    <t>Přesun hmot pro izolace proti vodě, výšky do 6 m</t>
  </si>
  <si>
    <t>POL1_7</t>
  </si>
  <si>
    <t>H07V-K10ZZL</t>
  </si>
  <si>
    <t>VODIC H07V-K 10 ZELENOZLUTY</t>
  </si>
  <si>
    <t>M</t>
  </si>
  <si>
    <t>POL3_0</t>
  </si>
  <si>
    <t>H05VVF5G15</t>
  </si>
  <si>
    <t>SNURA H05VV-F 5G1,5  BILA</t>
  </si>
  <si>
    <t>CYKY-J5X6</t>
  </si>
  <si>
    <t>KABEL CYKY-J 5x6</t>
  </si>
  <si>
    <t>PRAFLADUR-PH120</t>
  </si>
  <si>
    <t>KABEL PRAFLADUR-PH120-O 3x1,5</t>
  </si>
  <si>
    <t>SXKD-6-FTP-LSOH</t>
  </si>
  <si>
    <t>KABEL SOLARIX FTP cat.6  LSOH</t>
  </si>
  <si>
    <t>H07V-U4ZZL</t>
  </si>
  <si>
    <t>VODIC H07V-U 4 ZELENOZLUTY</t>
  </si>
  <si>
    <t>CYKY-J5X2,5</t>
  </si>
  <si>
    <t>KABEL CYKY-J 5x2,5</t>
  </si>
  <si>
    <t>CYKY-J3X2,5</t>
  </si>
  <si>
    <t>KABEL CYKY-J 3x2,5</t>
  </si>
  <si>
    <t>CYKY-J3X1,5</t>
  </si>
  <si>
    <t>KABEL CYKY-J 3x1,5</t>
  </si>
  <si>
    <t>CYKY-O3X1,5</t>
  </si>
  <si>
    <t>KABEL CYKY-O 3x1,5</t>
  </si>
  <si>
    <t>CYKY-J5X1,5</t>
  </si>
  <si>
    <t>KABEL CYKY-J 5x1,5</t>
  </si>
  <si>
    <t>CYKY-J4X25</t>
  </si>
  <si>
    <t>KABEL CYKY-J 4x25        KS</t>
  </si>
  <si>
    <t>CYKY-J4X16</t>
  </si>
  <si>
    <t>KABEL CYKY-J 4x16</t>
  </si>
  <si>
    <t>1436/1</t>
  </si>
  <si>
    <t>TRUBKA MONOFLEX 320N</t>
  </si>
  <si>
    <t>1423/1</t>
  </si>
  <si>
    <t>747112211</t>
  </si>
  <si>
    <t>Mont ovlad 1pól zapušt 0/1-tlač vyp</t>
  </si>
  <si>
    <t>POL1_1</t>
  </si>
  <si>
    <t>747112451</t>
  </si>
  <si>
    <t>Mont přepínač zapuštěn 5A-seriových</t>
  </si>
  <si>
    <t>747111225</t>
  </si>
  <si>
    <t>Mont přepínačů nástěn venk 5-sériov</t>
  </si>
  <si>
    <t>747112111</t>
  </si>
  <si>
    <t>Montáž vypínačů zapuštěných 1-1pól</t>
  </si>
  <si>
    <t>747112471</t>
  </si>
  <si>
    <t>Mont přepínač zapuštěn 7-křížových</t>
  </si>
  <si>
    <t>747121110</t>
  </si>
  <si>
    <t>Montáž spínač 3pól nástěn obyč -16A</t>
  </si>
  <si>
    <t>747112452</t>
  </si>
  <si>
    <t>Mont přepínač zapuštěn 5B-dvojitých</t>
  </si>
  <si>
    <t>747112461</t>
  </si>
  <si>
    <t>Mont přepínač zapuštěn 6-střídavých</t>
  </si>
  <si>
    <t>745904111</t>
  </si>
  <si>
    <t>Příplat za zatahování kabelů-0,75kg</t>
  </si>
  <si>
    <t>745904113</t>
  </si>
  <si>
    <t>Příplatek za zatahování kabelů-4kg</t>
  </si>
  <si>
    <t>744441400</t>
  </si>
  <si>
    <t>Mont kabel Cu-1kV pevně sk.1 -1,6kg</t>
  </si>
  <si>
    <t>744742810</t>
  </si>
  <si>
    <t>Montáž kabel sděl pevně sk.18-0,4kg</t>
  </si>
  <si>
    <t>746315300</t>
  </si>
  <si>
    <t>Ukončení sňůr 5x0,5 až 4 mm2</t>
  </si>
  <si>
    <t>747111211</t>
  </si>
  <si>
    <t>Montáž vypínačů nástěn venk 1-1pól</t>
  </si>
  <si>
    <t>746212110</t>
  </si>
  <si>
    <t>Ukončení vodičů na svorkov 2,5 mm2</t>
  </si>
  <si>
    <t>746214110</t>
  </si>
  <si>
    <t>Ukončení vodičů kabelov okem -25mm2</t>
  </si>
  <si>
    <t>747131310</t>
  </si>
  <si>
    <t>Mont spínačů s dálk ovlad 1kontakt</t>
  </si>
  <si>
    <t>747523410</t>
  </si>
  <si>
    <t>mtz rele pomocnych ventilatorovych</t>
  </si>
  <si>
    <t>747529500</t>
  </si>
  <si>
    <t>mtz translatoru ul11</t>
  </si>
  <si>
    <t>747233210</t>
  </si>
  <si>
    <t>Montáž jističů 3pólových nn do 63 A</t>
  </si>
  <si>
    <t>747411300</t>
  </si>
  <si>
    <t>mtz ovladac monp</t>
  </si>
  <si>
    <t>783903510</t>
  </si>
  <si>
    <t>nater zem pasku 1slozk 1kryci pruhy</t>
  </si>
  <si>
    <t>789942223</t>
  </si>
  <si>
    <t>mtz. požární ucpávky do 1dm2</t>
  </si>
  <si>
    <t>ks</t>
  </si>
  <si>
    <t>748122114</t>
  </si>
  <si>
    <t>mtz svit zariv pru str pris 2zdkryt</t>
  </si>
  <si>
    <t>749211221</t>
  </si>
  <si>
    <t>mtz podloz ohnivzd pristr-8mm-0,5m2</t>
  </si>
  <si>
    <t>747161524</t>
  </si>
  <si>
    <t>Mont zásuv dom krab ven 2P+Z 2zapoj</t>
  </si>
  <si>
    <t>747162411</t>
  </si>
  <si>
    <t>Montáž zásuvek průmysl 3P+Z CZ 164.</t>
  </si>
  <si>
    <t>747131320</t>
  </si>
  <si>
    <t>Mont spínačů s dálk ovlad 2kontakt</t>
  </si>
  <si>
    <t>747161240</t>
  </si>
  <si>
    <t>Mont zásuv domov zapušt 2P+Z 2zapoj</t>
  </si>
  <si>
    <t>747221320</t>
  </si>
  <si>
    <t>Montáž bleskojistek do 25 kV 10 kA</t>
  </si>
  <si>
    <t>747233110</t>
  </si>
  <si>
    <t>Montáž jističů 3pólových nn do 25 A</t>
  </si>
  <si>
    <t>747162412</t>
  </si>
  <si>
    <t>Montáž zásuvek průmysl 3P+Z CZ 324.</t>
  </si>
  <si>
    <t>747219520</t>
  </si>
  <si>
    <t>Montáž pojist patron nožových</t>
  </si>
  <si>
    <t>744441200</t>
  </si>
  <si>
    <t>Mont kabel Cu-1kV pevně sk.1 -0,6kg</t>
  </si>
  <si>
    <t>742894210</t>
  </si>
  <si>
    <t>Montáž tabulek pro přístr šroubov</t>
  </si>
  <si>
    <t>743112115</t>
  </si>
  <si>
    <t>Montáž trub inst PH oheb pevně p23</t>
  </si>
  <si>
    <t>742311320</t>
  </si>
  <si>
    <t>Montáž pilířů skříní PRIS 2,6, ERP</t>
  </si>
  <si>
    <t>742811110</t>
  </si>
  <si>
    <t>Montáž svorkovnic řad vodič-2,5 mm2</t>
  </si>
  <si>
    <t>743411111</t>
  </si>
  <si>
    <t>Montáž krabic instal zapušť PH kruh</t>
  </si>
  <si>
    <t>743411510</t>
  </si>
  <si>
    <t>Montáž krabic instal lištových PH</t>
  </si>
  <si>
    <t>743112117</t>
  </si>
  <si>
    <t>Montáž trub inst PH oheb pevně p36</t>
  </si>
  <si>
    <t>743312110</t>
  </si>
  <si>
    <t>Montáž lišt vkládac s víčkem -20 mm</t>
  </si>
  <si>
    <t>740999902</t>
  </si>
  <si>
    <t>Zapojení přístrojů a zařízení</t>
  </si>
  <si>
    <t>740999904</t>
  </si>
  <si>
    <t>Nezměřitelné mont.práce</t>
  </si>
  <si>
    <t>Pol__0058</t>
  </si>
  <si>
    <t>mtz.Systém DALI</t>
  </si>
  <si>
    <t>Pol__0059</t>
  </si>
  <si>
    <t>programování, nastavení systému DALI</t>
  </si>
  <si>
    <t>742221120</t>
  </si>
  <si>
    <t>Montáž rozváděč sestav do 100 kg</t>
  </si>
  <si>
    <t>742221130</t>
  </si>
  <si>
    <t>Montáž rozváděč sestav do 300 kg</t>
  </si>
  <si>
    <t>740999905</t>
  </si>
  <si>
    <t>Koordinace postupu práce s ostatními profesemi</t>
  </si>
  <si>
    <t>740999910</t>
  </si>
  <si>
    <t>Zabezpečení pracoviště</t>
  </si>
  <si>
    <t>743412111</t>
  </si>
  <si>
    <t>Montáž krabic přístr zapušť PH kruh</t>
  </si>
  <si>
    <t>743624200</t>
  </si>
  <si>
    <t>Montáž hromosvod ochranných lišt</t>
  </si>
  <si>
    <t>743629300</t>
  </si>
  <si>
    <t>Montáž hromosvod štítku označ svodu</t>
  </si>
  <si>
    <t>743622320</t>
  </si>
  <si>
    <t>Mont hromosvod svor potrub Bernard</t>
  </si>
  <si>
    <t>743624110</t>
  </si>
  <si>
    <t>Montáž hromosvod úhel,trub do zdiva</t>
  </si>
  <si>
    <t>744331111</t>
  </si>
  <si>
    <t>Montáž šňůr lehký volně sk.1 -0,4kg</t>
  </si>
  <si>
    <t>744441100</t>
  </si>
  <si>
    <t>Mont kabel Cu-1kV pevně sk.1 -0,4kg</t>
  </si>
  <si>
    <t>743631130</t>
  </si>
  <si>
    <t>Montáž jímacích tyči na ocel konstr</t>
  </si>
  <si>
    <t>744241110</t>
  </si>
  <si>
    <t>Mont vodičů Cu-1kV pevně sk.1-0,4kg</t>
  </si>
  <si>
    <t>743591211</t>
  </si>
  <si>
    <t>Montáž příchytek kabel-p40 mm</t>
  </si>
  <si>
    <t>743612111</t>
  </si>
  <si>
    <t>Mont uzem pásku FeZn v zemi městě</t>
  </si>
  <si>
    <t>743419110</t>
  </si>
  <si>
    <t>Otevření krabic vičkem na závit</t>
  </si>
  <si>
    <t>743429130</t>
  </si>
  <si>
    <t>Otevření krabic panc víčkem 4šrouby</t>
  </si>
  <si>
    <t>743622100</t>
  </si>
  <si>
    <t>Montáž hromosvod svorek se 2 šrouby</t>
  </si>
  <si>
    <t>743622200</t>
  </si>
  <si>
    <t>Montáž hromosvod svorek se 3 šrouby</t>
  </si>
  <si>
    <t>743621110</t>
  </si>
  <si>
    <t>Mont hromosvod drát s podpěr do -p10mm</t>
  </si>
  <si>
    <t>743621120</t>
  </si>
  <si>
    <t>Mont hromosvod drát s podpěr nad  -p10mm-</t>
  </si>
  <si>
    <t>Pol__0081</t>
  </si>
  <si>
    <t>Stavební práce při elektromontážích - 846-9</t>
  </si>
  <si>
    <t>973031200</t>
  </si>
  <si>
    <t>Sekání kapes zdi cih.krabic 10x10x8</t>
  </si>
  <si>
    <t>973031100</t>
  </si>
  <si>
    <t>Sekání kapes zdi cih.krabic 7x7x5</t>
  </si>
  <si>
    <t>973032411</t>
  </si>
  <si>
    <t>Sekání kapes zdi cih.pro rozváděč</t>
  </si>
  <si>
    <t>974031220</t>
  </si>
  <si>
    <t>Sekání rýh zdi cih hl.5 cm š.5 cm</t>
  </si>
  <si>
    <t>974031110</t>
  </si>
  <si>
    <t>Sekání rýh zdi cih hl.3 cm š.3 cm</t>
  </si>
  <si>
    <t>953994320</t>
  </si>
  <si>
    <t>Osaz hmoždinek stropů želbet d.8 mm</t>
  </si>
  <si>
    <t>132311318</t>
  </si>
  <si>
    <t>Rýhy ručně š.35 cm, hl.80 cm, tř.3</t>
  </si>
  <si>
    <t>110002200</t>
  </si>
  <si>
    <t>Vytyč vedení podzem v zástavbě</t>
  </si>
  <si>
    <t>km</t>
  </si>
  <si>
    <t>171401000</t>
  </si>
  <si>
    <t>Ulož sypaníny do násypu zhut tř.3-4</t>
  </si>
  <si>
    <t>953993120</t>
  </si>
  <si>
    <t>Osazení hmoždinek stěn cihel d.8 mm</t>
  </si>
  <si>
    <t>174311318</t>
  </si>
  <si>
    <t>Zásyp rýh ručně š.35cm,hl.80cm,tř.3</t>
  </si>
  <si>
    <t>LHD20X20I2</t>
  </si>
  <si>
    <t>ZLAB KABELOVY LHD 20X20 TM.DUB</t>
  </si>
  <si>
    <t>LK80X28R/1I2</t>
  </si>
  <si>
    <t>KRABICE LK 80X28R/1I2 TM.DUB</t>
  </si>
  <si>
    <t>KS</t>
  </si>
  <si>
    <t>SB63X35ZNCR</t>
  </si>
  <si>
    <t>SROUB DO BETONU SB6,3X35ZNCR</t>
  </si>
  <si>
    <t>6716EZNCRPO</t>
  </si>
  <si>
    <t>PRICHYTKA KABELOVA 6716E ZNCRPO</t>
  </si>
  <si>
    <t>HMOZDINKA8/100M</t>
  </si>
  <si>
    <t>HMOZDINKA 8/100MMZATLOUK. NH</t>
  </si>
  <si>
    <t>KU68-1902</t>
  </si>
  <si>
    <t>KRABICE UNIVERZALNI 1902 KU 68</t>
  </si>
  <si>
    <t>KU68-1901</t>
  </si>
  <si>
    <t>KRABICE UNIVERZALNI 1901 KU 68</t>
  </si>
  <si>
    <t>KPR68</t>
  </si>
  <si>
    <t>KRABICE PRISTROJOVA KPR 68</t>
  </si>
  <si>
    <t>VLK80/T</t>
  </si>
  <si>
    <t>VICKO KRABICE VLK80/T</t>
  </si>
  <si>
    <t>PI802ZT</t>
  </si>
  <si>
    <t>PODLOZKA IZOLACNI PI 80 2ZT</t>
  </si>
  <si>
    <t>221-413</t>
  </si>
  <si>
    <t>SVORKA RADOVA 2 VODICE 1,5MM2</t>
  </si>
  <si>
    <t>273-104</t>
  </si>
  <si>
    <t>SVORKA KRABICOVA 3X1-2,5MM</t>
  </si>
  <si>
    <t>I142708</t>
  </si>
  <si>
    <t>PASEK CU 15X500MM K ZSA16</t>
  </si>
  <si>
    <t>25X8KU-L</t>
  </si>
  <si>
    <t>OKO KABELOVE 25X8 KU-L</t>
  </si>
  <si>
    <t>I131307</t>
  </si>
  <si>
    <t>SVORKA ZEMNICI BECOV  ZSA16</t>
  </si>
  <si>
    <t>10X8KU-L</t>
  </si>
  <si>
    <t>OKO KABELOVE 10X8 KU-L</t>
  </si>
  <si>
    <t>16X8KU-L</t>
  </si>
  <si>
    <t>OKO KABELOVE 16X8 KU-L</t>
  </si>
  <si>
    <t>FEH1001</t>
  </si>
  <si>
    <t>MODUL KONTROLNI S TLACITKEM</t>
  </si>
  <si>
    <t>FAP2001</t>
  </si>
  <si>
    <t>TLACITKO SIGNALNI</t>
  </si>
  <si>
    <t>1725-0-1494</t>
  </si>
  <si>
    <t>RAMECEK 1NAS.PRO KANAL.ROZ. RE</t>
  </si>
  <si>
    <t>E000001833020</t>
  </si>
  <si>
    <t>ZASUVKA IP44 32/5/400</t>
  </si>
  <si>
    <t>E000002138300</t>
  </si>
  <si>
    <t>ZASUVKA 16/5/400 S KRAB. IP44 D4125</t>
  </si>
  <si>
    <t>5519A-A02357B</t>
  </si>
  <si>
    <t>ZASUVKA 1NAS. BEZS. S CLON. TA</t>
  </si>
  <si>
    <t>5599A-A02357B</t>
  </si>
  <si>
    <t>ZASUVKA PREP.BILA</t>
  </si>
  <si>
    <t>FLM1000</t>
  </si>
  <si>
    <t>TRANSFORMATOR                *</t>
  </si>
  <si>
    <t>3536N-C0325211</t>
  </si>
  <si>
    <t>SPINAC STIS PRESSTO ZAPUS.B/B</t>
  </si>
  <si>
    <t>3558A05940B</t>
  </si>
  <si>
    <t>SPINAC C.5 BILA IP44</t>
  </si>
  <si>
    <t>3558A06940B</t>
  </si>
  <si>
    <t>SPINAC C.6 BILA IP44        TA</t>
  </si>
  <si>
    <t>3558A52940B</t>
  </si>
  <si>
    <t>SPINAC C.5B BILA IP44</t>
  </si>
  <si>
    <t>3559-A01345</t>
  </si>
  <si>
    <t>SPINAC C.1 BEZSROUBOVY</t>
  </si>
  <si>
    <t>3559-A05345</t>
  </si>
  <si>
    <t>SPINAC C.5 BEZSROUBOVY</t>
  </si>
  <si>
    <t>3559-A06345</t>
  </si>
  <si>
    <t>SPINAC C.6 BEZSROUBOVY</t>
  </si>
  <si>
    <t>3558A-A651B</t>
  </si>
  <si>
    <t>KOLEBKA JEDNOD. BILA        TA</t>
  </si>
  <si>
    <t>3558A-A652B</t>
  </si>
  <si>
    <t>KOLEBKA DELENA  BILA        TA</t>
  </si>
  <si>
    <t>3901A-B10B</t>
  </si>
  <si>
    <t>RAMECEK 1NASOBNY BILA       TA</t>
  </si>
  <si>
    <t>5518A-2999B</t>
  </si>
  <si>
    <t>ZASUVKA CLONKY BILA IP44</t>
  </si>
  <si>
    <t>FEH2001</t>
  </si>
  <si>
    <t>MODUL KONTROLNI S ALARMEM    *</t>
  </si>
  <si>
    <t>FAP3002</t>
  </si>
  <si>
    <t>SPINAC C.1/0 TAHOVE ALP.BILA *</t>
  </si>
  <si>
    <t>3559-A07345</t>
  </si>
  <si>
    <t>SPINAC C.7 BEZSROUBOVY</t>
  </si>
  <si>
    <t>3559-A52345</t>
  </si>
  <si>
    <t>SPINAC C.5B BEZSROUBOVY (6+6)</t>
  </si>
  <si>
    <t>3559-A91345</t>
  </si>
  <si>
    <t>SPINAC C.1/0SO BEZSROUBOVY</t>
  </si>
  <si>
    <t>GW42201</t>
  </si>
  <si>
    <t>SKRIN NOUZ.VYP. 1NA+1NC IP55</t>
  </si>
  <si>
    <t>ER112/NVP7P/80A</t>
  </si>
  <si>
    <t>SKRIN ER112/NVP7P/80A</t>
  </si>
  <si>
    <t>Pol__0138</t>
  </si>
  <si>
    <t>Rozváděč RMS1</t>
  </si>
  <si>
    <t>Pol__0139</t>
  </si>
  <si>
    <t>Rozváděč RMS2</t>
  </si>
  <si>
    <t>263393</t>
  </si>
  <si>
    <t>JISTIC PL7-B40/3</t>
  </si>
  <si>
    <t>CZ-275A</t>
  </si>
  <si>
    <t>SVODIC CZ-275A</t>
  </si>
  <si>
    <t>SLZ01Y</t>
  </si>
  <si>
    <t>ZDROJ SLZ01Y</t>
  </si>
  <si>
    <t>E000002183140</t>
  </si>
  <si>
    <t>JISTIC PL7-B25/3</t>
  </si>
  <si>
    <t>Pol__0144</t>
  </si>
  <si>
    <t>Systém DALI</t>
  </si>
  <si>
    <t>6902</t>
  </si>
  <si>
    <t>POJISTKA NOZOVA PHN00 80A GG</t>
  </si>
  <si>
    <t>8,59519E+12</t>
  </si>
  <si>
    <t>RELE MULTIFUNKCNI SMR-T SUPER</t>
  </si>
  <si>
    <t>E000000945260</t>
  </si>
  <si>
    <t>SPMN3000KO4V2DB</t>
  </si>
  <si>
    <t>Typ C svítidlo LED vestavné kruhové Ř240, nestmívatelné, 1x28W, zdroj 700mA, IP4</t>
  </si>
  <si>
    <t>BRS4KO375V2/ND</t>
  </si>
  <si>
    <t>Typ B svítidlo LED přisazené kruhové Ř375, nestmívatelné, 1x27W, zdroj 700mA, 6x</t>
  </si>
  <si>
    <t>LAB6000A</t>
  </si>
  <si>
    <t>Typ D svítidlo LED přisazené liniové, nestmívatelné, 1x55W, IP44, 6500lm, 4000K,</t>
  </si>
  <si>
    <t>VN01</t>
  </si>
  <si>
    <t>Mimostaveništní doprava</t>
  </si>
  <si>
    <t>POL99_8</t>
  </si>
  <si>
    <t>VN02</t>
  </si>
  <si>
    <t>Náklady na umístění stavby</t>
  </si>
  <si>
    <t>VN03</t>
  </si>
  <si>
    <t>Montážní stroje a mechanizmy</t>
  </si>
  <si>
    <t>VN04</t>
  </si>
  <si>
    <t>Podružný materiál</t>
  </si>
  <si>
    <t>VN05</t>
  </si>
  <si>
    <t>Podíl přidružené výroby</t>
  </si>
  <si>
    <t>VN06</t>
  </si>
  <si>
    <t>Revize s zkoušky</t>
  </si>
  <si>
    <t>VN07</t>
  </si>
  <si>
    <t>Oprava proj. dokumentace dle skut. stavu</t>
  </si>
  <si>
    <t>SOL1000S4KO/ND</t>
  </si>
  <si>
    <t>Typ G svítidlo LED přisazené liniové, nestmívatelné, 1x10W, korpus eloxovaný hli</t>
  </si>
  <si>
    <t>34059/11/16</t>
  </si>
  <si>
    <t>Typ F svítidlo LED přisazené liniové, nestmívatelné, 3x2,5W, korpus ocelový, bar</t>
  </si>
  <si>
    <t>LLL4000RM2KV4ND</t>
  </si>
  <si>
    <t>Typ E svítidlo LED přisazené liniové, nestmívatelné, 1x37W, zdroj 350mA, korpus</t>
  </si>
  <si>
    <t>FIT4000A_KN</t>
  </si>
  <si>
    <t>Typ H svítidlo LED vestavné liniové, nestmívatelné, 1x35W, 4400lm</t>
  </si>
  <si>
    <t>OZN/ETE/3W/C/1/</t>
  </si>
  <si>
    <t>Typ N svítidlo nouzové LED přisazené 1x3W, 350lm, 1hod, IP65, autotest, svítící</t>
  </si>
  <si>
    <t>BRSB4KO375V2/ND</t>
  </si>
  <si>
    <t>Typ A svítidlo LED přisazené kruhové Ř375, nestmívatelné, 1x27W, zdroj 700mA, 6x</t>
  </si>
  <si>
    <t>LLL5000RL2KV/DA</t>
  </si>
  <si>
    <t>Typ E1 svítidlo LED přisazen, stmívatelné sběrnicí DALI, 1x52W, zdroj 1050mA, IP</t>
  </si>
  <si>
    <t>740999901dem</t>
  </si>
  <si>
    <t>Demontážní práce všeobecně</t>
  </si>
  <si>
    <t>9_01</t>
  </si>
  <si>
    <t>Demontáž elektroměrového rozvaděče</t>
  </si>
  <si>
    <t>DRAT10</t>
  </si>
  <si>
    <t>DRAT FEZN 0,62KG/M D=10MM</t>
  </si>
  <si>
    <t>KG</t>
  </si>
  <si>
    <t>STITEKPVC</t>
  </si>
  <si>
    <t>STITEK PVC BEZ OZNACENI</t>
  </si>
  <si>
    <t>JR3,0ALMGSI</t>
  </si>
  <si>
    <t>JIMACI TYC JR 3.0M ALMGSI</t>
  </si>
  <si>
    <t>PASEK30/4</t>
  </si>
  <si>
    <t>PASEK FEZN 30X4MM  (0,95KG/M)</t>
  </si>
  <si>
    <t>OU1.7</t>
  </si>
  <si>
    <t>UHELNIK OCHRANNY OU 1,7</t>
  </si>
  <si>
    <t>DOUA-25</t>
  </si>
  <si>
    <t>DRZAK UHELNIKU DOUA-25</t>
  </si>
  <si>
    <t>480699CZ</t>
  </si>
  <si>
    <t>TABULKA VYSTR. PLAST CZ</t>
  </si>
  <si>
    <t>DOHS</t>
  </si>
  <si>
    <t>DRZAK VZDAL. H. "T" DOHS</t>
  </si>
  <si>
    <t>KOH</t>
  </si>
  <si>
    <t>KLOUB VZDALENEHO HROMOSVODU</t>
  </si>
  <si>
    <t>DOHJK</t>
  </si>
  <si>
    <t>DRZAK KLOUB VZDALENEHO HROM</t>
  </si>
  <si>
    <t>IT</t>
  </si>
  <si>
    <t>TYC IZOLACNI IT  1000MM</t>
  </si>
  <si>
    <t>ITJ68</t>
  </si>
  <si>
    <t>TYC IZOLACNI PRO JIMAC ITJ68</t>
  </si>
  <si>
    <t>SOA</t>
  </si>
  <si>
    <t>SVORKA OKAPOVA SOA</t>
  </si>
  <si>
    <t>SP</t>
  </si>
  <si>
    <t>SVORKA PRIPOJOVACI SP</t>
  </si>
  <si>
    <t>SR2B</t>
  </si>
  <si>
    <t>SVORKA SPOJOVACI SR2B</t>
  </si>
  <si>
    <t>DRAT8ALMGSIT4</t>
  </si>
  <si>
    <t>DRAT ALMGSI 8MM MEKKY 7,4M/KG</t>
  </si>
  <si>
    <t>SJ1</t>
  </si>
  <si>
    <t>SVORKA JIMACI TYCE SJ1</t>
  </si>
  <si>
    <t>SK</t>
  </si>
  <si>
    <t>SVORKA KRIZOVA SK</t>
  </si>
  <si>
    <t>PV1P-55</t>
  </si>
  <si>
    <t>PODPERA VEDENI PV1p-55</t>
  </si>
  <si>
    <t>PV11</t>
  </si>
  <si>
    <t>PODPERA VEDENI PV 11</t>
  </si>
  <si>
    <t>PV15B</t>
  </si>
  <si>
    <t>PODPERA VEDENI PV 15B</t>
  </si>
  <si>
    <t>SR03B</t>
  </si>
  <si>
    <t>SVORKA SPOJOVACI SR3B</t>
  </si>
  <si>
    <t>SS</t>
  </si>
  <si>
    <t>SVORKA SPOJOVACI SS</t>
  </si>
  <si>
    <t>SZA</t>
  </si>
  <si>
    <t>SVORKA ZKUSEBNI SZA</t>
  </si>
  <si>
    <t>VLP000012</t>
  </si>
  <si>
    <t>požární ucpávka do 1dm2</t>
  </si>
  <si>
    <t>VLB000550</t>
  </si>
  <si>
    <t>Asfaltový lak (ochrana zemních spojů)</t>
  </si>
  <si>
    <t>VLB000380</t>
  </si>
  <si>
    <t>Benzin technický</t>
  </si>
  <si>
    <t>l</t>
  </si>
  <si>
    <t>Pol__0001</t>
  </si>
  <si>
    <t>Potrubí PVC KG svodné (ležaté) v zemi D 125 x 3,2 mm</t>
  </si>
  <si>
    <t>Pol__0002</t>
  </si>
  <si>
    <t>Potrubí PVC KG svodné (ležaté) v zemi D 160 x 4,0 mm</t>
  </si>
  <si>
    <t>Pol__0003</t>
  </si>
  <si>
    <t>Hloubení rýh š.do 200 cm hor.3 do 100 m3,STROJNĚ</t>
  </si>
  <si>
    <t>Pol__0004</t>
  </si>
  <si>
    <t>Příplatek za lepivost - hloubení rýh 200cm v hor.3</t>
  </si>
  <si>
    <t>Pol__0005</t>
  </si>
  <si>
    <t>Svislé přemístění výkopku z hor.1-4 do 2,5 m</t>
  </si>
  <si>
    <t>Pol__0006</t>
  </si>
  <si>
    <t>Vodorovné přemístění výkopku z hor.1-4 do 50 m</t>
  </si>
  <si>
    <t>Pol__0007</t>
  </si>
  <si>
    <t>Vodorovné přemístění výkopku z hor.1-4 do 4000 m</t>
  </si>
  <si>
    <t>Pol__0008</t>
  </si>
  <si>
    <t>Uložení sypaniny na skl.-modelace na výšku přes 2m</t>
  </si>
  <si>
    <t>Pol__0009</t>
  </si>
  <si>
    <t>Kanalizační šachtové dno 425 z PP včetně těsnění DN 160 - 90° na KG</t>
  </si>
  <si>
    <t>Pol__0010</t>
  </si>
  <si>
    <t>Kanalizační šachtové dno 425 z PP včetně těsnění DN 160 - sběrné na KG</t>
  </si>
  <si>
    <t>Pol__0011</t>
  </si>
  <si>
    <t>Šachtová trubka vlnovec DN 425</t>
  </si>
  <si>
    <t>Pol__0012</t>
  </si>
  <si>
    <t>Pol__0013</t>
  </si>
  <si>
    <t>Pol__0014</t>
  </si>
  <si>
    <t>Lapač střešních splavenin gajgr DN 100</t>
  </si>
  <si>
    <t>Pol__0015</t>
  </si>
  <si>
    <t>Ponorné čerpadlo s plovákem pro čerpání dešťové vodyLDW 4" ponorné zahradní automatické čerpadlo3, 0 m3/h, motor 1,1 kW</t>
  </si>
  <si>
    <t>Pol__0016</t>
  </si>
  <si>
    <t>Reteční nádrž pro obetonováníObjem: 5 m3Výška: 1,5 m, Ř 2,10 m, 140 kg netto</t>
  </si>
  <si>
    <t>Pol__0017</t>
  </si>
  <si>
    <t>Reteční nádrž pro obetonováníObjem: 8,0 m3Výška: 1,5 m, Ř 2,78 m, 190 kg netto</t>
  </si>
  <si>
    <t>Pol__0018</t>
  </si>
  <si>
    <t>Potrubí PVC KG svodné (ležaté) v zemi D 110 x 3,2 mm</t>
  </si>
  <si>
    <t>Pol__0019</t>
  </si>
  <si>
    <t>Pol__0020</t>
  </si>
  <si>
    <t>Pol__0021</t>
  </si>
  <si>
    <t>Pol__0022</t>
  </si>
  <si>
    <t>Pol__0023</t>
  </si>
  <si>
    <t>Pol__0024</t>
  </si>
  <si>
    <t>Pol__0025</t>
  </si>
  <si>
    <t>Pol__0026</t>
  </si>
  <si>
    <t>Pol__0027</t>
  </si>
  <si>
    <t>PP ( HT systém ) DN 40</t>
  </si>
  <si>
    <t>Pol__0028</t>
  </si>
  <si>
    <t>PP ( HT systém ) DN 50</t>
  </si>
  <si>
    <t>Pol__0029</t>
  </si>
  <si>
    <t>PP ( HT systém ) DN 75</t>
  </si>
  <si>
    <t>Pol__0030</t>
  </si>
  <si>
    <t>PP ( HT systém ) DN 100</t>
  </si>
  <si>
    <t>Pol__0031</t>
  </si>
  <si>
    <t>Doplňkový materiál včetně montáže (odbočky, vložky, kolena, čistící kusy, přivzdušňovací ventily, vent.hlavice, atd)</t>
  </si>
  <si>
    <t>Pol__0032</t>
  </si>
  <si>
    <t>Plastové potrubí PPR3, PN16 - SV vč. tvarovek a izolací D 20x2,8</t>
  </si>
  <si>
    <t>Pol__0033</t>
  </si>
  <si>
    <t>Pol__0034</t>
  </si>
  <si>
    <t>Pol__0035</t>
  </si>
  <si>
    <t>Pol__0036</t>
  </si>
  <si>
    <t>Umyvadlo 60x46 cm k připevnění na stěnu  - montáž a dodávka včetně pomocného materiálu a pořízovacích nákladů</t>
  </si>
  <si>
    <t>Pol__0037</t>
  </si>
  <si>
    <t>Výlevka závěsná 700x700 mm</t>
  </si>
  <si>
    <t>Pol__0038</t>
  </si>
  <si>
    <t>Pol__0039</t>
  </si>
  <si>
    <t>doplňkový materiál včetně montáže</t>
  </si>
  <si>
    <t>Pol__0040</t>
  </si>
  <si>
    <t>Větrací hlavice DN100</t>
  </si>
  <si>
    <t>Pol__0041</t>
  </si>
  <si>
    <t>Potrubí PE 100 SDR 11 d50</t>
  </si>
  <si>
    <t>Pol__0042</t>
  </si>
  <si>
    <t>Pol__0043</t>
  </si>
  <si>
    <t>Pol__0044</t>
  </si>
  <si>
    <t>Pol__0045</t>
  </si>
  <si>
    <t>Pol__0046</t>
  </si>
  <si>
    <t>Pol__0047</t>
  </si>
  <si>
    <t>Pol__0048</t>
  </si>
  <si>
    <t>Plastové potrubí PPR3, PN20 - TV, SV vč. tvarovek a izolací D 20x2,8</t>
  </si>
  <si>
    <t>Pol__0049</t>
  </si>
  <si>
    <t>Plastové potrubí PPR3, PN20 - TV, SV vč. tvarovek a izolací D 25x4,2</t>
  </si>
  <si>
    <t>Pol__0050</t>
  </si>
  <si>
    <t>Plastové potrubí PPR3, PN20 - TV, SV vč. tvarovek a izolací D 32x5,4</t>
  </si>
  <si>
    <t>Pol__0051</t>
  </si>
  <si>
    <t>Plastové potrubí PPR3, PN20 - TV, SV vč. tvarovek a izolací D 50x6,9</t>
  </si>
  <si>
    <t>Pol__0052</t>
  </si>
  <si>
    <t>Doplňkový materiál (spoje potrubí, tvarovky, upevňovací materiál, fixační oblouky, T-kusy, záslepky, přechody, kompenzace, atd. ..)</t>
  </si>
  <si>
    <t>Pol__0053</t>
  </si>
  <si>
    <t>D 20,tl.13 (TLOUŠŤKY TEPELNÉ IZOLACE PRO JEDNOTLIVÉ DIMENZE - VIZ. TECHNICKÁ ZPRÁVA )</t>
  </si>
  <si>
    <t>Pol__0054</t>
  </si>
  <si>
    <t>D 25,tl.13 (TLOUŠŤKY TEPELNÉ IZOLACE PRO JEDNOTLIVÉ DIMENZE - VIZ. TECHNICKÁ ZPRÁVA )</t>
  </si>
  <si>
    <t>Pol__0055</t>
  </si>
  <si>
    <t>D 32,tl.13 (TLOUŠŤKY TEPELNÉ IZOLACE PRO JEDNOTLIVÉ DIMENZE - VIZ. TECHNICKÁ ZPRÁVA )</t>
  </si>
  <si>
    <t>Pol__0056</t>
  </si>
  <si>
    <t>D 50,tl.13 (TLOUŠŤKY TEPELNÉ IZOLACE PRO JEDNOTLIVÉ DIMENZE - VIZ. TECHNICKÁ ZPRÁVA )</t>
  </si>
  <si>
    <t>Pol__0057</t>
  </si>
  <si>
    <t>Doplňkový materiál a montážní materiál vč. izolace kolen</t>
  </si>
  <si>
    <t>Vodoměr DN25, Qn=6,0 m3/h</t>
  </si>
  <si>
    <t>Pol__0060</t>
  </si>
  <si>
    <t>KK 1" chromovaný</t>
  </si>
  <si>
    <t>Pol__0061</t>
  </si>
  <si>
    <t>mísící baterie stojánková páková, chrom  (umyvadlo) s výpustí (typ dle výběru investora)</t>
  </si>
  <si>
    <t>Pol__0062</t>
  </si>
  <si>
    <t>rohové ventily (pro napojení stojánkových bateriíí)</t>
  </si>
  <si>
    <t>Pol__0063</t>
  </si>
  <si>
    <t>rohový ventil pro napojení WC</t>
  </si>
  <si>
    <t>Pol__0064</t>
  </si>
  <si>
    <t>tlaková hadice ( dl. 0,5 m )</t>
  </si>
  <si>
    <t>Pol__0065</t>
  </si>
  <si>
    <t>Chránička ocel DN80 stěnu</t>
  </si>
  <si>
    <t>Pol__0066</t>
  </si>
  <si>
    <t>Doplňkový a montážní materiál</t>
  </si>
  <si>
    <t>Pol__0067</t>
  </si>
  <si>
    <t>zkoušky</t>
  </si>
  <si>
    <t>POL1_9</t>
  </si>
  <si>
    <t>Pol__0068</t>
  </si>
  <si>
    <t>revize</t>
  </si>
  <si>
    <t>Pol__0069</t>
  </si>
  <si>
    <t>stavební přípomoce ( vč. odvozu suti na skládku, likvidace obalů )</t>
  </si>
  <si>
    <t>Pol__0070</t>
  </si>
  <si>
    <t>ostatní náklady, režie, zkoušky, revize, atd.</t>
  </si>
  <si>
    <t>Doplňkový materiál a tvarovky</t>
  </si>
  <si>
    <t>Kulová kohout 5/4"</t>
  </si>
  <si>
    <t>Kulový kohout 1"</t>
  </si>
  <si>
    <t>Růžice plastová bílá jednoduchá pro potrubí , 15x1</t>
  </si>
  <si>
    <t>Připojovací garnitura pro šroubení</t>
  </si>
  <si>
    <t>Tepelná izolace návleková z min.vlny s ALU polepem, 28x40 mm</t>
  </si>
  <si>
    <t>Tepelná izolace návleková z min.vlny s ALU polepem, 35x40 mm</t>
  </si>
  <si>
    <t>Přípomoce, zapravení, aj.</t>
  </si>
  <si>
    <t>Testy a revíze</t>
  </si>
  <si>
    <t>Náklady na zkoušky</t>
  </si>
  <si>
    <t>Lešení a pomocné konstrukce</t>
  </si>
  <si>
    <t>Vertikální doprava</t>
  </si>
  <si>
    <t>Přemístění po staveništi</t>
  </si>
  <si>
    <t>Ochrana provedených prací</t>
  </si>
  <si>
    <t>765321810R00</t>
  </si>
  <si>
    <t>Demontáž krytiny z AZC čtverců do suti, na bednění</t>
  </si>
  <si>
    <t>IZOLMONT CZ s.r.o.</t>
  </si>
  <si>
    <t>765328811R00</t>
  </si>
  <si>
    <t>Demontáž hřebenů a nároží AZC, kryt. hladká, suť</t>
  </si>
  <si>
    <t>762341811R00</t>
  </si>
  <si>
    <t>Demontáž bednění střech rovných z prken hrubých</t>
  </si>
  <si>
    <t>762331814R00</t>
  </si>
  <si>
    <t>Demontáž konstrukcí krovů z hranolů do 450 cm2 - poškozené řezivo, odhad 25%</t>
  </si>
  <si>
    <t>764331851R00</t>
  </si>
  <si>
    <t>Demontáž lemování zdí, rš 400 a 500 mm, do 45°</t>
  </si>
  <si>
    <t>764339811R00</t>
  </si>
  <si>
    <t>Demontáž lemov. komínů v ploše, vln. kryt, do 45°</t>
  </si>
  <si>
    <t>764351836R00</t>
  </si>
  <si>
    <t>Demontáž háků, sklon do 45°</t>
  </si>
  <si>
    <t>764352811R00</t>
  </si>
  <si>
    <t>Demontáž žlabů půlkruh.rovných,rš 330 mm,do 45 st.</t>
  </si>
  <si>
    <t>764359811R00</t>
  </si>
  <si>
    <t>Demontáž kotlíku kónického,sklon do 45 stupňů</t>
  </si>
  <si>
    <t>764361811R00</t>
  </si>
  <si>
    <t>Demontáž střešního výlezu ve vlnité krytině,do 45 st</t>
  </si>
  <si>
    <t>764391821R00</t>
  </si>
  <si>
    <t>Demontáž závětrné lišty,rš 250 a 330 mm,do 45 stup</t>
  </si>
  <si>
    <t>764392851R00</t>
  </si>
  <si>
    <t>Demontáž úžlabí,rš 660 mm,sklon do 45 stupňů</t>
  </si>
  <si>
    <t>764454801R00</t>
  </si>
  <si>
    <t>Demontáž odpadních trub kruhových,D 75 a 100 mm</t>
  </si>
  <si>
    <t>979011111R00</t>
  </si>
  <si>
    <t>Svislá doprava suti a vybour. hmot za 2.NP a 1.PP</t>
  </si>
  <si>
    <t>096 - R01</t>
  </si>
  <si>
    <t>Příplatek za použití jednorázových OOP</t>
  </si>
  <si>
    <t>979999999RAB</t>
  </si>
  <si>
    <t>Poplatek za skládku stavební suti - azbest</t>
  </si>
  <si>
    <t>POL2_1</t>
  </si>
  <si>
    <t>762311103R00</t>
  </si>
  <si>
    <t>Montáž kotevních želez, příložek, patek, táhel - dokotvení pozednice</t>
  </si>
  <si>
    <t>Specifikace_a</t>
  </si>
  <si>
    <t>Kotevní a spojovací prvky</t>
  </si>
  <si>
    <t>762332932R00</t>
  </si>
  <si>
    <t>Doplnění střešní vazby z hranolů do 224 cm2 vč.dod - námětky</t>
  </si>
  <si>
    <t>762332932R00_01</t>
  </si>
  <si>
    <t>Doplnění části střešní vazby z hranolků do 450 cm2 - nové řezivo, odhad 25%</t>
  </si>
  <si>
    <t>762342202R00</t>
  </si>
  <si>
    <t>Montáž laťování střech, vzdálenost latí do 22 cm</t>
  </si>
  <si>
    <t>762342204R00</t>
  </si>
  <si>
    <t>Montáž laťování střech, svislé, vzdálenost 100 cm</t>
  </si>
  <si>
    <t>Specifikace_b</t>
  </si>
  <si>
    <t>Střešní lať SM/JD 50/40 mm, délky do 4m</t>
  </si>
  <si>
    <t>762395000R00</t>
  </si>
  <si>
    <t>Spojovací a ochranné prostředky pro střechy</t>
  </si>
  <si>
    <t>762 R-01</t>
  </si>
  <si>
    <t>Zesílení tesařškých spojů příložkami, pásovinami, kotvením</t>
  </si>
  <si>
    <t>762 R-02</t>
  </si>
  <si>
    <t>Doprava řeziva na stavbu</t>
  </si>
  <si>
    <t>998762102R00</t>
  </si>
  <si>
    <t>764822210R00</t>
  </si>
  <si>
    <t>764831240R00</t>
  </si>
  <si>
    <t>764839210R00</t>
  </si>
  <si>
    <t>764852203R00</t>
  </si>
  <si>
    <t>764852293RT2</t>
  </si>
  <si>
    <t>764859211R00</t>
  </si>
  <si>
    <t>764862250R00</t>
  </si>
  <si>
    <t>764866230R00</t>
  </si>
  <si>
    <t>764894202R00</t>
  </si>
  <si>
    <t>764894293RT2</t>
  </si>
  <si>
    <t>998764102R00</t>
  </si>
  <si>
    <t>Přesun hmot pro klempířské konstr., výšky do 12 m</t>
  </si>
  <si>
    <t>765313121R00</t>
  </si>
  <si>
    <t>765313131R00</t>
  </si>
  <si>
    <t>Hřeben z hřebenáčů č. 2 engoba na větrací pás</t>
  </si>
  <si>
    <t>765313142R00</t>
  </si>
  <si>
    <t>765313171R00</t>
  </si>
  <si>
    <t>765313161R00</t>
  </si>
  <si>
    <t>765313182RT1</t>
  </si>
  <si>
    <t>765 R-01</t>
  </si>
  <si>
    <t>Ukončení hřebenáče nárožní dlouhé k hřebenáči drážkovému š. 21 cm</t>
  </si>
  <si>
    <t>765 R-02</t>
  </si>
  <si>
    <t>Rozdělovací hřebenáč valbový - univerzální k hřebenáči drážkovému š. 21 cm</t>
  </si>
  <si>
    <t>765 R-03</t>
  </si>
  <si>
    <t>765313181R00</t>
  </si>
  <si>
    <t>Přiřezání a uchycení tašek drážkových</t>
  </si>
  <si>
    <t>765313187R00</t>
  </si>
  <si>
    <t>Ochranná větrací mřížka jednoduchá 1000/55 mm</t>
  </si>
  <si>
    <t>765313188R00</t>
  </si>
  <si>
    <t>Ochranný větrací pás okapní 5000/100 mm</t>
  </si>
  <si>
    <t>765 R-04</t>
  </si>
  <si>
    <t>Těsnicí pás úžlabí klínový samolepicí 1000/50</t>
  </si>
  <si>
    <t>765901131R00</t>
  </si>
  <si>
    <t>765990001R00</t>
  </si>
  <si>
    <t>Skládání palet na stavbě hydraulickou rukou</t>
  </si>
  <si>
    <t>765990002R00</t>
  </si>
  <si>
    <t>Doprava krytiny na stavbu</t>
  </si>
  <si>
    <t>998765102R00</t>
  </si>
  <si>
    <t>Přesun hmot pro krytiny tvrdé, výšky do 12 m</t>
  </si>
  <si>
    <t>766624043R00</t>
  </si>
  <si>
    <t>Montáž střešních oken rozměr 78/90 - 160 cm</t>
  </si>
  <si>
    <t>Specifikace_03</t>
  </si>
  <si>
    <t>Specifikace_04</t>
  </si>
  <si>
    <t>Okenní lemování se zateplovací sadou EDW 2000 PK 10, 160 x 94 cm</t>
  </si>
  <si>
    <t>Specifikace_05</t>
  </si>
  <si>
    <t>766692111R00</t>
  </si>
  <si>
    <t>Montáž doplňků oken střešních vnějších rozměr 78/90 - 160 cm</t>
  </si>
  <si>
    <t>Specifikace_06</t>
  </si>
  <si>
    <t>Specifikace_07</t>
  </si>
  <si>
    <t>Ovládací jednotka pro okenní rolety KUX 110 EU</t>
  </si>
  <si>
    <t>998766103R00</t>
  </si>
  <si>
    <t>783782205R00</t>
  </si>
  <si>
    <t>762085140R00</t>
  </si>
  <si>
    <t>Hoblování viditelných částí krovu čtyřstranné</t>
  </si>
  <si>
    <t>RTS 19/ I</t>
  </si>
  <si>
    <t>762311103R00_01</t>
  </si>
  <si>
    <t>Montáž kotevních želez, příložek, patek, táhel</t>
  </si>
  <si>
    <t>Specifikace_c</t>
  </si>
  <si>
    <t>762712110R00</t>
  </si>
  <si>
    <t>Montáž vázaných konstrukcí hraněných do 120 cm2</t>
  </si>
  <si>
    <t>Specifikace_d</t>
  </si>
  <si>
    <t>Hranol SM do 20 cm, délka 601-800 cm</t>
  </si>
  <si>
    <t>762341620R00</t>
  </si>
  <si>
    <t>Bednění plochých střech z dřevěných palubek</t>
  </si>
  <si>
    <t>Specifikace_e</t>
  </si>
  <si>
    <t>Palubka obkladová smrk A/B klasik 24x141x4000 mm</t>
  </si>
  <si>
    <t>Specifikace_f</t>
  </si>
  <si>
    <t>762 R-02_01</t>
  </si>
  <si>
    <t>Doprava řeziva</t>
  </si>
  <si>
    <t>783620012RA0</t>
  </si>
  <si>
    <t>Nátěr truhlářských výrobků syntetický (nepohledová část)</t>
  </si>
  <si>
    <t>783620012RAB</t>
  </si>
  <si>
    <t>Nátěr truhlářských výrobků syntetický tmel + 2x (pohledová část)</t>
  </si>
  <si>
    <t>Individuální mimostaveništní doprava</t>
  </si>
  <si>
    <t>762711850R00</t>
  </si>
  <si>
    <t>Demontáž vázaných konstrukcí hraněných nad 450 cm2</t>
  </si>
  <si>
    <t>764331850R00</t>
  </si>
  <si>
    <t>Demontáž lemování zdí, rš 400 a 500 mm, do 30°</t>
  </si>
  <si>
    <t>Demontáž háků, sklon do 30°</t>
  </si>
  <si>
    <t>764352840R00</t>
  </si>
  <si>
    <t>Demontáž žlabů půlkruh.oblouk.,rš 330 mm,do 30 st.</t>
  </si>
  <si>
    <t>764359810R00</t>
  </si>
  <si>
    <t>Demontáž kotlíku kónického,sklon do 30 stupňů</t>
  </si>
  <si>
    <t>764391820R00</t>
  </si>
  <si>
    <t>Demontáž závětrné lišty,rš 250 a 330 mm,do 30 stup</t>
  </si>
  <si>
    <t>765323830R00</t>
  </si>
  <si>
    <t>Demontáž AZC vlnovek, do suti, na konstrukci</t>
  </si>
  <si>
    <t>767392802R00</t>
  </si>
  <si>
    <t>Demontáž krytin střech z plechů, šroubovaných</t>
  </si>
  <si>
    <t>767112812R00</t>
  </si>
  <si>
    <t>Demontáž stěn svařovaných</t>
  </si>
  <si>
    <t>952901411R00</t>
  </si>
  <si>
    <t>Vyčištění střech plochých</t>
  </si>
  <si>
    <t>712311101R00</t>
  </si>
  <si>
    <t>Povlaková krytina střech do 10 st., za studena ALP</t>
  </si>
  <si>
    <t>712811101R00</t>
  </si>
  <si>
    <t>Samostatné vytažení izolace, za studena ALP</t>
  </si>
  <si>
    <t>Specifikace_15</t>
  </si>
  <si>
    <t>712341259R00</t>
  </si>
  <si>
    <t>Povlaková krytina střech do 10 st., parozábrana</t>
  </si>
  <si>
    <t>712841259R00</t>
  </si>
  <si>
    <t>Samostatné vytažení izolace, parozábrana</t>
  </si>
  <si>
    <t>Specifikace_16</t>
  </si>
  <si>
    <t>712371801R00</t>
  </si>
  <si>
    <t>Povlaková krytina střech do 10 st., fólií PVC</t>
  </si>
  <si>
    <t>Specifikace_01</t>
  </si>
  <si>
    <t>712391176R00</t>
  </si>
  <si>
    <t>Připevnění izolace kotvícími terči</t>
  </si>
  <si>
    <t>Specifikace_02</t>
  </si>
  <si>
    <t>Šroub EDS-H 5,0 x 55 + podložka PI 7/40</t>
  </si>
  <si>
    <t>Vnitřní roh - tvarovka</t>
  </si>
  <si>
    <t>Vnější roh - tvarovka</t>
  </si>
  <si>
    <t>Zálivka střešní Z-01 cihlově hnědá</t>
  </si>
  <si>
    <t>712391171R00</t>
  </si>
  <si>
    <t>Povlaková krytina střech do 10 st., podkl. textil.</t>
  </si>
  <si>
    <t>712 R-01</t>
  </si>
  <si>
    <t>Montáž imitace falcované krytiny, PVC lišta</t>
  </si>
  <si>
    <t>998712102R00</t>
  </si>
  <si>
    <t>Přesun hmot pro povlakové krytiny, výšky do 12 m</t>
  </si>
  <si>
    <t>713111111R00</t>
  </si>
  <si>
    <t>Izolace tepelné stropů vrchem, foukané volně</t>
  </si>
  <si>
    <t>Specifikace_08</t>
  </si>
  <si>
    <t>998713102R00</t>
  </si>
  <si>
    <t>Podložení pozednice pásem z asfaltového pásu</t>
  </si>
  <si>
    <t>Montáž kotevních želez, příložek, patek, táhel - kotvení pozednice</t>
  </si>
  <si>
    <t>Specifikace_09</t>
  </si>
  <si>
    <t>762313112R00</t>
  </si>
  <si>
    <t>Montáž svorníků, šroubů délky 300 mm</t>
  </si>
  <si>
    <t>Specifikace_10</t>
  </si>
  <si>
    <t>Svorník M12 x 330, 2 x matice M12, podložka 45/14x3</t>
  </si>
  <si>
    <t>762332110R00</t>
  </si>
  <si>
    <t>Montáž vázaných krovů pravidelných do 120 cm2</t>
  </si>
  <si>
    <t>762332120R00</t>
  </si>
  <si>
    <t>Montáž vázaných krovů pravidelných do 224 cm2</t>
  </si>
  <si>
    <t>762332130R00</t>
  </si>
  <si>
    <t>Montáž vázaných krovů pravidelných do 288 cm2</t>
  </si>
  <si>
    <t>Specifikace_11</t>
  </si>
  <si>
    <t>Specifikace_12</t>
  </si>
  <si>
    <t>Hranol SM nad 20 cm, délka 601-800 cm</t>
  </si>
  <si>
    <t>Spojovací a ochranné prostředky pro krovy</t>
  </si>
  <si>
    <t>762341210R00</t>
  </si>
  <si>
    <t>Montáž bednění střech rovných z desek dřevoštěpkových</t>
  </si>
  <si>
    <t>Specifikace_13</t>
  </si>
  <si>
    <t>762341610R00</t>
  </si>
  <si>
    <t>Bednění okapových říms z prken hrubých</t>
  </si>
  <si>
    <t>Specifikace_14</t>
  </si>
  <si>
    <t>762395000R00_01</t>
  </si>
  <si>
    <t>Spojovací a ochranné prostředky pro bednění střech</t>
  </si>
  <si>
    <t>764923220R00</t>
  </si>
  <si>
    <t>764923210R00</t>
  </si>
  <si>
    <t>764933240R00</t>
  </si>
  <si>
    <t>764933250R00</t>
  </si>
  <si>
    <t>Ventilátor axiální na zeď, bez přídavných funkcí O 150 mm, vyšší tlak vzduchu, krytí IP34. Qv=185 m3/h, pext= 85 Pa. Spínání bude detektorem přítomnosti s časovačem</t>
  </si>
  <si>
    <t>Detektor přítomnosti s časovým doběhemdoba sepnutí 10 s-30 min,pro příkon spínanného spotřebiče do 2000 W 230 V,50 Hz</t>
  </si>
  <si>
    <t>Plastová ventilační žaluzie s kruhovým napojením o o 160 mm. Rozměr 250x 250 mm</t>
  </si>
  <si>
    <t>Dveřní mřížka hliníková neprůhledná obostranná 400x200 s rámečkem fef=0,0545 m2</t>
  </si>
  <si>
    <t>zhotovení otvoru pro dveřní mřížku</t>
  </si>
  <si>
    <t>KRUHOVÉ POTRUBÍ SPIRO - pozik plech o průměru d=160</t>
  </si>
  <si>
    <t>bm</t>
  </si>
  <si>
    <t>Montážní, spojovací materiál a materiál na závěsy</t>
  </si>
  <si>
    <t>sa</t>
  </si>
  <si>
    <t>Ventilátor axiální na zeď, bez přídavných funkcí O 150 mm, vyšší tlak vzduchu, krytí IP34. Qv=210 m3/h, pext= 80 Pa. Spínání bude detektorem přítomnosti s časovačem</t>
  </si>
  <si>
    <t>Detektor přítomnosti s časovým doběhemdoba sepnutí 10 s-30 minpro příkon spínanného spotřebiče do 2000 W 230 V,50 Hz</t>
  </si>
  <si>
    <t>zhotovení otvoru  pro dveřní mřížku</t>
  </si>
  <si>
    <t>Ventilátor axiální na zeď, bez přídavných funkcí O 100 mm, vyšší tlak vzduchu, krytí IP34. Qv=50 m3/h, pext= 38 Pa. Spínání bude detektorem přítomnosti s časovačem</t>
  </si>
  <si>
    <t>Plastová ventilační přetlaková  žaluzie s kruhovým napojením o  o100 mm. Rozměr 154 x 154 mm</t>
  </si>
  <si>
    <t>Dveřní mřížka hliníková neprůhledná obostranná 300x100 s rámečkem fef=0,0208 m2</t>
  </si>
  <si>
    <t>KRUHOVÉ POTRUBÍ SPIRO - pozik plech o průměru d=100</t>
  </si>
  <si>
    <t>Ventilátor axiální na zeď, bez přídavných funkcí O 150 mm, vyšší tlak vzduchu, krytí IP34. Qv=240 m3/h, pext= 70 Pa. Spínání bude detektorem přítomnosti s časovačem</t>
  </si>
  <si>
    <t>Radiální ventilátor nástěnný vel 80,na omítku, zpětná klapka,  časový doběh, krytí IPX4. Qv= 50m3/h, pext=  90 Pa. Spínání bude spínačem osvětlení. Zapojit na nižší,ot.</t>
  </si>
  <si>
    <t>KRUHOVÉ POTRUBÍ SPIRO - pozik plech včetně tvarovek.  Tvarovky v provedeni SAFE (dvojbřité těsnění) do průměru d=100</t>
  </si>
  <si>
    <t>Plastová ventilační přetlaková  žaluzie s kruhovým napojením o O100 mm. Rozměr 154 x 154 mm</t>
  </si>
  <si>
    <t>Ventilátor axiální na zeď, bez přídavných funkcí O 125 mm, vyšší tlak vzduchu, krytí IP34. Qv=140 m3/h, pext= 49 Pa. Spínání bude detektorem přítomnosti s časovačem</t>
  </si>
  <si>
    <t>Plastová ventilační žaluzie s kruhovým napojením o průměru 125 mm. Rozměr 187 x 187 mm</t>
  </si>
  <si>
    <t>KRUHOVÉ POTRUBÍ SPIRO - pozik plech o průměru d=125</t>
  </si>
  <si>
    <t>Plastová ventilační přetlaková  žaluzie s kruhovým napojením o průměru 100 mm. Rozměr 154 x 154 mm</t>
  </si>
  <si>
    <t>Kuchyňský odsavač par podvěsný 600x485, horní vývod O120 mm nahoru, Qv= 100 m3/h až 175 m3/h, -s radiálním ventilátorem, hliníkovým filtrem, včetně diodov.  osvětlení a zpětné klapky</t>
  </si>
  <si>
    <t>Potrubí kruhové plastové D=125    včetně tvarovek</t>
  </si>
  <si>
    <t>Potrubí hranaté plastové 204x60 -   včetně tvarovek</t>
  </si>
  <si>
    <t>Spojovací a kotvící materiál</t>
  </si>
  <si>
    <t>Komplexní zkoušky</t>
  </si>
  <si>
    <t>Stěnová  mřížka hliníková 300x300 s rámečkem do zdirozteč lamel 20,  fef=0,0692 m2</t>
  </si>
  <si>
    <t>Dveřní mřížka hliníková neprůhledná obostranná 300x300 s rámečkem fef=0,0611 m2</t>
  </si>
  <si>
    <t>Kladení dlaždic kom.pro pěší, lože z kameniva těž. včetně dlaždic betonových 50/50/5 cm</t>
  </si>
  <si>
    <t>Dlažba zámková  20x16,5x8 cm přírodní</t>
  </si>
  <si>
    <t>Stupeň schodišťový 1500/300/185 vymývaný povrch,odst.dle výběru investora</t>
  </si>
  <si>
    <t>Omítka stěn silikonová 2 mm, bar.třída II., vodní pára V1, permeabilita W3</t>
  </si>
  <si>
    <t>Zatepl.fasádní systém, MW PV 150 mm s omítkou silikonovou, 2,0 mm, bar.třída I.,vodní pára V1, permeabilita W3</t>
  </si>
  <si>
    <t>Samonivelační stěrka ,ruč.zpracování tl.10 mm</t>
  </si>
  <si>
    <t>Potěr ze SMS , ruční zpracování, tl. 50 mm</t>
  </si>
  <si>
    <t>Penetrace savých podkladů  0,25 l/m2</t>
  </si>
  <si>
    <t>Madlo dvojité pevné bílé s dl. 844 mm</t>
  </si>
  <si>
    <t>Izolace proti zem.vlhkosti,ochran.textilie,svislá včetně dodávky textílie , 300 g/m2</t>
  </si>
  <si>
    <t xml:space="preserve">Montáž nopové fólie svisle včetně dodávky fólie </t>
  </si>
  <si>
    <t xml:space="preserve">Montáž ukončovací lišty k nopové fólii včetně dodávky lišty </t>
  </si>
  <si>
    <t>Montáž parozábrany, zavěšené podhl., přelep. spojů, 110 standard</t>
  </si>
  <si>
    <t>Montáž parozábrany, ploché střechy, přelep. spojů,  N 110 speciál</t>
  </si>
  <si>
    <t xml:space="preserve">Izolace minerální foukaná do střešních konstrukcí </t>
  </si>
  <si>
    <t>Pás izolační  2900x1200x 160 mm, koef.0,032 W/mK</t>
  </si>
  <si>
    <t>Pás izolační  8000x1200 x 60 mm, koef.0,032 W/mK</t>
  </si>
  <si>
    <t>Nátěr adhézní nesavého podkladu pod samoniv.</t>
  </si>
  <si>
    <t>Vyrovnání podlah, samonivel. hmota  tl. 2mm</t>
  </si>
  <si>
    <t>Nátěr adhézní nesavého podkladu pod nivelační hmotu</t>
  </si>
  <si>
    <t>Podlahovina 180x1200 mm tl. 2,5 mm,heterogenní vinilová podlahovina, dekor dřeva</t>
  </si>
  <si>
    <t xml:space="preserve">Podlahový epoxid.systém </t>
  </si>
  <si>
    <t>Vsakovací bloky  2,4 m3</t>
  </si>
  <si>
    <t>Vsakovací bloky  4,8 m3</t>
  </si>
  <si>
    <t>Wc kombi komplet spodní odpad vč. sedátka  - montáž a dodávka včetně pomocného materiálu a pořizovacích nákladů</t>
  </si>
  <si>
    <t>Wc kombi komplet spodní odpad INVALIDNÍ vč. sedátka a madla - montáž a dodávka včetně pomocného materiálu a pořizovacích nákladů</t>
  </si>
  <si>
    <t>Pisoár závěsný zadní odpad</t>
  </si>
  <si>
    <t>Umyvadlová zápachová uzávěrka  5/4 CR- montáž a dodávka</t>
  </si>
  <si>
    <t>Elektrický závěsný bojler 100 (pod stropem), L=902 mm, Ř=524 mm, příkon 2,20kW, včetně pojistného ventilu a expanzní nádoby 5 l</t>
  </si>
  <si>
    <t>Trubka meděná dle DIN EN 1057 a DIN 8905, spojováno pájením - Cu 35 - 35x1,5</t>
  </si>
  <si>
    <t>Trubka meděná dle DIN EN 1057 a DIN 8905, spojováno pájením - Cu 28 - 28x1,0</t>
  </si>
  <si>
    <t>Trubka meděná dle DIN EN 1057 a DIN 8905, spojováno pájením - Cu 22 - 22x1,0</t>
  </si>
  <si>
    <t>Trubka meděná dle DIN EN 1057 a DIN 8905, spojováno pájením - Cu 18 - 18x1,0</t>
  </si>
  <si>
    <t>Trubka meděná dle DIN EN 1057 a DIN 8905, spojováno pájením - Cu 15 - 15x1,0</t>
  </si>
  <si>
    <t>Ventil vyvyžovací  1"</t>
  </si>
  <si>
    <t>Ventil vyvyžovací 3/4"</t>
  </si>
  <si>
    <t xml:space="preserve">Dvojité šroubení  rohové DN 15    1/2“  </t>
  </si>
  <si>
    <t>OT typ 117000600 (cena včetně závěsového systému a montáže)</t>
  </si>
  <si>
    <t>OT typ 117001000 (cena včetně závěsového systému a montáže)</t>
  </si>
  <si>
    <t>OT typ 227001000 (cena včetně závěsového systému a montáže)</t>
  </si>
  <si>
    <t>OT typ 227001400 (cena včetně závěsového systému a montáže)</t>
  </si>
  <si>
    <t>OT typ 337001600 (cena včetně závěsového systému a montáže)</t>
  </si>
  <si>
    <t>Oplechování okapů z lakovaného plechu , tvrdá krytina, rš 200 mm</t>
  </si>
  <si>
    <t>Lemování zdí z lakovaného plechu , tvrdá krytina, rš 400 mm</t>
  </si>
  <si>
    <t>Lemování z lakovaného plechu , komínů na vlnité krytině, v ploše</t>
  </si>
  <si>
    <t>Žlaby z lakovaného plechu  podokapní půlkruhové,rš 330 mm</t>
  </si>
  <si>
    <t>Žlabový roh z lakovaného plechu , podokapní půlkruhový, rš 330 mm</t>
  </si>
  <si>
    <t>Kotlík z lakovaného plechu kónický rš 330 / 100 mm</t>
  </si>
  <si>
    <t>Úžlabí z lakovaného plechu , rš 660 mm</t>
  </si>
  <si>
    <t>Připojovací lišta z lakovaného plechu dilatační, rš 120 mm</t>
  </si>
  <si>
    <t>Odpadní trouby z lakovaného plechu , kruhové, D 100 mm</t>
  </si>
  <si>
    <t>Kolena z lakovaného plechu , kruhová, D 100 mm</t>
  </si>
  <si>
    <t>Univerzální vikýř  45 x 55</t>
  </si>
  <si>
    <t>Zakončení okrajovými taškami systémové</t>
  </si>
  <si>
    <t>Prostupová taška odvětrání s nástavcem systémová</t>
  </si>
  <si>
    <t>Protisněhový hák systémový ke krytině</t>
  </si>
  <si>
    <t>Zakrytí střech podstřešní folií 82g/m2, W1, Sd 0,02 m, 245/215/N/5cm</t>
  </si>
  <si>
    <t>Zastřešení drážková posuvná taška 14 červená engoba střech ostat. na sucho, francouzského typu, 245/400</t>
  </si>
  <si>
    <t>Střešní okno el. ovládané kyvné  006621 PK 10, 160 x 94 cm</t>
  </si>
  <si>
    <t>Izolační rám + plisová manžeta BDX PK 10 2000</t>
  </si>
  <si>
    <t>Venkovní roleta el. ovládaná SML 0000S PK 10, 160 x 94 cm</t>
  </si>
  <si>
    <t>Asfaltový lak plechovky 30 kg</t>
  </si>
  <si>
    <t>Střešní hydroizolační fólie  V, tl. 1,5 mm, RAL 8004</t>
  </si>
  <si>
    <t xml:space="preserve">Elastomerbitumenový pás </t>
  </si>
  <si>
    <t>Separační textilie  300 g/m2</t>
  </si>
  <si>
    <t>Celulozová tepelná izolace , prům. tl. 220 mm</t>
  </si>
  <si>
    <t xml:space="preserve">Kotevní a spojovací prvky </t>
  </si>
  <si>
    <t>Deska OSB  tl. 25 mm, 2500x625 N 4-PD</t>
  </si>
  <si>
    <t>Deska OSB tl. 25 mm, 2500x625 N 4-PD</t>
  </si>
  <si>
    <t>Oplechování okapů z poplastovaného plechu , rš 250 mm</t>
  </si>
  <si>
    <t>Ukončovací lišta z poplastovaného plechu , rš 200 mm</t>
  </si>
  <si>
    <t>Závěsná lišta z lakovaného Pz plechu ,  rš 200 mm</t>
  </si>
  <si>
    <t>Lemování zdí z poplastovaného plechu  rš 400 mm</t>
  </si>
  <si>
    <t xml:space="preserve">Lemování zdí z poplastovaného plechu  rš 500 mm </t>
  </si>
  <si>
    <t>Připojovací lišta z lakovaného plechu  dilatační, rš 120 mm</t>
  </si>
  <si>
    <t>Odpadní trouby z lakovaného plechu, kruhové, D 100 mm</t>
  </si>
  <si>
    <t>Zdivo plot.tl.300mm z tvar.1str.štíp.přírodní</t>
  </si>
  <si>
    <t>VENTILATOR 100 KOV</t>
  </si>
  <si>
    <t>Tepelná izolace návleková , 16x20 mm</t>
  </si>
  <si>
    <t>Tepelná izolace návleková, 20x20 mm</t>
  </si>
  <si>
    <t>Tepelná izolace návleková , 22x20 mm</t>
  </si>
  <si>
    <t>Tepelná izolace návleková , 28x20 mm</t>
  </si>
  <si>
    <t>Tepelná izolace návleková , 35x20 mm</t>
  </si>
  <si>
    <t>Termostatická hlavice k ventilu ,  provedení pro veřejné prostory, barva: bíláobj. č.: 6020-00.500</t>
  </si>
  <si>
    <t>Nátěr tesařských konstrukcí fungicidní a insekticidní přípravek na ochranu dřeva</t>
  </si>
  <si>
    <t>Nároží z hřebenáčů č. 2 š. 21 cm na větrací pás systémový</t>
  </si>
  <si>
    <t>602011188R00</t>
  </si>
  <si>
    <t>622472162R00</t>
  </si>
  <si>
    <t>622311835R00</t>
  </si>
  <si>
    <t>622390722R00</t>
  </si>
  <si>
    <t>Zatepl. fasádní systém, povrchová úprava ostění stěrkou s výztužnou tkaninou,okenní a rohové lišty</t>
  </si>
  <si>
    <t>VŘ-opraveno k V3</t>
  </si>
  <si>
    <t>Omítka soklová, silikonová 2,0 mm, ručně, bar.tř.II,stěrka s vložením síťoviny</t>
  </si>
  <si>
    <t>110 : 1,5*1*2</t>
  </si>
  <si>
    <t>Rohož textilní  pozitiv tl. 13,5 mm- č.10 v PD</t>
  </si>
  <si>
    <t>110 : 2*(1,5+1)*2</t>
  </si>
  <si>
    <t>Náběhový rám Al široký šířky 45 mm č.10 v PD</t>
  </si>
  <si>
    <t>Odvodněný box  100x50cm  Standard č. 9 v PD</t>
  </si>
  <si>
    <t>Profil systémový 1871 (A profil), RAL 7040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</si>
</sst>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1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indexed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14"/>
      <name val="Arial CE"/>
      <charset val="238"/>
    </font>
    <font>
      <sz val="8"/>
      <color indexed="21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78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8" fillId="3" borderId="6" xfId="0" applyFont="1" applyFill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3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30" xfId="0" applyNumberFormat="1" applyFont="1" applyFill="1" applyBorder="1" applyAlignment="1">
      <alignment vertical="center"/>
    </xf>
    <xf numFmtId="4" fontId="7" fillId="5" borderId="31" xfId="0" applyNumberFormat="1" applyFont="1" applyFill="1" applyBorder="1" applyAlignment="1">
      <alignment vertical="center" wrapText="1"/>
    </xf>
    <xf numFmtId="4" fontId="10" fillId="5" borderId="32" xfId="0" applyNumberFormat="1" applyFont="1" applyFill="1" applyBorder="1" applyAlignment="1">
      <alignment horizontal="center" vertical="center" wrapText="1" shrinkToFit="1"/>
    </xf>
    <xf numFmtId="4" fontId="7" fillId="5" borderId="32" xfId="0" applyNumberFormat="1" applyFont="1" applyFill="1" applyBorder="1" applyAlignment="1">
      <alignment horizontal="center" vertical="center" wrapText="1" shrinkToFit="1"/>
    </xf>
    <xf numFmtId="3" fontId="7" fillId="5" borderId="32" xfId="0" applyNumberFormat="1" applyFont="1" applyFill="1" applyBorder="1" applyAlignment="1">
      <alignment horizontal="center" vertical="center" wrapText="1"/>
    </xf>
    <xf numFmtId="4" fontId="0" fillId="0" borderId="33" xfId="0" applyNumberFormat="1" applyBorder="1" applyAlignment="1">
      <alignment vertical="center"/>
    </xf>
    <xf numFmtId="4" fontId="3" fillId="0" borderId="35" xfId="0" applyNumberFormat="1" applyFont="1" applyBorder="1" applyAlignment="1">
      <alignment horizontal="right" vertical="center" wrapText="1" shrinkToFit="1"/>
    </xf>
    <xf numFmtId="4" fontId="3" fillId="0" borderId="35" xfId="0" applyNumberFormat="1" applyFont="1" applyBorder="1" applyAlignment="1">
      <alignment horizontal="right" vertical="center" shrinkToFit="1"/>
    </xf>
    <xf numFmtId="4" fontId="0" fillId="0" borderId="35" xfId="0" applyNumberFormat="1" applyBorder="1" applyAlignment="1">
      <alignment vertical="center" shrinkToFit="1"/>
    </xf>
    <xf numFmtId="3" fontId="0" fillId="0" borderId="35" xfId="0" applyNumberFormat="1" applyBorder="1" applyAlignment="1">
      <alignment vertical="center"/>
    </xf>
    <xf numFmtId="4" fontId="8" fillId="0" borderId="33" xfId="0" applyNumberFormat="1" applyFont="1" applyBorder="1" applyAlignment="1">
      <alignment vertical="center"/>
    </xf>
    <xf numFmtId="4" fontId="8" fillId="0" borderId="35" xfId="0" applyNumberFormat="1" applyFont="1" applyBorder="1" applyAlignment="1">
      <alignment vertical="center" wrapText="1" shrinkToFit="1"/>
    </xf>
    <xf numFmtId="4" fontId="8" fillId="0" borderId="35" xfId="0" applyNumberFormat="1" applyFont="1" applyBorder="1" applyAlignment="1">
      <alignment vertical="center" shrinkToFit="1"/>
    </xf>
    <xf numFmtId="3" fontId="8" fillId="0" borderId="35" xfId="0" applyNumberFormat="1" applyFont="1" applyBorder="1" applyAlignment="1">
      <alignment vertical="center"/>
    </xf>
    <xf numFmtId="4" fontId="0" fillId="0" borderId="33" xfId="0" applyNumberFormat="1" applyBorder="1" applyAlignment="1">
      <alignment horizontal="left" vertical="center"/>
    </xf>
    <xf numFmtId="4" fontId="0" fillId="0" borderId="35" xfId="0" applyNumberFormat="1" applyBorder="1" applyAlignment="1">
      <alignment vertical="center" wrapText="1" shrinkToFit="1"/>
    </xf>
    <xf numFmtId="4" fontId="0" fillId="3" borderId="39" xfId="0" applyNumberFormat="1" applyFill="1" applyBorder="1" applyAlignment="1">
      <alignment vertical="center" wrapText="1" shrinkToFit="1"/>
    </xf>
    <xf numFmtId="4" fontId="0" fillId="3" borderId="39" xfId="0" applyNumberFormat="1" applyFill="1" applyBorder="1" applyAlignment="1">
      <alignment vertical="center" shrinkToFit="1"/>
    </xf>
    <xf numFmtId="3" fontId="0" fillId="3" borderId="39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15" fillId="0" borderId="0" xfId="0" applyNumberFormat="1" applyFont="1" applyAlignment="1">
      <alignment wrapText="1"/>
    </xf>
    <xf numFmtId="0" fontId="6" fillId="0" borderId="0" xfId="0" applyFont="1"/>
    <xf numFmtId="49" fontId="0" fillId="0" borderId="0" xfId="0" applyNumberFormat="1"/>
    <xf numFmtId="0" fontId="16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6" fillId="5" borderId="30" xfId="0" applyFont="1" applyFill="1" applyBorder="1" applyAlignment="1">
      <alignment horizontal="center" vertical="center" wrapText="1"/>
    </xf>
    <xf numFmtId="0" fontId="16" fillId="5" borderId="31" xfId="0" applyFont="1" applyFill="1" applyBorder="1" applyAlignment="1">
      <alignment horizontal="center" vertical="center" wrapText="1"/>
    </xf>
    <xf numFmtId="0" fontId="16" fillId="5" borderId="32" xfId="0" applyFont="1" applyFill="1" applyBorder="1" applyAlignment="1">
      <alignment horizontal="center" vertical="center" wrapText="1"/>
    </xf>
    <xf numFmtId="49" fontId="7" fillId="0" borderId="33" xfId="0" applyNumberFormat="1" applyFont="1" applyBorder="1" applyAlignment="1">
      <alignment vertical="center"/>
    </xf>
    <xf numFmtId="0" fontId="7" fillId="3" borderId="36" xfId="0" applyFont="1" applyFill="1" applyBorder="1" applyAlignment="1">
      <alignment vertical="center"/>
    </xf>
    <xf numFmtId="0" fontId="7" fillId="3" borderId="36" xfId="0" applyFont="1" applyFill="1" applyBorder="1" applyAlignment="1">
      <alignment vertical="center" wrapText="1"/>
    </xf>
    <xf numFmtId="0" fontId="7" fillId="3" borderId="37" xfId="0" applyFont="1" applyFill="1" applyBorder="1" applyAlignment="1">
      <alignment vertical="center" wrapText="1"/>
    </xf>
    <xf numFmtId="3" fontId="7" fillId="0" borderId="35" xfId="0" applyNumberFormat="1" applyFont="1" applyBorder="1" applyAlignment="1">
      <alignment vertical="center"/>
    </xf>
    <xf numFmtId="3" fontId="7" fillId="3" borderId="39" xfId="0" applyNumberFormat="1" applyFont="1" applyFill="1" applyBorder="1" applyAlignment="1">
      <alignment vertical="center"/>
    </xf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3" borderId="39" xfId="0" applyNumberFormat="1" applyFont="1" applyFill="1" applyBorder="1" applyAlignment="1">
      <alignment horizontal="center" vertical="center"/>
    </xf>
    <xf numFmtId="4" fontId="7" fillId="3" borderId="39" xfId="0" applyNumberFormat="1" applyFont="1" applyFill="1" applyBorder="1" applyAlignment="1">
      <alignment vertical="center"/>
    </xf>
    <xf numFmtId="49" fontId="0" fillId="0" borderId="1" xfId="0" applyNumberFormat="1" applyBorder="1"/>
    <xf numFmtId="0" fontId="0" fillId="0" borderId="21" xfId="0" applyFon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7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7" fillId="0" borderId="0" xfId="0" applyFont="1" applyBorder="1" applyAlignment="1">
      <alignment vertical="top"/>
    </xf>
    <xf numFmtId="49" fontId="17" fillId="0" borderId="0" xfId="0" applyNumberFormat="1" applyFont="1" applyBorder="1" applyAlignment="1">
      <alignment vertical="top"/>
    </xf>
    <xf numFmtId="0" fontId="17" fillId="0" borderId="0" xfId="0" applyFont="1" applyBorder="1" applyAlignment="1">
      <alignment horizontal="center" vertical="top" shrinkToFit="1"/>
    </xf>
    <xf numFmtId="4" fontId="17" fillId="0" borderId="0" xfId="0" applyNumberFormat="1" applyFont="1" applyBorder="1" applyAlignment="1">
      <alignment vertical="top" shrinkToFit="1"/>
    </xf>
    <xf numFmtId="4" fontId="17" fillId="4" borderId="0" xfId="0" applyNumberFormat="1" applyFont="1" applyFill="1" applyBorder="1" applyAlignment="1" applyProtection="1">
      <alignment vertical="top" shrinkToFit="1"/>
      <protection locked="0"/>
    </xf>
    <xf numFmtId="4" fontId="8" fillId="3" borderId="0" xfId="0" applyNumberFormat="1" applyFont="1" applyFill="1" applyBorder="1" applyAlignment="1">
      <alignment vertical="top" shrinkToFit="1"/>
    </xf>
    <xf numFmtId="0" fontId="8" fillId="3" borderId="29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40" xfId="0" applyNumberFormat="1" applyFont="1" applyFill="1" applyBorder="1" applyAlignment="1">
      <alignment vertical="top" shrinkToFit="1"/>
    </xf>
    <xf numFmtId="0" fontId="17" fillId="0" borderId="41" xfId="0" applyFont="1" applyBorder="1" applyAlignment="1">
      <alignment vertical="top"/>
    </xf>
    <xf numFmtId="49" fontId="17" fillId="0" borderId="42" xfId="0" applyNumberFormat="1" applyFont="1" applyBorder="1" applyAlignment="1">
      <alignment vertical="top"/>
    </xf>
    <xf numFmtId="0" fontId="17" fillId="0" borderId="42" xfId="0" applyFont="1" applyBorder="1" applyAlignment="1">
      <alignment horizontal="center" vertical="top" shrinkToFit="1"/>
    </xf>
    <xf numFmtId="164" fontId="17" fillId="0" borderId="42" xfId="0" applyNumberFormat="1" applyFont="1" applyBorder="1" applyAlignment="1">
      <alignment vertical="top" shrinkToFit="1"/>
    </xf>
    <xf numFmtId="4" fontId="17" fillId="4" borderId="42" xfId="0" applyNumberFormat="1" applyFont="1" applyFill="1" applyBorder="1" applyAlignment="1" applyProtection="1">
      <alignment vertical="top" shrinkToFit="1"/>
      <protection locked="0"/>
    </xf>
    <xf numFmtId="4" fontId="17" fillId="0" borderId="43" xfId="0" applyNumberFormat="1" applyFont="1" applyBorder="1" applyAlignment="1">
      <alignment vertical="top" shrinkToFit="1"/>
    </xf>
    <xf numFmtId="0" fontId="17" fillId="0" borderId="44" xfId="0" applyFont="1" applyBorder="1" applyAlignment="1">
      <alignment vertical="top"/>
    </xf>
    <xf numFmtId="49" fontId="17" fillId="0" borderId="45" xfId="0" applyNumberFormat="1" applyFont="1" applyBorder="1" applyAlignment="1">
      <alignment vertical="top"/>
    </xf>
    <xf numFmtId="0" fontId="17" fillId="0" borderId="45" xfId="0" applyFont="1" applyBorder="1" applyAlignment="1">
      <alignment horizontal="center" vertical="top" shrinkToFit="1"/>
    </xf>
    <xf numFmtId="164" fontId="17" fillId="0" borderId="45" xfId="0" applyNumberFormat="1" applyFont="1" applyBorder="1" applyAlignment="1">
      <alignment vertical="top" shrinkToFit="1"/>
    </xf>
    <xf numFmtId="4" fontId="17" fillId="4" borderId="45" xfId="0" applyNumberFormat="1" applyFont="1" applyFill="1" applyBorder="1" applyAlignment="1" applyProtection="1">
      <alignment vertical="top" shrinkToFit="1"/>
      <protection locked="0"/>
    </xf>
    <xf numFmtId="4" fontId="17" fillId="0" borderId="46" xfId="0" applyNumberFormat="1" applyFont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horizontal="left" vertical="top" wrapText="1"/>
    </xf>
    <xf numFmtId="49" fontId="17" fillId="0" borderId="45" xfId="0" applyNumberFormat="1" applyFont="1" applyBorder="1" applyAlignment="1">
      <alignment horizontal="left" vertical="top" wrapText="1"/>
    </xf>
    <xf numFmtId="49" fontId="17" fillId="0" borderId="42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164" fontId="18" fillId="0" borderId="0" xfId="0" applyNumberFormat="1" applyFont="1" applyBorder="1" applyAlignment="1">
      <alignment horizontal="center" vertical="top" wrapText="1" shrinkToFit="1"/>
    </xf>
    <xf numFmtId="164" fontId="18" fillId="0" borderId="0" xfId="0" applyNumberFormat="1" applyFont="1" applyBorder="1" applyAlignment="1">
      <alignment vertical="top" wrapText="1" shrinkToFit="1"/>
    </xf>
    <xf numFmtId="164" fontId="19" fillId="0" borderId="0" xfId="0" applyNumberFormat="1" applyFont="1" applyBorder="1" applyAlignment="1">
      <alignment horizontal="center" vertical="top" wrapText="1" shrinkToFit="1"/>
    </xf>
    <xf numFmtId="164" fontId="19" fillId="0" borderId="0" xfId="0" applyNumberFormat="1" applyFont="1" applyBorder="1" applyAlignment="1">
      <alignment vertical="top" wrapText="1" shrinkToFit="1"/>
    </xf>
    <xf numFmtId="164" fontId="20" fillId="0" borderId="0" xfId="0" applyNumberFormat="1" applyFont="1" applyBorder="1" applyAlignment="1">
      <alignment horizontal="center" vertical="top" wrapText="1" shrinkToFit="1"/>
    </xf>
    <xf numFmtId="164" fontId="20" fillId="0" borderId="0" xfId="0" applyNumberFormat="1" applyFont="1" applyBorder="1" applyAlignment="1">
      <alignment vertical="top" wrapText="1" shrinkToFit="1"/>
    </xf>
    <xf numFmtId="164" fontId="17" fillId="4" borderId="0" xfId="0" applyNumberFormat="1" applyFont="1" applyFill="1" applyBorder="1" applyAlignment="1" applyProtection="1">
      <alignment vertical="top" shrinkToFit="1"/>
      <protection locked="0"/>
    </xf>
    <xf numFmtId="164" fontId="18" fillId="0" borderId="0" xfId="0" quotePrefix="1" applyNumberFormat="1" applyFont="1" applyBorder="1" applyAlignment="1">
      <alignment horizontal="left" vertical="top" wrapText="1"/>
    </xf>
    <xf numFmtId="164" fontId="19" fillId="0" borderId="0" xfId="0" quotePrefix="1" applyNumberFormat="1" applyFont="1" applyBorder="1" applyAlignment="1">
      <alignment horizontal="left" vertical="top" wrapText="1"/>
    </xf>
    <xf numFmtId="164" fontId="20" fillId="0" borderId="0" xfId="0" applyNumberFormat="1" applyFont="1" applyBorder="1" applyAlignment="1">
      <alignment horizontal="left" vertical="top" wrapText="1"/>
    </xf>
    <xf numFmtId="164" fontId="20" fillId="0" borderId="0" xfId="0" quotePrefix="1" applyNumberFormat="1" applyFont="1" applyBorder="1" applyAlignment="1">
      <alignment horizontal="left" vertical="top" wrapText="1"/>
    </xf>
    <xf numFmtId="49" fontId="17" fillId="0" borderId="0" xfId="0" applyNumberFormat="1" applyFont="1" applyBorder="1" applyAlignment="1">
      <alignment horizontal="left" vertical="top" wrapTex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49" fontId="8" fillId="0" borderId="18" xfId="0" applyNumberFormat="1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49" fontId="8" fillId="0" borderId="0" xfId="0" applyNumberFormat="1" applyFont="1" applyAlignment="1">
      <alignment horizontal="left" vertical="center" wrapText="1"/>
    </xf>
    <xf numFmtId="0" fontId="0" fillId="0" borderId="0" xfId="0" applyAlignment="1">
      <alignment vertical="center" wrapText="1"/>
    </xf>
    <xf numFmtId="49" fontId="8" fillId="0" borderId="6" xfId="0" applyNumberFormat="1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4" fontId="0" fillId="0" borderId="34" xfId="0" applyNumberFormat="1" applyBorder="1" applyAlignment="1">
      <alignment vertical="center" wrapText="1"/>
    </xf>
    <xf numFmtId="4" fontId="8" fillId="0" borderId="34" xfId="0" applyNumberFormat="1" applyFont="1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" fontId="0" fillId="3" borderId="36" xfId="0" applyNumberFormat="1" applyFill="1" applyBorder="1" applyAlignment="1">
      <alignment vertical="center"/>
    </xf>
    <xf numFmtId="4" fontId="0" fillId="3" borderId="37" xfId="0" applyNumberFormat="1" applyFill="1" applyBorder="1" applyAlignment="1">
      <alignment vertical="center"/>
    </xf>
    <xf numFmtId="4" fontId="0" fillId="3" borderId="38" xfId="0" applyNumberFormat="1" applyFill="1" applyBorder="1" applyAlignment="1">
      <alignment vertical="center"/>
    </xf>
    <xf numFmtId="0" fontId="0" fillId="0" borderId="0" xfId="0" applyNumberFormat="1" applyAlignment="1">
      <alignment wrapText="1"/>
    </xf>
    <xf numFmtId="49" fontId="7" fillId="0" borderId="33" xfId="0" applyNumberFormat="1" applyFont="1" applyBorder="1" applyAlignment="1">
      <alignment vertical="center" wrapText="1"/>
    </xf>
    <xf numFmtId="49" fontId="7" fillId="0" borderId="34" xfId="0" applyNumberFormat="1" applyFont="1" applyBorder="1" applyAlignment="1">
      <alignment vertical="center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0" fillId="4" borderId="29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40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27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0" fontId="0" fillId="4" borderId="28" xfId="0" applyFill="1" applyBorder="1" applyAlignment="1" applyProtection="1">
      <alignment vertical="top" wrapText="1"/>
      <protection locked="0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01\ISRT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3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1" t="s">
        <v>40</v>
      </c>
    </row>
    <row r="2" spans="1:7" ht="57.75" customHeight="1" x14ac:dyDescent="0.2">
      <c r="A2" s="200" t="s">
        <v>41</v>
      </c>
      <c r="B2" s="200"/>
      <c r="C2" s="200"/>
      <c r="D2" s="200"/>
      <c r="E2" s="200"/>
      <c r="F2" s="200"/>
      <c r="G2" s="200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tabSelected="1" workbookViewId="0">
      <pane ySplit="7" topLeftCell="A98" activePane="bottomLeft" state="frozen"/>
      <selection pane="bottomLeft" activeCell="C57" sqref="C57"/>
    </sheetView>
  </sheetViews>
  <sheetFormatPr defaultRowHeight="12.75" outlineLevelRow="1" x14ac:dyDescent="0.2"/>
  <cols>
    <col min="1" max="1" width="3.42578125" customWidth="1"/>
    <col min="2" max="2" width="12.5703125" style="124" customWidth="1"/>
    <col min="3" max="3" width="38.28515625" style="124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69" t="s">
        <v>7</v>
      </c>
      <c r="B1" s="269"/>
      <c r="C1" s="269"/>
      <c r="D1" s="269"/>
      <c r="E1" s="269"/>
      <c r="F1" s="269"/>
      <c r="G1" s="269"/>
      <c r="AG1" t="s">
        <v>207</v>
      </c>
    </row>
    <row r="2" spans="1:60" ht="24.95" customHeight="1" x14ac:dyDescent="0.2">
      <c r="A2" s="142" t="s">
        <v>8</v>
      </c>
      <c r="B2" s="49" t="s">
        <v>43</v>
      </c>
      <c r="C2" s="270" t="s">
        <v>44</v>
      </c>
      <c r="D2" s="271"/>
      <c r="E2" s="271"/>
      <c r="F2" s="271"/>
      <c r="G2" s="272"/>
      <c r="AG2" t="s">
        <v>208</v>
      </c>
    </row>
    <row r="3" spans="1:60" ht="24.95" customHeight="1" x14ac:dyDescent="0.2">
      <c r="A3" s="142" t="s">
        <v>9</v>
      </c>
      <c r="B3" s="49" t="s">
        <v>52</v>
      </c>
      <c r="C3" s="270" t="s">
        <v>53</v>
      </c>
      <c r="D3" s="271"/>
      <c r="E3" s="271"/>
      <c r="F3" s="271"/>
      <c r="G3" s="272"/>
      <c r="AC3" s="124" t="s">
        <v>208</v>
      </c>
      <c r="AG3" t="s">
        <v>209</v>
      </c>
    </row>
    <row r="4" spans="1:60" ht="24.95" customHeight="1" x14ac:dyDescent="0.2">
      <c r="A4" s="143" t="s">
        <v>10</v>
      </c>
      <c r="B4" s="144" t="s">
        <v>66</v>
      </c>
      <c r="C4" s="273" t="s">
        <v>67</v>
      </c>
      <c r="D4" s="274"/>
      <c r="E4" s="274"/>
      <c r="F4" s="274"/>
      <c r="G4" s="275"/>
      <c r="AG4" t="s">
        <v>210</v>
      </c>
    </row>
    <row r="5" spans="1:60" x14ac:dyDescent="0.2">
      <c r="D5" s="10"/>
    </row>
    <row r="6" spans="1:60" ht="38.25" x14ac:dyDescent="0.2">
      <c r="A6" s="146" t="s">
        <v>211</v>
      </c>
      <c r="B6" s="148" t="s">
        <v>212</v>
      </c>
      <c r="C6" s="148" t="s">
        <v>213</v>
      </c>
      <c r="D6" s="147" t="s">
        <v>214</v>
      </c>
      <c r="E6" s="146" t="s">
        <v>215</v>
      </c>
      <c r="F6" s="145" t="s">
        <v>216</v>
      </c>
      <c r="G6" s="146" t="s">
        <v>31</v>
      </c>
      <c r="H6" s="149" t="s">
        <v>32</v>
      </c>
      <c r="I6" s="149" t="s">
        <v>217</v>
      </c>
      <c r="J6" s="149" t="s">
        <v>33</v>
      </c>
      <c r="K6" s="149" t="s">
        <v>218</v>
      </c>
      <c r="L6" s="149" t="s">
        <v>219</v>
      </c>
      <c r="M6" s="149" t="s">
        <v>220</v>
      </c>
      <c r="N6" s="149" t="s">
        <v>221</v>
      </c>
      <c r="O6" s="149" t="s">
        <v>222</v>
      </c>
      <c r="P6" s="149" t="s">
        <v>223</v>
      </c>
      <c r="Q6" s="149" t="s">
        <v>224</v>
      </c>
      <c r="R6" s="149" t="s">
        <v>225</v>
      </c>
      <c r="S6" s="149" t="s">
        <v>226</v>
      </c>
      <c r="T6" s="149" t="s">
        <v>227</v>
      </c>
      <c r="U6" s="149" t="s">
        <v>228</v>
      </c>
      <c r="V6" s="149" t="s">
        <v>229</v>
      </c>
      <c r="W6" s="149" t="s">
        <v>230</v>
      </c>
      <c r="X6" s="149" t="s">
        <v>231</v>
      </c>
    </row>
    <row r="7" spans="1:60" hidden="1" x14ac:dyDescent="0.2">
      <c r="A7" s="3"/>
      <c r="B7" s="4"/>
      <c r="C7" s="4"/>
      <c r="D7" s="6"/>
      <c r="E7" s="151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</row>
    <row r="8" spans="1:60" x14ac:dyDescent="0.2">
      <c r="A8" s="163" t="s">
        <v>232</v>
      </c>
      <c r="B8" s="164" t="s">
        <v>156</v>
      </c>
      <c r="C8" s="182" t="s">
        <v>157</v>
      </c>
      <c r="D8" s="165"/>
      <c r="E8" s="166"/>
      <c r="F8" s="167"/>
      <c r="G8" s="168">
        <f>SUMIF(AG9:AG28,"&lt;&gt;NOR",G9:G28)</f>
        <v>0</v>
      </c>
      <c r="H8" s="162"/>
      <c r="I8" s="162">
        <f>SUM(I9:I28)</f>
        <v>0</v>
      </c>
      <c r="J8" s="162"/>
      <c r="K8" s="162">
        <f>SUM(K9:K28)</f>
        <v>0</v>
      </c>
      <c r="L8" s="162"/>
      <c r="M8" s="162">
        <f>SUM(M9:M28)</f>
        <v>0</v>
      </c>
      <c r="N8" s="162"/>
      <c r="O8" s="162">
        <f>SUM(O9:O28)</f>
        <v>3.24</v>
      </c>
      <c r="P8" s="162"/>
      <c r="Q8" s="162">
        <f>SUM(Q9:Q28)</f>
        <v>19.68</v>
      </c>
      <c r="R8" s="162"/>
      <c r="S8" s="162"/>
      <c r="T8" s="162"/>
      <c r="U8" s="162"/>
      <c r="V8" s="162">
        <f>SUM(V9:V28)</f>
        <v>345.18</v>
      </c>
      <c r="W8" s="162"/>
      <c r="X8" s="162"/>
      <c r="AG8" t="s">
        <v>233</v>
      </c>
    </row>
    <row r="9" spans="1:60" outlineLevel="1" x14ac:dyDescent="0.2">
      <c r="A9" s="175">
        <v>1</v>
      </c>
      <c r="B9" s="176" t="s">
        <v>1724</v>
      </c>
      <c r="C9" s="183" t="s">
        <v>1725</v>
      </c>
      <c r="D9" s="177" t="s">
        <v>259</v>
      </c>
      <c r="E9" s="178">
        <v>648.45000000000005</v>
      </c>
      <c r="F9" s="179"/>
      <c r="G9" s="180">
        <f t="shared" ref="G9:G28" si="0">ROUND(E9*F9,2)</f>
        <v>0</v>
      </c>
      <c r="H9" s="161"/>
      <c r="I9" s="160">
        <f t="shared" ref="I9:I28" si="1">ROUND(E9*H9,2)</f>
        <v>0</v>
      </c>
      <c r="J9" s="161"/>
      <c r="K9" s="160">
        <f t="shared" ref="K9:K28" si="2">ROUND(E9*J9,2)</f>
        <v>0</v>
      </c>
      <c r="L9" s="160">
        <v>21</v>
      </c>
      <c r="M9" s="160">
        <f t="shared" ref="M9:M28" si="3">G9*(1+L9/100)</f>
        <v>0</v>
      </c>
      <c r="N9" s="160">
        <v>0</v>
      </c>
      <c r="O9" s="160">
        <f t="shared" ref="O9:O28" si="4">ROUND(E9*N9,2)</f>
        <v>0</v>
      </c>
      <c r="P9" s="160">
        <v>1.4E-2</v>
      </c>
      <c r="Q9" s="160">
        <f t="shared" ref="Q9:Q28" si="5">ROUND(E9*P9,2)</f>
        <v>9.08</v>
      </c>
      <c r="R9" s="160"/>
      <c r="S9" s="160" t="s">
        <v>260</v>
      </c>
      <c r="T9" s="160" t="s">
        <v>295</v>
      </c>
      <c r="U9" s="160">
        <v>0.28860000000000002</v>
      </c>
      <c r="V9" s="160">
        <f t="shared" ref="V9:V28" si="6">ROUND(E9*U9,2)</f>
        <v>187.14</v>
      </c>
      <c r="W9" s="160" t="s">
        <v>1726</v>
      </c>
      <c r="X9" s="160" t="s">
        <v>261</v>
      </c>
      <c r="Y9" s="150"/>
      <c r="Z9" s="150"/>
      <c r="AA9" s="150"/>
      <c r="AB9" s="150"/>
      <c r="AC9" s="150"/>
      <c r="AD9" s="150"/>
      <c r="AE9" s="150"/>
      <c r="AF9" s="150"/>
      <c r="AG9" s="150" t="s">
        <v>1232</v>
      </c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</row>
    <row r="10" spans="1:60" outlineLevel="1" x14ac:dyDescent="0.2">
      <c r="A10" s="175">
        <v>2</v>
      </c>
      <c r="B10" s="176" t="s">
        <v>1727</v>
      </c>
      <c r="C10" s="183" t="s">
        <v>1728</v>
      </c>
      <c r="D10" s="177" t="s">
        <v>351</v>
      </c>
      <c r="E10" s="178">
        <v>85.39</v>
      </c>
      <c r="F10" s="179"/>
      <c r="G10" s="180">
        <f t="shared" si="0"/>
        <v>0</v>
      </c>
      <c r="H10" s="161"/>
      <c r="I10" s="160">
        <f t="shared" si="1"/>
        <v>0</v>
      </c>
      <c r="J10" s="161"/>
      <c r="K10" s="160">
        <f t="shared" si="2"/>
        <v>0</v>
      </c>
      <c r="L10" s="160">
        <v>21</v>
      </c>
      <c r="M10" s="160">
        <f t="shared" si="3"/>
        <v>0</v>
      </c>
      <c r="N10" s="160">
        <v>0</v>
      </c>
      <c r="O10" s="160">
        <f t="shared" si="4"/>
        <v>0</v>
      </c>
      <c r="P10" s="160">
        <v>2E-3</v>
      </c>
      <c r="Q10" s="160">
        <f t="shared" si="5"/>
        <v>0.17</v>
      </c>
      <c r="R10" s="160"/>
      <c r="S10" s="160" t="s">
        <v>260</v>
      </c>
      <c r="T10" s="160" t="s">
        <v>295</v>
      </c>
      <c r="U10" s="160">
        <v>0.156</v>
      </c>
      <c r="V10" s="160">
        <f t="shared" si="6"/>
        <v>13.32</v>
      </c>
      <c r="W10" s="160" t="s">
        <v>1726</v>
      </c>
      <c r="X10" s="160" t="s">
        <v>261</v>
      </c>
      <c r="Y10" s="150"/>
      <c r="Z10" s="150"/>
      <c r="AA10" s="150"/>
      <c r="AB10" s="150"/>
      <c r="AC10" s="150"/>
      <c r="AD10" s="150"/>
      <c r="AE10" s="150"/>
      <c r="AF10" s="150"/>
      <c r="AG10" s="150" t="s">
        <v>1232</v>
      </c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</row>
    <row r="11" spans="1:60" outlineLevel="1" x14ac:dyDescent="0.2">
      <c r="A11" s="175">
        <v>3</v>
      </c>
      <c r="B11" s="176" t="s">
        <v>1729</v>
      </c>
      <c r="C11" s="183" t="s">
        <v>1730</v>
      </c>
      <c r="D11" s="177" t="s">
        <v>259</v>
      </c>
      <c r="E11" s="178">
        <v>648.45000000000005</v>
      </c>
      <c r="F11" s="179"/>
      <c r="G11" s="180">
        <f t="shared" si="0"/>
        <v>0</v>
      </c>
      <c r="H11" s="161"/>
      <c r="I11" s="160">
        <f t="shared" si="1"/>
        <v>0</v>
      </c>
      <c r="J11" s="161"/>
      <c r="K11" s="160">
        <f t="shared" si="2"/>
        <v>0</v>
      </c>
      <c r="L11" s="160">
        <v>21</v>
      </c>
      <c r="M11" s="160">
        <f t="shared" si="3"/>
        <v>0</v>
      </c>
      <c r="N11" s="160">
        <v>0</v>
      </c>
      <c r="O11" s="160">
        <f t="shared" si="4"/>
        <v>0</v>
      </c>
      <c r="P11" s="160">
        <v>1.4999999999999999E-2</v>
      </c>
      <c r="Q11" s="160">
        <f t="shared" si="5"/>
        <v>9.73</v>
      </c>
      <c r="R11" s="160"/>
      <c r="S11" s="160" t="s">
        <v>260</v>
      </c>
      <c r="T11" s="160" t="s">
        <v>295</v>
      </c>
      <c r="U11" s="160">
        <v>0.09</v>
      </c>
      <c r="V11" s="160">
        <f t="shared" si="6"/>
        <v>58.36</v>
      </c>
      <c r="W11" s="160" t="s">
        <v>1726</v>
      </c>
      <c r="X11" s="160" t="s">
        <v>261</v>
      </c>
      <c r="Y11" s="150"/>
      <c r="Z11" s="150"/>
      <c r="AA11" s="150"/>
      <c r="AB11" s="150"/>
      <c r="AC11" s="150"/>
      <c r="AD11" s="150"/>
      <c r="AE11" s="150"/>
      <c r="AF11" s="150"/>
      <c r="AG11" s="150" t="s">
        <v>1232</v>
      </c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</row>
    <row r="12" spans="1:60" ht="22.5" outlineLevel="1" x14ac:dyDescent="0.2">
      <c r="A12" s="175">
        <v>4</v>
      </c>
      <c r="B12" s="176" t="s">
        <v>1731</v>
      </c>
      <c r="C12" s="183" t="s">
        <v>1732</v>
      </c>
      <c r="D12" s="177" t="s">
        <v>259</v>
      </c>
      <c r="E12" s="178">
        <v>162.12</v>
      </c>
      <c r="F12" s="179"/>
      <c r="G12" s="180">
        <f t="shared" si="0"/>
        <v>0</v>
      </c>
      <c r="H12" s="161"/>
      <c r="I12" s="160">
        <f t="shared" si="1"/>
        <v>0</v>
      </c>
      <c r="J12" s="161"/>
      <c r="K12" s="160">
        <f t="shared" si="2"/>
        <v>0</v>
      </c>
      <c r="L12" s="160">
        <v>21</v>
      </c>
      <c r="M12" s="160">
        <f t="shared" si="3"/>
        <v>0</v>
      </c>
      <c r="N12" s="160">
        <v>0.02</v>
      </c>
      <c r="O12" s="160">
        <f t="shared" si="4"/>
        <v>3.24</v>
      </c>
      <c r="P12" s="160">
        <v>0</v>
      </c>
      <c r="Q12" s="160">
        <f t="shared" si="5"/>
        <v>0</v>
      </c>
      <c r="R12" s="160"/>
      <c r="S12" s="160" t="s">
        <v>236</v>
      </c>
      <c r="T12" s="160" t="s">
        <v>295</v>
      </c>
      <c r="U12" s="160">
        <v>0</v>
      </c>
      <c r="V12" s="160">
        <f t="shared" si="6"/>
        <v>0</v>
      </c>
      <c r="W12" s="160" t="s">
        <v>1726</v>
      </c>
      <c r="X12" s="160" t="s">
        <v>261</v>
      </c>
      <c r="Y12" s="150"/>
      <c r="Z12" s="150"/>
      <c r="AA12" s="150"/>
      <c r="AB12" s="150"/>
      <c r="AC12" s="150"/>
      <c r="AD12" s="150"/>
      <c r="AE12" s="150"/>
      <c r="AF12" s="150"/>
      <c r="AG12" s="150" t="s">
        <v>1232</v>
      </c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</row>
    <row r="13" spans="1:60" outlineLevel="1" x14ac:dyDescent="0.2">
      <c r="A13" s="175">
        <v>5</v>
      </c>
      <c r="B13" s="176" t="s">
        <v>1733</v>
      </c>
      <c r="C13" s="183" t="s">
        <v>1734</v>
      </c>
      <c r="D13" s="177" t="s">
        <v>351</v>
      </c>
      <c r="E13" s="178">
        <v>8</v>
      </c>
      <c r="F13" s="179"/>
      <c r="G13" s="180">
        <f t="shared" si="0"/>
        <v>0</v>
      </c>
      <c r="H13" s="161"/>
      <c r="I13" s="160">
        <f t="shared" si="1"/>
        <v>0</v>
      </c>
      <c r="J13" s="161"/>
      <c r="K13" s="160">
        <f t="shared" si="2"/>
        <v>0</v>
      </c>
      <c r="L13" s="160">
        <v>21</v>
      </c>
      <c r="M13" s="160">
        <f t="shared" si="3"/>
        <v>0</v>
      </c>
      <c r="N13" s="160">
        <v>0</v>
      </c>
      <c r="O13" s="160">
        <f t="shared" si="4"/>
        <v>0</v>
      </c>
      <c r="P13" s="160">
        <v>2.98E-3</v>
      </c>
      <c r="Q13" s="160">
        <f t="shared" si="5"/>
        <v>0.02</v>
      </c>
      <c r="R13" s="160"/>
      <c r="S13" s="160" t="s">
        <v>260</v>
      </c>
      <c r="T13" s="160" t="s">
        <v>295</v>
      </c>
      <c r="U13" s="160">
        <v>6.5549999999999997E-2</v>
      </c>
      <c r="V13" s="160">
        <f t="shared" si="6"/>
        <v>0.52</v>
      </c>
      <c r="W13" s="160" t="s">
        <v>1726</v>
      </c>
      <c r="X13" s="160" t="s">
        <v>261</v>
      </c>
      <c r="Y13" s="150"/>
      <c r="Z13" s="150"/>
      <c r="AA13" s="150"/>
      <c r="AB13" s="150"/>
      <c r="AC13" s="150"/>
      <c r="AD13" s="150"/>
      <c r="AE13" s="150"/>
      <c r="AF13" s="150"/>
      <c r="AG13" s="150" t="s">
        <v>1232</v>
      </c>
      <c r="AH13" s="150"/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50"/>
      <c r="BF13" s="150"/>
      <c r="BG13" s="150"/>
      <c r="BH13" s="150"/>
    </row>
    <row r="14" spans="1:60" outlineLevel="1" x14ac:dyDescent="0.2">
      <c r="A14" s="175">
        <v>6</v>
      </c>
      <c r="B14" s="176" t="s">
        <v>1735</v>
      </c>
      <c r="C14" s="183" t="s">
        <v>1736</v>
      </c>
      <c r="D14" s="177" t="s">
        <v>259</v>
      </c>
      <c r="E14" s="178">
        <v>4.9000000000000004</v>
      </c>
      <c r="F14" s="179"/>
      <c r="G14" s="180">
        <f t="shared" si="0"/>
        <v>0</v>
      </c>
      <c r="H14" s="161"/>
      <c r="I14" s="160">
        <f t="shared" si="1"/>
        <v>0</v>
      </c>
      <c r="J14" s="161"/>
      <c r="K14" s="160">
        <f t="shared" si="2"/>
        <v>0</v>
      </c>
      <c r="L14" s="160">
        <v>21</v>
      </c>
      <c r="M14" s="160">
        <f t="shared" si="3"/>
        <v>0</v>
      </c>
      <c r="N14" s="160">
        <v>0</v>
      </c>
      <c r="O14" s="160">
        <f t="shared" si="4"/>
        <v>0</v>
      </c>
      <c r="P14" s="160">
        <v>7.2100000000000003E-3</v>
      </c>
      <c r="Q14" s="160">
        <f t="shared" si="5"/>
        <v>0.04</v>
      </c>
      <c r="R14" s="160"/>
      <c r="S14" s="160" t="s">
        <v>260</v>
      </c>
      <c r="T14" s="160" t="s">
        <v>295</v>
      </c>
      <c r="U14" s="160">
        <v>0.17249999999999999</v>
      </c>
      <c r="V14" s="160">
        <f t="shared" si="6"/>
        <v>0.85</v>
      </c>
      <c r="W14" s="160" t="s">
        <v>1726</v>
      </c>
      <c r="X14" s="160" t="s">
        <v>261</v>
      </c>
      <c r="Y14" s="150"/>
      <c r="Z14" s="150"/>
      <c r="AA14" s="150"/>
      <c r="AB14" s="150"/>
      <c r="AC14" s="150"/>
      <c r="AD14" s="150"/>
      <c r="AE14" s="150"/>
      <c r="AF14" s="150"/>
      <c r="AG14" s="150" t="s">
        <v>1232</v>
      </c>
      <c r="AH14" s="150"/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</row>
    <row r="15" spans="1:60" outlineLevel="1" x14ac:dyDescent="0.2">
      <c r="A15" s="175">
        <v>7</v>
      </c>
      <c r="B15" s="176" t="s">
        <v>1737</v>
      </c>
      <c r="C15" s="183" t="s">
        <v>1738</v>
      </c>
      <c r="D15" s="177" t="s">
        <v>292</v>
      </c>
      <c r="E15" s="178">
        <v>110</v>
      </c>
      <c r="F15" s="179"/>
      <c r="G15" s="180">
        <f t="shared" si="0"/>
        <v>0</v>
      </c>
      <c r="H15" s="161"/>
      <c r="I15" s="160">
        <f t="shared" si="1"/>
        <v>0</v>
      </c>
      <c r="J15" s="161"/>
      <c r="K15" s="160">
        <f t="shared" si="2"/>
        <v>0</v>
      </c>
      <c r="L15" s="160">
        <v>21</v>
      </c>
      <c r="M15" s="160">
        <f t="shared" si="3"/>
        <v>0</v>
      </c>
      <c r="N15" s="160">
        <v>0</v>
      </c>
      <c r="O15" s="160">
        <f t="shared" si="4"/>
        <v>0</v>
      </c>
      <c r="P15" s="160">
        <v>9.6000000000000002E-4</v>
      </c>
      <c r="Q15" s="160">
        <f t="shared" si="5"/>
        <v>0.11</v>
      </c>
      <c r="R15" s="160"/>
      <c r="S15" s="160" t="s">
        <v>260</v>
      </c>
      <c r="T15" s="160" t="s">
        <v>295</v>
      </c>
      <c r="U15" s="160">
        <v>5.7500000000000002E-2</v>
      </c>
      <c r="V15" s="160">
        <f t="shared" si="6"/>
        <v>6.33</v>
      </c>
      <c r="W15" s="160" t="s">
        <v>1726</v>
      </c>
      <c r="X15" s="160" t="s">
        <v>261</v>
      </c>
      <c r="Y15" s="150"/>
      <c r="Z15" s="150"/>
      <c r="AA15" s="150"/>
      <c r="AB15" s="150"/>
      <c r="AC15" s="150"/>
      <c r="AD15" s="150"/>
      <c r="AE15" s="150"/>
      <c r="AF15" s="150"/>
      <c r="AG15" s="150" t="s">
        <v>1232</v>
      </c>
      <c r="AH15" s="150"/>
      <c r="AI15" s="150"/>
      <c r="AJ15" s="150"/>
      <c r="AK15" s="150"/>
      <c r="AL15" s="150"/>
      <c r="AM15" s="150"/>
      <c r="AN15" s="150"/>
      <c r="AO15" s="150"/>
      <c r="AP15" s="150"/>
      <c r="AQ15" s="150"/>
      <c r="AR15" s="150"/>
      <c r="AS15" s="150"/>
      <c r="AT15" s="150"/>
      <c r="AU15" s="150"/>
      <c r="AV15" s="150"/>
      <c r="AW15" s="150"/>
      <c r="AX15" s="150"/>
      <c r="AY15" s="150"/>
      <c r="AZ15" s="150"/>
      <c r="BA15" s="150"/>
      <c r="BB15" s="150"/>
      <c r="BC15" s="150"/>
      <c r="BD15" s="150"/>
      <c r="BE15" s="150"/>
      <c r="BF15" s="150"/>
      <c r="BG15" s="150"/>
      <c r="BH15" s="150"/>
    </row>
    <row r="16" spans="1:60" ht="22.5" outlineLevel="1" x14ac:dyDescent="0.2">
      <c r="A16" s="175">
        <v>8</v>
      </c>
      <c r="B16" s="176" t="s">
        <v>1739</v>
      </c>
      <c r="C16" s="183" t="s">
        <v>1740</v>
      </c>
      <c r="D16" s="177" t="s">
        <v>351</v>
      </c>
      <c r="E16" s="178">
        <v>103.11</v>
      </c>
      <c r="F16" s="179"/>
      <c r="G16" s="180">
        <f t="shared" si="0"/>
        <v>0</v>
      </c>
      <c r="H16" s="161"/>
      <c r="I16" s="160">
        <f t="shared" si="1"/>
        <v>0</v>
      </c>
      <c r="J16" s="161"/>
      <c r="K16" s="160">
        <f t="shared" si="2"/>
        <v>0</v>
      </c>
      <c r="L16" s="160">
        <v>21</v>
      </c>
      <c r="M16" s="160">
        <f t="shared" si="3"/>
        <v>0</v>
      </c>
      <c r="N16" s="160">
        <v>0</v>
      </c>
      <c r="O16" s="160">
        <f t="shared" si="4"/>
        <v>0</v>
      </c>
      <c r="P16" s="160">
        <v>3.3600000000000001E-3</v>
      </c>
      <c r="Q16" s="160">
        <f t="shared" si="5"/>
        <v>0.35</v>
      </c>
      <c r="R16" s="160"/>
      <c r="S16" s="160" t="s">
        <v>260</v>
      </c>
      <c r="T16" s="160" t="s">
        <v>295</v>
      </c>
      <c r="U16" s="160">
        <v>7.9350000000000004E-2</v>
      </c>
      <c r="V16" s="160">
        <f t="shared" si="6"/>
        <v>8.18</v>
      </c>
      <c r="W16" s="160" t="s">
        <v>1726</v>
      </c>
      <c r="X16" s="160" t="s">
        <v>261</v>
      </c>
      <c r="Y16" s="150"/>
      <c r="Z16" s="150"/>
      <c r="AA16" s="150"/>
      <c r="AB16" s="150"/>
      <c r="AC16" s="150"/>
      <c r="AD16" s="150"/>
      <c r="AE16" s="150"/>
      <c r="AF16" s="150"/>
      <c r="AG16" s="150" t="s">
        <v>1232</v>
      </c>
      <c r="AH16" s="150"/>
      <c r="AI16" s="150"/>
      <c r="AJ16" s="150"/>
      <c r="AK16" s="150"/>
      <c r="AL16" s="150"/>
      <c r="AM16" s="150"/>
      <c r="AN16" s="150"/>
      <c r="AO16" s="150"/>
      <c r="AP16" s="150"/>
      <c r="AQ16" s="150"/>
      <c r="AR16" s="150"/>
      <c r="AS16" s="150"/>
      <c r="AT16" s="150"/>
      <c r="AU16" s="150"/>
      <c r="AV16" s="150"/>
      <c r="AW16" s="150"/>
      <c r="AX16" s="150"/>
      <c r="AY16" s="150"/>
      <c r="AZ16" s="150"/>
      <c r="BA16" s="150"/>
      <c r="BB16" s="150"/>
      <c r="BC16" s="150"/>
      <c r="BD16" s="150"/>
      <c r="BE16" s="150"/>
      <c r="BF16" s="150"/>
      <c r="BG16" s="150"/>
      <c r="BH16" s="150"/>
    </row>
    <row r="17" spans="1:60" outlineLevel="1" x14ac:dyDescent="0.2">
      <c r="A17" s="175">
        <v>9</v>
      </c>
      <c r="B17" s="176" t="s">
        <v>1741</v>
      </c>
      <c r="C17" s="183" t="s">
        <v>1742</v>
      </c>
      <c r="D17" s="177" t="s">
        <v>292</v>
      </c>
      <c r="E17" s="178">
        <v>6</v>
      </c>
      <c r="F17" s="179"/>
      <c r="G17" s="180">
        <f t="shared" si="0"/>
        <v>0</v>
      </c>
      <c r="H17" s="161"/>
      <c r="I17" s="160">
        <f t="shared" si="1"/>
        <v>0</v>
      </c>
      <c r="J17" s="161"/>
      <c r="K17" s="160">
        <f t="shared" si="2"/>
        <v>0</v>
      </c>
      <c r="L17" s="160">
        <v>21</v>
      </c>
      <c r="M17" s="160">
        <f t="shared" si="3"/>
        <v>0</v>
      </c>
      <c r="N17" s="160">
        <v>0</v>
      </c>
      <c r="O17" s="160">
        <f t="shared" si="4"/>
        <v>0</v>
      </c>
      <c r="P17" s="160">
        <v>1.15E-3</v>
      </c>
      <c r="Q17" s="160">
        <f t="shared" si="5"/>
        <v>0.01</v>
      </c>
      <c r="R17" s="160"/>
      <c r="S17" s="160" t="s">
        <v>260</v>
      </c>
      <c r="T17" s="160" t="s">
        <v>295</v>
      </c>
      <c r="U17" s="160">
        <v>0.10580000000000001</v>
      </c>
      <c r="V17" s="160">
        <f t="shared" si="6"/>
        <v>0.63</v>
      </c>
      <c r="W17" s="160" t="s">
        <v>1726</v>
      </c>
      <c r="X17" s="160" t="s">
        <v>261</v>
      </c>
      <c r="Y17" s="150"/>
      <c r="Z17" s="150"/>
      <c r="AA17" s="150"/>
      <c r="AB17" s="150"/>
      <c r="AC17" s="150"/>
      <c r="AD17" s="150"/>
      <c r="AE17" s="150"/>
      <c r="AF17" s="150"/>
      <c r="AG17" s="150" t="s">
        <v>1232</v>
      </c>
      <c r="AH17" s="150"/>
      <c r="AI17" s="150"/>
      <c r="AJ17" s="150"/>
      <c r="AK17" s="150"/>
      <c r="AL17" s="150"/>
      <c r="AM17" s="150"/>
      <c r="AN17" s="150"/>
      <c r="AO17" s="150"/>
      <c r="AP17" s="150"/>
      <c r="AQ17" s="150"/>
      <c r="AR17" s="150"/>
      <c r="AS17" s="150"/>
      <c r="AT17" s="150"/>
      <c r="AU17" s="150"/>
      <c r="AV17" s="150"/>
      <c r="AW17" s="150"/>
      <c r="AX17" s="150"/>
      <c r="AY17" s="150"/>
      <c r="AZ17" s="150"/>
      <c r="BA17" s="150"/>
      <c r="BB17" s="150"/>
      <c r="BC17" s="150"/>
      <c r="BD17" s="150"/>
      <c r="BE17" s="150"/>
      <c r="BF17" s="150"/>
      <c r="BG17" s="150"/>
      <c r="BH17" s="150"/>
    </row>
    <row r="18" spans="1:60" outlineLevel="1" x14ac:dyDescent="0.2">
      <c r="A18" s="175">
        <v>10</v>
      </c>
      <c r="B18" s="176" t="s">
        <v>1743</v>
      </c>
      <c r="C18" s="183" t="s">
        <v>1744</v>
      </c>
      <c r="D18" s="177" t="s">
        <v>292</v>
      </c>
      <c r="E18" s="178">
        <v>1</v>
      </c>
      <c r="F18" s="179"/>
      <c r="G18" s="180">
        <f t="shared" si="0"/>
        <v>0</v>
      </c>
      <c r="H18" s="161"/>
      <c r="I18" s="160">
        <f t="shared" si="1"/>
        <v>0</v>
      </c>
      <c r="J18" s="161"/>
      <c r="K18" s="160">
        <f t="shared" si="2"/>
        <v>0</v>
      </c>
      <c r="L18" s="160">
        <v>21</v>
      </c>
      <c r="M18" s="160">
        <f t="shared" si="3"/>
        <v>0</v>
      </c>
      <c r="N18" s="160">
        <v>0</v>
      </c>
      <c r="O18" s="160">
        <f t="shared" si="4"/>
        <v>0</v>
      </c>
      <c r="P18" s="160">
        <v>2.0080000000000001E-2</v>
      </c>
      <c r="Q18" s="160">
        <f t="shared" si="5"/>
        <v>0.02</v>
      </c>
      <c r="R18" s="160"/>
      <c r="S18" s="160" t="s">
        <v>260</v>
      </c>
      <c r="T18" s="160" t="s">
        <v>295</v>
      </c>
      <c r="U18" s="160">
        <v>0.1196</v>
      </c>
      <c r="V18" s="160">
        <f t="shared" si="6"/>
        <v>0.12</v>
      </c>
      <c r="W18" s="160" t="s">
        <v>1726</v>
      </c>
      <c r="X18" s="160" t="s">
        <v>261</v>
      </c>
      <c r="Y18" s="150"/>
      <c r="Z18" s="150"/>
      <c r="AA18" s="150"/>
      <c r="AB18" s="150"/>
      <c r="AC18" s="150"/>
      <c r="AD18" s="150"/>
      <c r="AE18" s="150"/>
      <c r="AF18" s="150"/>
      <c r="AG18" s="150" t="s">
        <v>1232</v>
      </c>
      <c r="AH18" s="150"/>
      <c r="AI18" s="150"/>
      <c r="AJ18" s="150"/>
      <c r="AK18" s="150"/>
      <c r="AL18" s="150"/>
      <c r="AM18" s="150"/>
      <c r="AN18" s="150"/>
      <c r="AO18" s="150"/>
      <c r="AP18" s="150"/>
      <c r="AQ18" s="150"/>
      <c r="AR18" s="150"/>
      <c r="AS18" s="150"/>
      <c r="AT18" s="150"/>
      <c r="AU18" s="150"/>
      <c r="AV18" s="150"/>
      <c r="AW18" s="150"/>
      <c r="AX18" s="150"/>
      <c r="AY18" s="150"/>
      <c r="AZ18" s="150"/>
      <c r="BA18" s="150"/>
      <c r="BB18" s="150"/>
      <c r="BC18" s="150"/>
      <c r="BD18" s="150"/>
      <c r="BE18" s="150"/>
      <c r="BF18" s="150"/>
      <c r="BG18" s="150"/>
      <c r="BH18" s="150"/>
    </row>
    <row r="19" spans="1:60" outlineLevel="1" x14ac:dyDescent="0.2">
      <c r="A19" s="175">
        <v>11</v>
      </c>
      <c r="B19" s="176" t="s">
        <v>1745</v>
      </c>
      <c r="C19" s="183" t="s">
        <v>1746</v>
      </c>
      <c r="D19" s="177" t="s">
        <v>351</v>
      </c>
      <c r="E19" s="178">
        <v>11</v>
      </c>
      <c r="F19" s="179"/>
      <c r="G19" s="180">
        <f t="shared" si="0"/>
        <v>0</v>
      </c>
      <c r="H19" s="161"/>
      <c r="I19" s="160">
        <f t="shared" si="1"/>
        <v>0</v>
      </c>
      <c r="J19" s="161"/>
      <c r="K19" s="160">
        <f t="shared" si="2"/>
        <v>0</v>
      </c>
      <c r="L19" s="160">
        <v>21</v>
      </c>
      <c r="M19" s="160">
        <f t="shared" si="3"/>
        <v>0</v>
      </c>
      <c r="N19" s="160">
        <v>0</v>
      </c>
      <c r="O19" s="160">
        <f t="shared" si="4"/>
        <v>0</v>
      </c>
      <c r="P19" s="160">
        <v>1.92E-3</v>
      </c>
      <c r="Q19" s="160">
        <f t="shared" si="5"/>
        <v>0.02</v>
      </c>
      <c r="R19" s="160"/>
      <c r="S19" s="160" t="s">
        <v>260</v>
      </c>
      <c r="T19" s="160" t="s">
        <v>295</v>
      </c>
      <c r="U19" s="160">
        <v>6.5549999999999997E-2</v>
      </c>
      <c r="V19" s="160">
        <f t="shared" si="6"/>
        <v>0.72</v>
      </c>
      <c r="W19" s="160" t="s">
        <v>1726</v>
      </c>
      <c r="X19" s="160" t="s">
        <v>261</v>
      </c>
      <c r="Y19" s="150"/>
      <c r="Z19" s="150"/>
      <c r="AA19" s="150"/>
      <c r="AB19" s="150"/>
      <c r="AC19" s="150"/>
      <c r="AD19" s="150"/>
      <c r="AE19" s="150"/>
      <c r="AF19" s="150"/>
      <c r="AG19" s="150" t="s">
        <v>1232</v>
      </c>
      <c r="AH19" s="150"/>
      <c r="AI19" s="150"/>
      <c r="AJ19" s="150"/>
      <c r="AK19" s="150"/>
      <c r="AL19" s="150"/>
      <c r="AM19" s="150"/>
      <c r="AN19" s="150"/>
      <c r="AO19" s="150"/>
      <c r="AP19" s="150"/>
      <c r="AQ19" s="150"/>
      <c r="AR19" s="150"/>
      <c r="AS19" s="150"/>
      <c r="AT19" s="150"/>
      <c r="AU19" s="150"/>
      <c r="AV19" s="150"/>
      <c r="AW19" s="150"/>
      <c r="AX19" s="150"/>
      <c r="AY19" s="150"/>
      <c r="AZ19" s="150"/>
      <c r="BA19" s="150"/>
      <c r="BB19" s="150"/>
      <c r="BC19" s="150"/>
      <c r="BD19" s="150"/>
      <c r="BE19" s="150"/>
      <c r="BF19" s="150"/>
      <c r="BG19" s="150"/>
      <c r="BH19" s="150"/>
    </row>
    <row r="20" spans="1:60" outlineLevel="1" x14ac:dyDescent="0.2">
      <c r="A20" s="175">
        <v>12</v>
      </c>
      <c r="B20" s="176" t="s">
        <v>1747</v>
      </c>
      <c r="C20" s="183" t="s">
        <v>1748</v>
      </c>
      <c r="D20" s="177" t="s">
        <v>351</v>
      </c>
      <c r="E20" s="178">
        <v>16.2</v>
      </c>
      <c r="F20" s="179"/>
      <c r="G20" s="180">
        <f t="shared" si="0"/>
        <v>0</v>
      </c>
      <c r="H20" s="161"/>
      <c r="I20" s="160">
        <f t="shared" si="1"/>
        <v>0</v>
      </c>
      <c r="J20" s="161"/>
      <c r="K20" s="160">
        <f t="shared" si="2"/>
        <v>0</v>
      </c>
      <c r="L20" s="160">
        <v>21</v>
      </c>
      <c r="M20" s="160">
        <f t="shared" si="3"/>
        <v>0</v>
      </c>
      <c r="N20" s="160">
        <v>0</v>
      </c>
      <c r="O20" s="160">
        <f t="shared" si="4"/>
        <v>0</v>
      </c>
      <c r="P20" s="160">
        <v>3.7699999999999999E-3</v>
      </c>
      <c r="Q20" s="160">
        <f t="shared" si="5"/>
        <v>0.06</v>
      </c>
      <c r="R20" s="160"/>
      <c r="S20" s="160" t="s">
        <v>260</v>
      </c>
      <c r="T20" s="160" t="s">
        <v>295</v>
      </c>
      <c r="U20" s="160">
        <v>6.5549999999999997E-2</v>
      </c>
      <c r="V20" s="160">
        <f t="shared" si="6"/>
        <v>1.06</v>
      </c>
      <c r="W20" s="160" t="s">
        <v>1726</v>
      </c>
      <c r="X20" s="160" t="s">
        <v>261</v>
      </c>
      <c r="Y20" s="150"/>
      <c r="Z20" s="150"/>
      <c r="AA20" s="150"/>
      <c r="AB20" s="150"/>
      <c r="AC20" s="150"/>
      <c r="AD20" s="150"/>
      <c r="AE20" s="150"/>
      <c r="AF20" s="150"/>
      <c r="AG20" s="150" t="s">
        <v>1232</v>
      </c>
      <c r="AH20" s="150"/>
      <c r="AI20" s="150"/>
      <c r="AJ20" s="150"/>
      <c r="AK20" s="150"/>
      <c r="AL20" s="150"/>
      <c r="AM20" s="150"/>
      <c r="AN20" s="150"/>
      <c r="AO20" s="150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0"/>
      <c r="BA20" s="150"/>
      <c r="BB20" s="150"/>
      <c r="BC20" s="150"/>
      <c r="BD20" s="150"/>
      <c r="BE20" s="150"/>
      <c r="BF20" s="150"/>
      <c r="BG20" s="150"/>
      <c r="BH20" s="150"/>
    </row>
    <row r="21" spans="1:60" outlineLevel="1" x14ac:dyDescent="0.2">
      <c r="A21" s="175">
        <v>13</v>
      </c>
      <c r="B21" s="176" t="s">
        <v>1749</v>
      </c>
      <c r="C21" s="183" t="s">
        <v>1750</v>
      </c>
      <c r="D21" s="177" t="s">
        <v>351</v>
      </c>
      <c r="E21" s="178">
        <v>30</v>
      </c>
      <c r="F21" s="179"/>
      <c r="G21" s="180">
        <f t="shared" si="0"/>
        <v>0</v>
      </c>
      <c r="H21" s="161"/>
      <c r="I21" s="160">
        <f t="shared" si="1"/>
        <v>0</v>
      </c>
      <c r="J21" s="161"/>
      <c r="K21" s="160">
        <f t="shared" si="2"/>
        <v>0</v>
      </c>
      <c r="L21" s="160">
        <v>21</v>
      </c>
      <c r="M21" s="160">
        <f t="shared" si="3"/>
        <v>0</v>
      </c>
      <c r="N21" s="160">
        <v>0</v>
      </c>
      <c r="O21" s="160">
        <f t="shared" si="4"/>
        <v>0</v>
      </c>
      <c r="P21" s="160">
        <v>2.2599999999999999E-3</v>
      </c>
      <c r="Q21" s="160">
        <f t="shared" si="5"/>
        <v>7.0000000000000007E-2</v>
      </c>
      <c r="R21" s="160"/>
      <c r="S21" s="160" t="s">
        <v>260</v>
      </c>
      <c r="T21" s="160" t="s">
        <v>295</v>
      </c>
      <c r="U21" s="160">
        <v>5.7500000000000002E-2</v>
      </c>
      <c r="V21" s="160">
        <f t="shared" si="6"/>
        <v>1.73</v>
      </c>
      <c r="W21" s="160" t="s">
        <v>1726</v>
      </c>
      <c r="X21" s="160" t="s">
        <v>261</v>
      </c>
      <c r="Y21" s="150"/>
      <c r="Z21" s="150"/>
      <c r="AA21" s="150"/>
      <c r="AB21" s="150"/>
      <c r="AC21" s="150"/>
      <c r="AD21" s="150"/>
      <c r="AE21" s="150"/>
      <c r="AF21" s="150"/>
      <c r="AG21" s="150" t="s">
        <v>1232</v>
      </c>
      <c r="AH21" s="150"/>
      <c r="AI21" s="150"/>
      <c r="AJ21" s="150"/>
      <c r="AK21" s="150"/>
      <c r="AL21" s="150"/>
      <c r="AM21" s="150"/>
      <c r="AN21" s="150"/>
      <c r="AO21" s="150"/>
      <c r="AP21" s="150"/>
      <c r="AQ21" s="150"/>
      <c r="AR21" s="150"/>
      <c r="AS21" s="150"/>
      <c r="AT21" s="150"/>
      <c r="AU21" s="150"/>
      <c r="AV21" s="150"/>
      <c r="AW21" s="150"/>
      <c r="AX21" s="150"/>
      <c r="AY21" s="150"/>
      <c r="AZ21" s="150"/>
      <c r="BA21" s="150"/>
      <c r="BB21" s="150"/>
      <c r="BC21" s="150"/>
      <c r="BD21" s="150"/>
      <c r="BE21" s="150"/>
      <c r="BF21" s="150"/>
      <c r="BG21" s="150"/>
      <c r="BH21" s="150"/>
    </row>
    <row r="22" spans="1:60" outlineLevel="1" x14ac:dyDescent="0.2">
      <c r="A22" s="175">
        <v>14</v>
      </c>
      <c r="B22" s="176" t="s">
        <v>1751</v>
      </c>
      <c r="C22" s="183" t="s">
        <v>1752</v>
      </c>
      <c r="D22" s="177" t="s">
        <v>299</v>
      </c>
      <c r="E22" s="178">
        <v>22.91</v>
      </c>
      <c r="F22" s="179"/>
      <c r="G22" s="180">
        <f t="shared" si="0"/>
        <v>0</v>
      </c>
      <c r="H22" s="161"/>
      <c r="I22" s="160">
        <f t="shared" si="1"/>
        <v>0</v>
      </c>
      <c r="J22" s="161"/>
      <c r="K22" s="160">
        <f t="shared" si="2"/>
        <v>0</v>
      </c>
      <c r="L22" s="160">
        <v>21</v>
      </c>
      <c r="M22" s="160">
        <f t="shared" si="3"/>
        <v>0</v>
      </c>
      <c r="N22" s="160">
        <v>0</v>
      </c>
      <c r="O22" s="160">
        <f t="shared" si="4"/>
        <v>0</v>
      </c>
      <c r="P22" s="160">
        <v>0</v>
      </c>
      <c r="Q22" s="160">
        <f t="shared" si="5"/>
        <v>0</v>
      </c>
      <c r="R22" s="160"/>
      <c r="S22" s="160" t="s">
        <v>260</v>
      </c>
      <c r="T22" s="160" t="s">
        <v>295</v>
      </c>
      <c r="U22" s="160">
        <v>0.93300000000000005</v>
      </c>
      <c r="V22" s="160">
        <f t="shared" si="6"/>
        <v>21.38</v>
      </c>
      <c r="W22" s="160" t="s">
        <v>1726</v>
      </c>
      <c r="X22" s="160" t="s">
        <v>261</v>
      </c>
      <c r="Y22" s="150"/>
      <c r="Z22" s="150"/>
      <c r="AA22" s="150"/>
      <c r="AB22" s="150"/>
      <c r="AC22" s="150"/>
      <c r="AD22" s="150"/>
      <c r="AE22" s="150"/>
      <c r="AF22" s="150"/>
      <c r="AG22" s="150" t="s">
        <v>1232</v>
      </c>
      <c r="AH22" s="150"/>
      <c r="AI22" s="150"/>
      <c r="AJ22" s="150"/>
      <c r="AK22" s="150"/>
      <c r="AL22" s="150"/>
      <c r="AM22" s="150"/>
      <c r="AN22" s="150"/>
      <c r="AO22" s="150"/>
      <c r="AP22" s="150"/>
      <c r="AQ22" s="150"/>
      <c r="AR22" s="150"/>
      <c r="AS22" s="150"/>
      <c r="AT22" s="150"/>
      <c r="AU22" s="150"/>
      <c r="AV22" s="150"/>
      <c r="AW22" s="150"/>
      <c r="AX22" s="150"/>
      <c r="AY22" s="150"/>
      <c r="AZ22" s="150"/>
      <c r="BA22" s="150"/>
      <c r="BB22" s="150"/>
      <c r="BC22" s="150"/>
      <c r="BD22" s="150"/>
      <c r="BE22" s="150"/>
      <c r="BF22" s="150"/>
      <c r="BG22" s="150"/>
      <c r="BH22" s="150"/>
    </row>
    <row r="23" spans="1:60" outlineLevel="1" x14ac:dyDescent="0.2">
      <c r="A23" s="175">
        <v>15</v>
      </c>
      <c r="B23" s="176" t="s">
        <v>1106</v>
      </c>
      <c r="C23" s="183" t="s">
        <v>1107</v>
      </c>
      <c r="D23" s="177" t="s">
        <v>299</v>
      </c>
      <c r="E23" s="178">
        <v>22.91</v>
      </c>
      <c r="F23" s="179"/>
      <c r="G23" s="180">
        <f t="shared" si="0"/>
        <v>0</v>
      </c>
      <c r="H23" s="161"/>
      <c r="I23" s="160">
        <f t="shared" si="1"/>
        <v>0</v>
      </c>
      <c r="J23" s="161"/>
      <c r="K23" s="160">
        <f t="shared" si="2"/>
        <v>0</v>
      </c>
      <c r="L23" s="160">
        <v>21</v>
      </c>
      <c r="M23" s="160">
        <f t="shared" si="3"/>
        <v>0</v>
      </c>
      <c r="N23" s="160">
        <v>0</v>
      </c>
      <c r="O23" s="160">
        <f t="shared" si="4"/>
        <v>0</v>
      </c>
      <c r="P23" s="160">
        <v>0</v>
      </c>
      <c r="Q23" s="160">
        <f t="shared" si="5"/>
        <v>0</v>
      </c>
      <c r="R23" s="160"/>
      <c r="S23" s="160" t="s">
        <v>260</v>
      </c>
      <c r="T23" s="160" t="s">
        <v>295</v>
      </c>
      <c r="U23" s="160">
        <v>0.49</v>
      </c>
      <c r="V23" s="160">
        <f t="shared" si="6"/>
        <v>11.23</v>
      </c>
      <c r="W23" s="160" t="s">
        <v>1726</v>
      </c>
      <c r="X23" s="160" t="s">
        <v>261</v>
      </c>
      <c r="Y23" s="150"/>
      <c r="Z23" s="150"/>
      <c r="AA23" s="150"/>
      <c r="AB23" s="150"/>
      <c r="AC23" s="150"/>
      <c r="AD23" s="150"/>
      <c r="AE23" s="150"/>
      <c r="AF23" s="150"/>
      <c r="AG23" s="150" t="s">
        <v>1232</v>
      </c>
      <c r="AH23" s="150"/>
      <c r="AI23" s="150"/>
      <c r="AJ23" s="150"/>
      <c r="AK23" s="150"/>
      <c r="AL23" s="150"/>
      <c r="AM23" s="150"/>
      <c r="AN23" s="150"/>
      <c r="AO23" s="150"/>
      <c r="AP23" s="150"/>
      <c r="AQ23" s="150"/>
      <c r="AR23" s="150"/>
      <c r="AS23" s="150"/>
      <c r="AT23" s="150"/>
      <c r="AU23" s="150"/>
      <c r="AV23" s="150"/>
      <c r="AW23" s="150"/>
      <c r="AX23" s="150"/>
      <c r="AY23" s="150"/>
      <c r="AZ23" s="150"/>
      <c r="BA23" s="150"/>
      <c r="BB23" s="150"/>
      <c r="BC23" s="150"/>
      <c r="BD23" s="150"/>
      <c r="BE23" s="150"/>
      <c r="BF23" s="150"/>
      <c r="BG23" s="150"/>
      <c r="BH23" s="150"/>
    </row>
    <row r="24" spans="1:60" outlineLevel="1" x14ac:dyDescent="0.2">
      <c r="A24" s="175">
        <v>16</v>
      </c>
      <c r="B24" s="176" t="s">
        <v>1110</v>
      </c>
      <c r="C24" s="183" t="s">
        <v>1111</v>
      </c>
      <c r="D24" s="177" t="s">
        <v>299</v>
      </c>
      <c r="E24" s="178">
        <v>229.0642</v>
      </c>
      <c r="F24" s="179"/>
      <c r="G24" s="180">
        <f t="shared" si="0"/>
        <v>0</v>
      </c>
      <c r="H24" s="161"/>
      <c r="I24" s="160">
        <f t="shared" si="1"/>
        <v>0</v>
      </c>
      <c r="J24" s="161"/>
      <c r="K24" s="160">
        <f t="shared" si="2"/>
        <v>0</v>
      </c>
      <c r="L24" s="160">
        <v>21</v>
      </c>
      <c r="M24" s="160">
        <f t="shared" si="3"/>
        <v>0</v>
      </c>
      <c r="N24" s="160">
        <v>0</v>
      </c>
      <c r="O24" s="160">
        <f t="shared" si="4"/>
        <v>0</v>
      </c>
      <c r="P24" s="160">
        <v>0</v>
      </c>
      <c r="Q24" s="160">
        <f t="shared" si="5"/>
        <v>0</v>
      </c>
      <c r="R24" s="160"/>
      <c r="S24" s="160" t="s">
        <v>260</v>
      </c>
      <c r="T24" s="160" t="s">
        <v>295</v>
      </c>
      <c r="U24" s="160">
        <v>0</v>
      </c>
      <c r="V24" s="160">
        <f t="shared" si="6"/>
        <v>0</v>
      </c>
      <c r="W24" s="160" t="s">
        <v>1726</v>
      </c>
      <c r="X24" s="160" t="s">
        <v>261</v>
      </c>
      <c r="Y24" s="150"/>
      <c r="Z24" s="150"/>
      <c r="AA24" s="150"/>
      <c r="AB24" s="150"/>
      <c r="AC24" s="150"/>
      <c r="AD24" s="150"/>
      <c r="AE24" s="150"/>
      <c r="AF24" s="150"/>
      <c r="AG24" s="150" t="s">
        <v>1232</v>
      </c>
      <c r="AH24" s="150"/>
      <c r="AI24" s="150"/>
      <c r="AJ24" s="150"/>
      <c r="AK24" s="150"/>
      <c r="AL24" s="150"/>
      <c r="AM24" s="150"/>
      <c r="AN24" s="150"/>
      <c r="AO24" s="150"/>
      <c r="AP24" s="150"/>
      <c r="AQ24" s="150"/>
      <c r="AR24" s="150"/>
      <c r="AS24" s="150"/>
      <c r="AT24" s="150"/>
      <c r="AU24" s="150"/>
      <c r="AV24" s="150"/>
      <c r="AW24" s="150"/>
      <c r="AX24" s="150"/>
      <c r="AY24" s="150"/>
      <c r="AZ24" s="150"/>
      <c r="BA24" s="150"/>
      <c r="BB24" s="150"/>
      <c r="BC24" s="150"/>
      <c r="BD24" s="150"/>
      <c r="BE24" s="150"/>
      <c r="BF24" s="150"/>
      <c r="BG24" s="150"/>
      <c r="BH24" s="150"/>
    </row>
    <row r="25" spans="1:60" outlineLevel="1" x14ac:dyDescent="0.2">
      <c r="A25" s="175">
        <v>17</v>
      </c>
      <c r="B25" s="176" t="s">
        <v>1112</v>
      </c>
      <c r="C25" s="183" t="s">
        <v>1113</v>
      </c>
      <c r="D25" s="177" t="s">
        <v>299</v>
      </c>
      <c r="E25" s="178">
        <v>22.91</v>
      </c>
      <c r="F25" s="179"/>
      <c r="G25" s="180">
        <f t="shared" si="0"/>
        <v>0</v>
      </c>
      <c r="H25" s="161"/>
      <c r="I25" s="160">
        <f t="shared" si="1"/>
        <v>0</v>
      </c>
      <c r="J25" s="161"/>
      <c r="K25" s="160">
        <f t="shared" si="2"/>
        <v>0</v>
      </c>
      <c r="L25" s="160">
        <v>21</v>
      </c>
      <c r="M25" s="160">
        <f t="shared" si="3"/>
        <v>0</v>
      </c>
      <c r="N25" s="160">
        <v>0</v>
      </c>
      <c r="O25" s="160">
        <f t="shared" si="4"/>
        <v>0</v>
      </c>
      <c r="P25" s="160">
        <v>0</v>
      </c>
      <c r="Q25" s="160">
        <f t="shared" si="5"/>
        <v>0</v>
      </c>
      <c r="R25" s="160"/>
      <c r="S25" s="160" t="s">
        <v>260</v>
      </c>
      <c r="T25" s="160" t="s">
        <v>295</v>
      </c>
      <c r="U25" s="160">
        <v>0.94199999999999995</v>
      </c>
      <c r="V25" s="160">
        <f t="shared" si="6"/>
        <v>21.58</v>
      </c>
      <c r="W25" s="160" t="s">
        <v>1726</v>
      </c>
      <c r="X25" s="160" t="s">
        <v>261</v>
      </c>
      <c r="Y25" s="150"/>
      <c r="Z25" s="150"/>
      <c r="AA25" s="150"/>
      <c r="AB25" s="150"/>
      <c r="AC25" s="150"/>
      <c r="AD25" s="150"/>
      <c r="AE25" s="150"/>
      <c r="AF25" s="150"/>
      <c r="AG25" s="150" t="s">
        <v>1232</v>
      </c>
      <c r="AH25" s="150"/>
      <c r="AI25" s="150"/>
      <c r="AJ25" s="150"/>
      <c r="AK25" s="150"/>
      <c r="AL25" s="150"/>
      <c r="AM25" s="150"/>
      <c r="AN25" s="150"/>
      <c r="AO25" s="150"/>
      <c r="AP25" s="150"/>
      <c r="AQ25" s="150"/>
      <c r="AR25" s="150"/>
      <c r="AS25" s="150"/>
      <c r="AT25" s="150"/>
      <c r="AU25" s="150"/>
      <c r="AV25" s="150"/>
      <c r="AW25" s="150"/>
      <c r="AX25" s="150"/>
      <c r="AY25" s="150"/>
      <c r="AZ25" s="150"/>
      <c r="BA25" s="150"/>
      <c r="BB25" s="150"/>
      <c r="BC25" s="150"/>
      <c r="BD25" s="150"/>
      <c r="BE25" s="150"/>
      <c r="BF25" s="150"/>
      <c r="BG25" s="150"/>
      <c r="BH25" s="150"/>
    </row>
    <row r="26" spans="1:60" outlineLevel="1" x14ac:dyDescent="0.2">
      <c r="A26" s="175">
        <v>18</v>
      </c>
      <c r="B26" s="176" t="s">
        <v>1114</v>
      </c>
      <c r="C26" s="183" t="s">
        <v>1115</v>
      </c>
      <c r="D26" s="177" t="s">
        <v>299</v>
      </c>
      <c r="E26" s="178">
        <v>114.55</v>
      </c>
      <c r="F26" s="179"/>
      <c r="G26" s="180">
        <f t="shared" si="0"/>
        <v>0</v>
      </c>
      <c r="H26" s="161"/>
      <c r="I26" s="160">
        <f t="shared" si="1"/>
        <v>0</v>
      </c>
      <c r="J26" s="161"/>
      <c r="K26" s="160">
        <f t="shared" si="2"/>
        <v>0</v>
      </c>
      <c r="L26" s="160">
        <v>21</v>
      </c>
      <c r="M26" s="160">
        <f t="shared" si="3"/>
        <v>0</v>
      </c>
      <c r="N26" s="160">
        <v>0</v>
      </c>
      <c r="O26" s="160">
        <f t="shared" si="4"/>
        <v>0</v>
      </c>
      <c r="P26" s="160">
        <v>0</v>
      </c>
      <c r="Q26" s="160">
        <f t="shared" si="5"/>
        <v>0</v>
      </c>
      <c r="R26" s="160"/>
      <c r="S26" s="160" t="s">
        <v>260</v>
      </c>
      <c r="T26" s="160" t="s">
        <v>295</v>
      </c>
      <c r="U26" s="160">
        <v>0.105</v>
      </c>
      <c r="V26" s="160">
        <f t="shared" si="6"/>
        <v>12.03</v>
      </c>
      <c r="W26" s="160" t="s">
        <v>1726</v>
      </c>
      <c r="X26" s="160" t="s">
        <v>261</v>
      </c>
      <c r="Y26" s="150"/>
      <c r="Z26" s="150"/>
      <c r="AA26" s="150"/>
      <c r="AB26" s="150"/>
      <c r="AC26" s="150"/>
      <c r="AD26" s="150"/>
      <c r="AE26" s="150"/>
      <c r="AF26" s="150"/>
      <c r="AG26" s="150" t="s">
        <v>1232</v>
      </c>
      <c r="AH26" s="150"/>
      <c r="AI26" s="150"/>
      <c r="AJ26" s="150"/>
      <c r="AK26" s="150"/>
      <c r="AL26" s="150"/>
      <c r="AM26" s="150"/>
      <c r="AN26" s="150"/>
      <c r="AO26" s="150"/>
      <c r="AP26" s="150"/>
      <c r="AQ26" s="150"/>
      <c r="AR26" s="150"/>
      <c r="AS26" s="150"/>
      <c r="AT26" s="150"/>
      <c r="AU26" s="150"/>
      <c r="AV26" s="150"/>
      <c r="AW26" s="150"/>
      <c r="AX26" s="150"/>
      <c r="AY26" s="150"/>
      <c r="AZ26" s="150"/>
      <c r="BA26" s="150"/>
      <c r="BB26" s="150"/>
      <c r="BC26" s="150"/>
      <c r="BD26" s="150"/>
      <c r="BE26" s="150"/>
      <c r="BF26" s="150"/>
      <c r="BG26" s="150"/>
      <c r="BH26" s="150"/>
    </row>
    <row r="27" spans="1:60" outlineLevel="1" x14ac:dyDescent="0.2">
      <c r="A27" s="175">
        <v>19</v>
      </c>
      <c r="B27" s="176" t="s">
        <v>1753</v>
      </c>
      <c r="C27" s="183" t="s">
        <v>1754</v>
      </c>
      <c r="D27" s="177" t="s">
        <v>259</v>
      </c>
      <c r="E27" s="178">
        <v>648.45000000000005</v>
      </c>
      <c r="F27" s="179"/>
      <c r="G27" s="180">
        <f t="shared" si="0"/>
        <v>0</v>
      </c>
      <c r="H27" s="161"/>
      <c r="I27" s="160">
        <f t="shared" si="1"/>
        <v>0</v>
      </c>
      <c r="J27" s="161"/>
      <c r="K27" s="160">
        <f t="shared" si="2"/>
        <v>0</v>
      </c>
      <c r="L27" s="160">
        <v>21</v>
      </c>
      <c r="M27" s="160">
        <f t="shared" si="3"/>
        <v>0</v>
      </c>
      <c r="N27" s="160">
        <v>0</v>
      </c>
      <c r="O27" s="160">
        <f t="shared" si="4"/>
        <v>0</v>
      </c>
      <c r="P27" s="160">
        <v>0</v>
      </c>
      <c r="Q27" s="160">
        <f t="shared" si="5"/>
        <v>0</v>
      </c>
      <c r="R27" s="160"/>
      <c r="S27" s="160" t="s">
        <v>236</v>
      </c>
      <c r="T27" s="160" t="s">
        <v>295</v>
      </c>
      <c r="U27" s="160">
        <v>0</v>
      </c>
      <c r="V27" s="160">
        <f t="shared" si="6"/>
        <v>0</v>
      </c>
      <c r="W27" s="160" t="s">
        <v>1726</v>
      </c>
      <c r="X27" s="160" t="s">
        <v>261</v>
      </c>
      <c r="Y27" s="150"/>
      <c r="Z27" s="150"/>
      <c r="AA27" s="150"/>
      <c r="AB27" s="150"/>
      <c r="AC27" s="150"/>
      <c r="AD27" s="150"/>
      <c r="AE27" s="150"/>
      <c r="AF27" s="150"/>
      <c r="AG27" s="150" t="s">
        <v>1232</v>
      </c>
      <c r="AH27" s="150"/>
      <c r="AI27" s="150"/>
      <c r="AJ27" s="150"/>
      <c r="AK27" s="150"/>
      <c r="AL27" s="150"/>
      <c r="AM27" s="150"/>
      <c r="AN27" s="150"/>
      <c r="AO27" s="150"/>
      <c r="AP27" s="150"/>
      <c r="AQ27" s="150"/>
      <c r="AR27" s="150"/>
      <c r="AS27" s="150"/>
      <c r="AT27" s="150"/>
      <c r="AU27" s="150"/>
      <c r="AV27" s="150"/>
      <c r="AW27" s="150"/>
      <c r="AX27" s="150"/>
      <c r="AY27" s="150"/>
      <c r="AZ27" s="150"/>
      <c r="BA27" s="150"/>
      <c r="BB27" s="150"/>
      <c r="BC27" s="150"/>
      <c r="BD27" s="150"/>
      <c r="BE27" s="150"/>
      <c r="BF27" s="150"/>
      <c r="BG27" s="150"/>
      <c r="BH27" s="150"/>
    </row>
    <row r="28" spans="1:60" outlineLevel="1" x14ac:dyDescent="0.2">
      <c r="A28" s="175">
        <v>20</v>
      </c>
      <c r="B28" s="176" t="s">
        <v>1755</v>
      </c>
      <c r="C28" s="183" t="s">
        <v>1756</v>
      </c>
      <c r="D28" s="177" t="s">
        <v>299</v>
      </c>
      <c r="E28" s="178">
        <v>9.2490799999999993</v>
      </c>
      <c r="F28" s="179"/>
      <c r="G28" s="180">
        <f t="shared" si="0"/>
        <v>0</v>
      </c>
      <c r="H28" s="161"/>
      <c r="I28" s="160">
        <f t="shared" si="1"/>
        <v>0</v>
      </c>
      <c r="J28" s="161"/>
      <c r="K28" s="160">
        <f t="shared" si="2"/>
        <v>0</v>
      </c>
      <c r="L28" s="160">
        <v>21</v>
      </c>
      <c r="M28" s="160">
        <f t="shared" si="3"/>
        <v>0</v>
      </c>
      <c r="N28" s="160">
        <v>0</v>
      </c>
      <c r="O28" s="160">
        <f t="shared" si="4"/>
        <v>0</v>
      </c>
      <c r="P28" s="160">
        <v>0</v>
      </c>
      <c r="Q28" s="160">
        <f t="shared" si="5"/>
        <v>0</v>
      </c>
      <c r="R28" s="160"/>
      <c r="S28" s="160" t="s">
        <v>236</v>
      </c>
      <c r="T28" s="160" t="s">
        <v>295</v>
      </c>
      <c r="U28" s="160">
        <v>0</v>
      </c>
      <c r="V28" s="160">
        <f t="shared" si="6"/>
        <v>0</v>
      </c>
      <c r="W28" s="160" t="s">
        <v>1726</v>
      </c>
      <c r="X28" s="160" t="s">
        <v>964</v>
      </c>
      <c r="Y28" s="150"/>
      <c r="Z28" s="150"/>
      <c r="AA28" s="150"/>
      <c r="AB28" s="150"/>
      <c r="AC28" s="150"/>
      <c r="AD28" s="150"/>
      <c r="AE28" s="150"/>
      <c r="AF28" s="150"/>
      <c r="AG28" s="150" t="s">
        <v>1757</v>
      </c>
      <c r="AH28" s="150"/>
      <c r="AI28" s="150"/>
      <c r="AJ28" s="150"/>
      <c r="AK28" s="150"/>
      <c r="AL28" s="150"/>
      <c r="AM28" s="150"/>
      <c r="AN28" s="150"/>
      <c r="AO28" s="150"/>
      <c r="AP28" s="150"/>
      <c r="AQ28" s="150"/>
      <c r="AR28" s="150"/>
      <c r="AS28" s="150"/>
      <c r="AT28" s="150"/>
      <c r="AU28" s="150"/>
      <c r="AV28" s="150"/>
      <c r="AW28" s="150"/>
      <c r="AX28" s="150"/>
      <c r="AY28" s="150"/>
      <c r="AZ28" s="150"/>
      <c r="BA28" s="150"/>
      <c r="BB28" s="150"/>
      <c r="BC28" s="150"/>
      <c r="BD28" s="150"/>
      <c r="BE28" s="150"/>
      <c r="BF28" s="150"/>
      <c r="BG28" s="150"/>
      <c r="BH28" s="150"/>
    </row>
    <row r="29" spans="1:60" x14ac:dyDescent="0.2">
      <c r="A29" s="163" t="s">
        <v>232</v>
      </c>
      <c r="B29" s="164" t="s">
        <v>173</v>
      </c>
      <c r="C29" s="182" t="s">
        <v>174</v>
      </c>
      <c r="D29" s="165"/>
      <c r="E29" s="166"/>
      <c r="F29" s="167"/>
      <c r="G29" s="168">
        <f>SUMIF(AG30:AG40,"&lt;&gt;NOR",G30:G40)</f>
        <v>0</v>
      </c>
      <c r="H29" s="162"/>
      <c r="I29" s="162">
        <f>SUM(I30:I40)</f>
        <v>0</v>
      </c>
      <c r="J29" s="162"/>
      <c r="K29" s="162">
        <f>SUM(K30:K40)</f>
        <v>0</v>
      </c>
      <c r="L29" s="162"/>
      <c r="M29" s="162">
        <f>SUM(M30:M40)</f>
        <v>0</v>
      </c>
      <c r="N29" s="162"/>
      <c r="O29" s="162">
        <f>SUM(O30:O40)</f>
        <v>11.270000000000001</v>
      </c>
      <c r="P29" s="162"/>
      <c r="Q29" s="162">
        <f>SUM(Q30:Q40)</f>
        <v>0</v>
      </c>
      <c r="R29" s="162"/>
      <c r="S29" s="162"/>
      <c r="T29" s="162"/>
      <c r="U29" s="162"/>
      <c r="V29" s="162">
        <f>SUM(V30:V40)</f>
        <v>294.40999999999997</v>
      </c>
      <c r="W29" s="162"/>
      <c r="X29" s="162"/>
      <c r="AG29" t="s">
        <v>233</v>
      </c>
    </row>
    <row r="30" spans="1:60" ht="22.5" outlineLevel="1" x14ac:dyDescent="0.2">
      <c r="A30" s="175">
        <v>21</v>
      </c>
      <c r="B30" s="176" t="s">
        <v>1758</v>
      </c>
      <c r="C30" s="183" t="s">
        <v>1759</v>
      </c>
      <c r="D30" s="177" t="s">
        <v>292</v>
      </c>
      <c r="E30" s="178">
        <v>120</v>
      </c>
      <c r="F30" s="179"/>
      <c r="G30" s="180">
        <f t="shared" ref="G30:G40" si="7">ROUND(E30*F30,2)</f>
        <v>0</v>
      </c>
      <c r="H30" s="161"/>
      <c r="I30" s="160">
        <f t="shared" ref="I30:I40" si="8">ROUND(E30*H30,2)</f>
        <v>0</v>
      </c>
      <c r="J30" s="161"/>
      <c r="K30" s="160">
        <f t="shared" ref="K30:K40" si="9">ROUND(E30*J30,2)</f>
        <v>0</v>
      </c>
      <c r="L30" s="160">
        <v>21</v>
      </c>
      <c r="M30" s="160">
        <f t="shared" ref="M30:M40" si="10">G30*(1+L30/100)</f>
        <v>0</v>
      </c>
      <c r="N30" s="160">
        <v>3.32E-3</v>
      </c>
      <c r="O30" s="160">
        <f t="shared" ref="O30:O40" si="11">ROUND(E30*N30,2)</f>
        <v>0.4</v>
      </c>
      <c r="P30" s="160">
        <v>0</v>
      </c>
      <c r="Q30" s="160">
        <f t="shared" ref="Q30:Q40" si="12">ROUND(E30*P30,2)</f>
        <v>0</v>
      </c>
      <c r="R30" s="160"/>
      <c r="S30" s="160" t="s">
        <v>260</v>
      </c>
      <c r="T30" s="160" t="s">
        <v>295</v>
      </c>
      <c r="U30" s="160">
        <v>0.377</v>
      </c>
      <c r="V30" s="160">
        <f t="shared" ref="V30:V40" si="13">ROUND(E30*U30,2)</f>
        <v>45.24</v>
      </c>
      <c r="W30" s="160" t="s">
        <v>1726</v>
      </c>
      <c r="X30" s="160" t="s">
        <v>261</v>
      </c>
      <c r="Y30" s="150"/>
      <c r="Z30" s="150"/>
      <c r="AA30" s="150"/>
      <c r="AB30" s="150"/>
      <c r="AC30" s="150"/>
      <c r="AD30" s="150"/>
      <c r="AE30" s="150"/>
      <c r="AF30" s="150"/>
      <c r="AG30" s="150" t="s">
        <v>1198</v>
      </c>
      <c r="AH30" s="150"/>
      <c r="AI30" s="150"/>
      <c r="AJ30" s="150"/>
      <c r="AK30" s="150"/>
      <c r="AL30" s="150"/>
      <c r="AM30" s="150"/>
      <c r="AN30" s="150"/>
      <c r="AO30" s="150"/>
      <c r="AP30" s="150"/>
      <c r="AQ30" s="150"/>
      <c r="AR30" s="150"/>
      <c r="AS30" s="150"/>
      <c r="AT30" s="150"/>
      <c r="AU30" s="150"/>
      <c r="AV30" s="150"/>
      <c r="AW30" s="150"/>
      <c r="AX30" s="150"/>
      <c r="AY30" s="150"/>
      <c r="AZ30" s="150"/>
      <c r="BA30" s="150"/>
      <c r="BB30" s="150"/>
      <c r="BC30" s="150"/>
      <c r="BD30" s="150"/>
      <c r="BE30" s="150"/>
      <c r="BF30" s="150"/>
      <c r="BG30" s="150"/>
      <c r="BH30" s="150"/>
    </row>
    <row r="31" spans="1:60" outlineLevel="1" x14ac:dyDescent="0.2">
      <c r="A31" s="175">
        <v>22</v>
      </c>
      <c r="B31" s="176" t="s">
        <v>1760</v>
      </c>
      <c r="C31" s="183" t="s">
        <v>1761</v>
      </c>
      <c r="D31" s="177" t="s">
        <v>292</v>
      </c>
      <c r="E31" s="178">
        <v>120</v>
      </c>
      <c r="F31" s="179"/>
      <c r="G31" s="180">
        <f t="shared" si="7"/>
        <v>0</v>
      </c>
      <c r="H31" s="161"/>
      <c r="I31" s="160">
        <f t="shared" si="8"/>
        <v>0</v>
      </c>
      <c r="J31" s="161"/>
      <c r="K31" s="160">
        <f t="shared" si="9"/>
        <v>0</v>
      </c>
      <c r="L31" s="160">
        <v>21</v>
      </c>
      <c r="M31" s="160">
        <f t="shared" si="10"/>
        <v>0</v>
      </c>
      <c r="N31" s="160">
        <v>0</v>
      </c>
      <c r="O31" s="160">
        <f t="shared" si="11"/>
        <v>0</v>
      </c>
      <c r="P31" s="160">
        <v>0</v>
      </c>
      <c r="Q31" s="160">
        <f t="shared" si="12"/>
        <v>0</v>
      </c>
      <c r="R31" s="160"/>
      <c r="S31" s="160" t="s">
        <v>236</v>
      </c>
      <c r="T31" s="160" t="s">
        <v>295</v>
      </c>
      <c r="U31" s="160">
        <v>0</v>
      </c>
      <c r="V31" s="160">
        <f t="shared" si="13"/>
        <v>0</v>
      </c>
      <c r="W31" s="160" t="s">
        <v>1726</v>
      </c>
      <c r="X31" s="160" t="s">
        <v>423</v>
      </c>
      <c r="Y31" s="150"/>
      <c r="Z31" s="150"/>
      <c r="AA31" s="150"/>
      <c r="AB31" s="150"/>
      <c r="AC31" s="150"/>
      <c r="AD31" s="150"/>
      <c r="AE31" s="150"/>
      <c r="AF31" s="150"/>
      <c r="AG31" s="150" t="s">
        <v>1202</v>
      </c>
      <c r="AH31" s="150"/>
      <c r="AI31" s="150"/>
      <c r="AJ31" s="150"/>
      <c r="AK31" s="150"/>
      <c r="AL31" s="150"/>
      <c r="AM31" s="150"/>
      <c r="AN31" s="150"/>
      <c r="AO31" s="150"/>
      <c r="AP31" s="150"/>
      <c r="AQ31" s="150"/>
      <c r="AR31" s="150"/>
      <c r="AS31" s="150"/>
      <c r="AT31" s="150"/>
      <c r="AU31" s="150"/>
      <c r="AV31" s="150"/>
      <c r="AW31" s="150"/>
      <c r="AX31" s="150"/>
      <c r="AY31" s="150"/>
      <c r="AZ31" s="150"/>
      <c r="BA31" s="150"/>
      <c r="BB31" s="150"/>
      <c r="BC31" s="150"/>
      <c r="BD31" s="150"/>
      <c r="BE31" s="150"/>
      <c r="BF31" s="150"/>
      <c r="BG31" s="150"/>
      <c r="BH31" s="150"/>
    </row>
    <row r="32" spans="1:60" ht="22.5" outlineLevel="1" x14ac:dyDescent="0.2">
      <c r="A32" s="175">
        <v>23</v>
      </c>
      <c r="B32" s="176" t="s">
        <v>1762</v>
      </c>
      <c r="C32" s="183" t="s">
        <v>1763</v>
      </c>
      <c r="D32" s="177" t="s">
        <v>351</v>
      </c>
      <c r="E32" s="178">
        <v>138</v>
      </c>
      <c r="F32" s="179"/>
      <c r="G32" s="180">
        <f t="shared" si="7"/>
        <v>0</v>
      </c>
      <c r="H32" s="161"/>
      <c r="I32" s="160">
        <f t="shared" si="8"/>
        <v>0</v>
      </c>
      <c r="J32" s="161"/>
      <c r="K32" s="160">
        <f t="shared" si="9"/>
        <v>0</v>
      </c>
      <c r="L32" s="160">
        <v>21</v>
      </c>
      <c r="M32" s="160">
        <f t="shared" si="10"/>
        <v>0</v>
      </c>
      <c r="N32" s="160">
        <v>1.4670000000000001E-2</v>
      </c>
      <c r="O32" s="160">
        <f t="shared" si="11"/>
        <v>2.02</v>
      </c>
      <c r="P32" s="160">
        <v>0</v>
      </c>
      <c r="Q32" s="160">
        <f t="shared" si="12"/>
        <v>0</v>
      </c>
      <c r="R32" s="160"/>
      <c r="S32" s="160" t="s">
        <v>260</v>
      </c>
      <c r="T32" s="160" t="s">
        <v>295</v>
      </c>
      <c r="U32" s="160">
        <v>0.41599999999999998</v>
      </c>
      <c r="V32" s="160">
        <f t="shared" si="13"/>
        <v>57.41</v>
      </c>
      <c r="W32" s="160" t="s">
        <v>1726</v>
      </c>
      <c r="X32" s="160" t="s">
        <v>261</v>
      </c>
      <c r="Y32" s="150"/>
      <c r="Z32" s="150"/>
      <c r="AA32" s="150"/>
      <c r="AB32" s="150"/>
      <c r="AC32" s="150"/>
      <c r="AD32" s="150"/>
      <c r="AE32" s="150"/>
      <c r="AF32" s="150"/>
      <c r="AG32" s="150" t="s">
        <v>1198</v>
      </c>
      <c r="AH32" s="150"/>
      <c r="AI32" s="150"/>
      <c r="AJ32" s="150"/>
      <c r="AK32" s="150"/>
      <c r="AL32" s="150"/>
      <c r="AM32" s="150"/>
      <c r="AN32" s="150"/>
      <c r="AO32" s="150"/>
      <c r="AP32" s="150"/>
      <c r="AQ32" s="150"/>
      <c r="AR32" s="150"/>
      <c r="AS32" s="150"/>
      <c r="AT32" s="150"/>
      <c r="AU32" s="150"/>
      <c r="AV32" s="150"/>
      <c r="AW32" s="150"/>
      <c r="AX32" s="150"/>
      <c r="AY32" s="150"/>
      <c r="AZ32" s="150"/>
      <c r="BA32" s="150"/>
      <c r="BB32" s="150"/>
      <c r="BC32" s="150"/>
      <c r="BD32" s="150"/>
      <c r="BE32" s="150"/>
      <c r="BF32" s="150"/>
      <c r="BG32" s="150"/>
      <c r="BH32" s="150"/>
    </row>
    <row r="33" spans="1:60" ht="22.5" outlineLevel="1" x14ac:dyDescent="0.2">
      <c r="A33" s="175">
        <v>24</v>
      </c>
      <c r="B33" s="176" t="s">
        <v>1764</v>
      </c>
      <c r="C33" s="183" t="s">
        <v>1765</v>
      </c>
      <c r="D33" s="177" t="s">
        <v>259</v>
      </c>
      <c r="E33" s="178">
        <v>162.12</v>
      </c>
      <c r="F33" s="179"/>
      <c r="G33" s="180">
        <f t="shared" si="7"/>
        <v>0</v>
      </c>
      <c r="H33" s="161"/>
      <c r="I33" s="160">
        <f t="shared" si="8"/>
        <v>0</v>
      </c>
      <c r="J33" s="161"/>
      <c r="K33" s="160">
        <f t="shared" si="9"/>
        <v>0</v>
      </c>
      <c r="L33" s="160">
        <v>21</v>
      </c>
      <c r="M33" s="160">
        <f t="shared" si="10"/>
        <v>0</v>
      </c>
      <c r="N33" s="160">
        <v>0.02</v>
      </c>
      <c r="O33" s="160">
        <f t="shared" si="11"/>
        <v>3.24</v>
      </c>
      <c r="P33" s="160">
        <v>0</v>
      </c>
      <c r="Q33" s="160">
        <f t="shared" si="12"/>
        <v>0</v>
      </c>
      <c r="R33" s="160"/>
      <c r="S33" s="160" t="s">
        <v>236</v>
      </c>
      <c r="T33" s="160" t="s">
        <v>295</v>
      </c>
      <c r="U33" s="160">
        <v>0</v>
      </c>
      <c r="V33" s="160">
        <f t="shared" si="13"/>
        <v>0</v>
      </c>
      <c r="W33" s="160" t="s">
        <v>1726</v>
      </c>
      <c r="X33" s="160" t="s">
        <v>261</v>
      </c>
      <c r="Y33" s="150"/>
      <c r="Z33" s="150"/>
      <c r="AA33" s="150"/>
      <c r="AB33" s="150"/>
      <c r="AC33" s="150"/>
      <c r="AD33" s="150"/>
      <c r="AE33" s="150"/>
      <c r="AF33" s="150"/>
      <c r="AG33" s="150" t="s">
        <v>262</v>
      </c>
      <c r="AH33" s="150"/>
      <c r="AI33" s="150"/>
      <c r="AJ33" s="150"/>
      <c r="AK33" s="150"/>
      <c r="AL33" s="150"/>
      <c r="AM33" s="150"/>
      <c r="AN33" s="150"/>
      <c r="AO33" s="150"/>
      <c r="AP33" s="150"/>
      <c r="AQ33" s="150"/>
      <c r="AR33" s="150"/>
      <c r="AS33" s="150"/>
      <c r="AT33" s="150"/>
      <c r="AU33" s="150"/>
      <c r="AV33" s="150"/>
      <c r="AW33" s="150"/>
      <c r="AX33" s="150"/>
      <c r="AY33" s="150"/>
      <c r="AZ33" s="150"/>
      <c r="BA33" s="150"/>
      <c r="BB33" s="150"/>
      <c r="BC33" s="150"/>
      <c r="BD33" s="150"/>
      <c r="BE33" s="150"/>
      <c r="BF33" s="150"/>
      <c r="BG33" s="150"/>
      <c r="BH33" s="150"/>
    </row>
    <row r="34" spans="1:60" outlineLevel="1" x14ac:dyDescent="0.2">
      <c r="A34" s="175">
        <v>25</v>
      </c>
      <c r="B34" s="176" t="s">
        <v>1766</v>
      </c>
      <c r="C34" s="183" t="s">
        <v>1767</v>
      </c>
      <c r="D34" s="177" t="s">
        <v>259</v>
      </c>
      <c r="E34" s="178">
        <v>648.45000000000005</v>
      </c>
      <c r="F34" s="179"/>
      <c r="G34" s="180">
        <f t="shared" si="7"/>
        <v>0</v>
      </c>
      <c r="H34" s="161"/>
      <c r="I34" s="160">
        <f t="shared" si="8"/>
        <v>0</v>
      </c>
      <c r="J34" s="161"/>
      <c r="K34" s="160">
        <f t="shared" si="9"/>
        <v>0</v>
      </c>
      <c r="L34" s="160">
        <v>21</v>
      </c>
      <c r="M34" s="160">
        <f t="shared" si="10"/>
        <v>0</v>
      </c>
      <c r="N34" s="160">
        <v>0</v>
      </c>
      <c r="O34" s="160">
        <f t="shared" si="11"/>
        <v>0</v>
      </c>
      <c r="P34" s="160">
        <v>0</v>
      </c>
      <c r="Q34" s="160">
        <f t="shared" si="12"/>
        <v>0</v>
      </c>
      <c r="R34" s="160"/>
      <c r="S34" s="160" t="s">
        <v>260</v>
      </c>
      <c r="T34" s="160" t="s">
        <v>295</v>
      </c>
      <c r="U34" s="160">
        <v>0.20799999999999999</v>
      </c>
      <c r="V34" s="160">
        <f t="shared" si="13"/>
        <v>134.88</v>
      </c>
      <c r="W34" s="160" t="s">
        <v>1726</v>
      </c>
      <c r="X34" s="160" t="s">
        <v>261</v>
      </c>
      <c r="Y34" s="150"/>
      <c r="Z34" s="150"/>
      <c r="AA34" s="150"/>
      <c r="AB34" s="150"/>
      <c r="AC34" s="150"/>
      <c r="AD34" s="150"/>
      <c r="AE34" s="150"/>
      <c r="AF34" s="150"/>
      <c r="AG34" s="150" t="s">
        <v>1198</v>
      </c>
      <c r="AH34" s="150"/>
      <c r="AI34" s="150"/>
      <c r="AJ34" s="150"/>
      <c r="AK34" s="150"/>
      <c r="AL34" s="150"/>
      <c r="AM34" s="150"/>
      <c r="AN34" s="150"/>
      <c r="AO34" s="150"/>
      <c r="AP34" s="150"/>
      <c r="AQ34" s="150"/>
      <c r="AR34" s="150"/>
      <c r="AS34" s="150"/>
      <c r="AT34" s="150"/>
      <c r="AU34" s="150"/>
      <c r="AV34" s="150"/>
      <c r="AW34" s="150"/>
      <c r="AX34" s="150"/>
      <c r="AY34" s="150"/>
      <c r="AZ34" s="150"/>
      <c r="BA34" s="150"/>
      <c r="BB34" s="150"/>
      <c r="BC34" s="150"/>
      <c r="BD34" s="150"/>
      <c r="BE34" s="150"/>
      <c r="BF34" s="150"/>
      <c r="BG34" s="150"/>
      <c r="BH34" s="150"/>
    </row>
    <row r="35" spans="1:60" outlineLevel="1" x14ac:dyDescent="0.2">
      <c r="A35" s="175">
        <v>26</v>
      </c>
      <c r="B35" s="176" t="s">
        <v>1768</v>
      </c>
      <c r="C35" s="183" t="s">
        <v>1769</v>
      </c>
      <c r="D35" s="177" t="s">
        <v>259</v>
      </c>
      <c r="E35" s="178">
        <v>648.45000000000005</v>
      </c>
      <c r="F35" s="179"/>
      <c r="G35" s="180">
        <f t="shared" si="7"/>
        <v>0</v>
      </c>
      <c r="H35" s="161"/>
      <c r="I35" s="160">
        <f t="shared" si="8"/>
        <v>0</v>
      </c>
      <c r="J35" s="161"/>
      <c r="K35" s="160">
        <f t="shared" si="9"/>
        <v>0</v>
      </c>
      <c r="L35" s="160">
        <v>21</v>
      </c>
      <c r="M35" s="160">
        <f t="shared" si="10"/>
        <v>0</v>
      </c>
      <c r="N35" s="160">
        <v>0</v>
      </c>
      <c r="O35" s="160">
        <f t="shared" si="11"/>
        <v>0</v>
      </c>
      <c r="P35" s="160">
        <v>0</v>
      </c>
      <c r="Q35" s="160">
        <f t="shared" si="12"/>
        <v>0</v>
      </c>
      <c r="R35" s="160"/>
      <c r="S35" s="160" t="s">
        <v>260</v>
      </c>
      <c r="T35" s="160" t="s">
        <v>295</v>
      </c>
      <c r="U35" s="160">
        <v>5.5E-2</v>
      </c>
      <c r="V35" s="160">
        <f t="shared" si="13"/>
        <v>35.659999999999997</v>
      </c>
      <c r="W35" s="160" t="s">
        <v>1726</v>
      </c>
      <c r="X35" s="160" t="s">
        <v>261</v>
      </c>
      <c r="Y35" s="150"/>
      <c r="Z35" s="150"/>
      <c r="AA35" s="150"/>
      <c r="AB35" s="150"/>
      <c r="AC35" s="150"/>
      <c r="AD35" s="150"/>
      <c r="AE35" s="150"/>
      <c r="AF35" s="150"/>
      <c r="AG35" s="150" t="s">
        <v>1198</v>
      </c>
      <c r="AH35" s="150"/>
      <c r="AI35" s="150"/>
      <c r="AJ35" s="150"/>
      <c r="AK35" s="150"/>
      <c r="AL35" s="150"/>
      <c r="AM35" s="150"/>
      <c r="AN35" s="150"/>
      <c r="AO35" s="150"/>
      <c r="AP35" s="150"/>
      <c r="AQ35" s="150"/>
      <c r="AR35" s="150"/>
      <c r="AS35" s="150"/>
      <c r="AT35" s="150"/>
      <c r="AU35" s="150"/>
      <c r="AV35" s="150"/>
      <c r="AW35" s="150"/>
      <c r="AX35" s="150"/>
      <c r="AY35" s="150"/>
      <c r="AZ35" s="150"/>
      <c r="BA35" s="150"/>
      <c r="BB35" s="150"/>
      <c r="BC35" s="150"/>
      <c r="BD35" s="150"/>
      <c r="BE35" s="150"/>
      <c r="BF35" s="150"/>
      <c r="BG35" s="150"/>
      <c r="BH35" s="150"/>
    </row>
    <row r="36" spans="1:60" outlineLevel="1" x14ac:dyDescent="0.2">
      <c r="A36" s="175">
        <v>27</v>
      </c>
      <c r="B36" s="176" t="s">
        <v>1770</v>
      </c>
      <c r="C36" s="183" t="s">
        <v>1771</v>
      </c>
      <c r="D36" s="177" t="s">
        <v>267</v>
      </c>
      <c r="E36" s="178">
        <v>9.67</v>
      </c>
      <c r="F36" s="179"/>
      <c r="G36" s="180">
        <f t="shared" si="7"/>
        <v>0</v>
      </c>
      <c r="H36" s="161"/>
      <c r="I36" s="160">
        <f t="shared" si="8"/>
        <v>0</v>
      </c>
      <c r="J36" s="161"/>
      <c r="K36" s="160">
        <f t="shared" si="9"/>
        <v>0</v>
      </c>
      <c r="L36" s="160">
        <v>21</v>
      </c>
      <c r="M36" s="160">
        <f t="shared" si="10"/>
        <v>0</v>
      </c>
      <c r="N36" s="160">
        <v>0.55000000000000004</v>
      </c>
      <c r="O36" s="160">
        <f t="shared" si="11"/>
        <v>5.32</v>
      </c>
      <c r="P36" s="160">
        <v>0</v>
      </c>
      <c r="Q36" s="160">
        <f t="shared" si="12"/>
        <v>0</v>
      </c>
      <c r="R36" s="160"/>
      <c r="S36" s="160" t="s">
        <v>236</v>
      </c>
      <c r="T36" s="160" t="s">
        <v>295</v>
      </c>
      <c r="U36" s="160">
        <v>0</v>
      </c>
      <c r="V36" s="160">
        <f t="shared" si="13"/>
        <v>0</v>
      </c>
      <c r="W36" s="160" t="s">
        <v>1726</v>
      </c>
      <c r="X36" s="160" t="s">
        <v>423</v>
      </c>
      <c r="Y36" s="150"/>
      <c r="Z36" s="150"/>
      <c r="AA36" s="150"/>
      <c r="AB36" s="150"/>
      <c r="AC36" s="150"/>
      <c r="AD36" s="150"/>
      <c r="AE36" s="150"/>
      <c r="AF36" s="150"/>
      <c r="AG36" s="150" t="s">
        <v>424</v>
      </c>
      <c r="AH36" s="150"/>
      <c r="AI36" s="150"/>
      <c r="AJ36" s="150"/>
      <c r="AK36" s="150"/>
      <c r="AL36" s="150"/>
      <c r="AM36" s="150"/>
      <c r="AN36" s="150"/>
      <c r="AO36" s="150"/>
      <c r="AP36" s="150"/>
      <c r="AQ36" s="150"/>
      <c r="AR36" s="150"/>
      <c r="AS36" s="150"/>
      <c r="AT36" s="150"/>
      <c r="AU36" s="150"/>
      <c r="AV36" s="150"/>
      <c r="AW36" s="150"/>
      <c r="AX36" s="150"/>
      <c r="AY36" s="150"/>
      <c r="AZ36" s="150"/>
      <c r="BA36" s="150"/>
      <c r="BB36" s="150"/>
      <c r="BC36" s="150"/>
      <c r="BD36" s="150"/>
      <c r="BE36" s="150"/>
      <c r="BF36" s="150"/>
      <c r="BG36" s="150"/>
      <c r="BH36" s="150"/>
    </row>
    <row r="37" spans="1:60" outlineLevel="1" x14ac:dyDescent="0.2">
      <c r="A37" s="175">
        <v>28</v>
      </c>
      <c r="B37" s="176" t="s">
        <v>1772</v>
      </c>
      <c r="C37" s="183" t="s">
        <v>1773</v>
      </c>
      <c r="D37" s="177" t="s">
        <v>267</v>
      </c>
      <c r="E37" s="178">
        <v>9.67</v>
      </c>
      <c r="F37" s="179"/>
      <c r="G37" s="180">
        <f t="shared" si="7"/>
        <v>0</v>
      </c>
      <c r="H37" s="161"/>
      <c r="I37" s="160">
        <f t="shared" si="8"/>
        <v>0</v>
      </c>
      <c r="J37" s="161"/>
      <c r="K37" s="160">
        <f t="shared" si="9"/>
        <v>0</v>
      </c>
      <c r="L37" s="160">
        <v>21</v>
      </c>
      <c r="M37" s="160">
        <f t="shared" si="10"/>
        <v>0</v>
      </c>
      <c r="N37" s="160">
        <v>2.3570000000000001E-2</v>
      </c>
      <c r="O37" s="160">
        <f t="shared" si="11"/>
        <v>0.23</v>
      </c>
      <c r="P37" s="160">
        <v>0</v>
      </c>
      <c r="Q37" s="160">
        <f t="shared" si="12"/>
        <v>0</v>
      </c>
      <c r="R37" s="160"/>
      <c r="S37" s="160" t="s">
        <v>260</v>
      </c>
      <c r="T37" s="160" t="s">
        <v>295</v>
      </c>
      <c r="U37" s="160">
        <v>0</v>
      </c>
      <c r="V37" s="160">
        <f t="shared" si="13"/>
        <v>0</v>
      </c>
      <c r="W37" s="160" t="s">
        <v>1726</v>
      </c>
      <c r="X37" s="160" t="s">
        <v>261</v>
      </c>
      <c r="Y37" s="150"/>
      <c r="Z37" s="150"/>
      <c r="AA37" s="150"/>
      <c r="AB37" s="150"/>
      <c r="AC37" s="150"/>
      <c r="AD37" s="150"/>
      <c r="AE37" s="150"/>
      <c r="AF37" s="150"/>
      <c r="AG37" s="150" t="s">
        <v>1198</v>
      </c>
      <c r="AH37" s="150"/>
      <c r="AI37" s="150"/>
      <c r="AJ37" s="150"/>
      <c r="AK37" s="150"/>
      <c r="AL37" s="150"/>
      <c r="AM37" s="150"/>
      <c r="AN37" s="150"/>
      <c r="AO37" s="150"/>
      <c r="AP37" s="150"/>
      <c r="AQ37" s="150"/>
      <c r="AR37" s="150"/>
      <c r="AS37" s="150"/>
      <c r="AT37" s="150"/>
      <c r="AU37" s="150"/>
      <c r="AV37" s="150"/>
      <c r="AW37" s="150"/>
      <c r="AX37" s="150"/>
      <c r="AY37" s="150"/>
      <c r="AZ37" s="150"/>
      <c r="BA37" s="150"/>
      <c r="BB37" s="150"/>
      <c r="BC37" s="150"/>
      <c r="BD37" s="150"/>
      <c r="BE37" s="150"/>
      <c r="BF37" s="150"/>
      <c r="BG37" s="150"/>
      <c r="BH37" s="150"/>
    </row>
    <row r="38" spans="1:60" ht="22.5" outlineLevel="1" x14ac:dyDescent="0.2">
      <c r="A38" s="175">
        <v>29</v>
      </c>
      <c r="B38" s="176" t="s">
        <v>1774</v>
      </c>
      <c r="C38" s="183" t="s">
        <v>1775</v>
      </c>
      <c r="D38" s="177" t="s">
        <v>259</v>
      </c>
      <c r="E38" s="178">
        <v>648.45000000000005</v>
      </c>
      <c r="F38" s="179"/>
      <c r="G38" s="180">
        <f t="shared" si="7"/>
        <v>0</v>
      </c>
      <c r="H38" s="161"/>
      <c r="I38" s="160">
        <f t="shared" si="8"/>
        <v>0</v>
      </c>
      <c r="J38" s="161"/>
      <c r="K38" s="160">
        <f t="shared" si="9"/>
        <v>0</v>
      </c>
      <c r="L38" s="160">
        <v>21</v>
      </c>
      <c r="M38" s="160">
        <f t="shared" si="10"/>
        <v>0</v>
      </c>
      <c r="N38" s="160">
        <v>1E-4</v>
      </c>
      <c r="O38" s="160">
        <f t="shared" si="11"/>
        <v>0.06</v>
      </c>
      <c r="P38" s="160">
        <v>0</v>
      </c>
      <c r="Q38" s="160">
        <f t="shared" si="12"/>
        <v>0</v>
      </c>
      <c r="R38" s="160"/>
      <c r="S38" s="160" t="s">
        <v>236</v>
      </c>
      <c r="T38" s="160" t="s">
        <v>295</v>
      </c>
      <c r="U38" s="160">
        <v>0</v>
      </c>
      <c r="V38" s="160">
        <f t="shared" si="13"/>
        <v>0</v>
      </c>
      <c r="W38" s="160" t="s">
        <v>1726</v>
      </c>
      <c r="X38" s="160" t="s">
        <v>261</v>
      </c>
      <c r="Y38" s="150"/>
      <c r="Z38" s="150"/>
      <c r="AA38" s="150"/>
      <c r="AB38" s="150"/>
      <c r="AC38" s="150"/>
      <c r="AD38" s="150"/>
      <c r="AE38" s="150"/>
      <c r="AF38" s="150"/>
      <c r="AG38" s="150" t="s">
        <v>1198</v>
      </c>
      <c r="AH38" s="150"/>
      <c r="AI38" s="150"/>
      <c r="AJ38" s="150"/>
      <c r="AK38" s="150"/>
      <c r="AL38" s="150"/>
      <c r="AM38" s="150"/>
      <c r="AN38" s="150"/>
      <c r="AO38" s="150"/>
      <c r="AP38" s="150"/>
      <c r="AQ38" s="150"/>
      <c r="AR38" s="150"/>
      <c r="AS38" s="150"/>
      <c r="AT38" s="150"/>
      <c r="AU38" s="150"/>
      <c r="AV38" s="150"/>
      <c r="AW38" s="150"/>
      <c r="AX38" s="150"/>
      <c r="AY38" s="150"/>
      <c r="AZ38" s="150"/>
      <c r="BA38" s="150"/>
      <c r="BB38" s="150"/>
      <c r="BC38" s="150"/>
      <c r="BD38" s="150"/>
      <c r="BE38" s="150"/>
      <c r="BF38" s="150"/>
      <c r="BG38" s="150"/>
      <c r="BH38" s="150"/>
    </row>
    <row r="39" spans="1:60" outlineLevel="1" x14ac:dyDescent="0.2">
      <c r="A39" s="175">
        <v>30</v>
      </c>
      <c r="B39" s="176" t="s">
        <v>1776</v>
      </c>
      <c r="C39" s="183" t="s">
        <v>1777</v>
      </c>
      <c r="D39" s="177" t="s">
        <v>235</v>
      </c>
      <c r="E39" s="178">
        <v>1</v>
      </c>
      <c r="F39" s="179"/>
      <c r="G39" s="180">
        <f t="shared" si="7"/>
        <v>0</v>
      </c>
      <c r="H39" s="161"/>
      <c r="I39" s="160">
        <f t="shared" si="8"/>
        <v>0</v>
      </c>
      <c r="J39" s="161"/>
      <c r="K39" s="160">
        <f t="shared" si="9"/>
        <v>0</v>
      </c>
      <c r="L39" s="160">
        <v>21</v>
      </c>
      <c r="M39" s="160">
        <f t="shared" si="10"/>
        <v>0</v>
      </c>
      <c r="N39" s="160">
        <v>0</v>
      </c>
      <c r="O39" s="160">
        <f t="shared" si="11"/>
        <v>0</v>
      </c>
      <c r="P39" s="160">
        <v>0</v>
      </c>
      <c r="Q39" s="160">
        <f t="shared" si="12"/>
        <v>0</v>
      </c>
      <c r="R39" s="160"/>
      <c r="S39" s="160" t="s">
        <v>236</v>
      </c>
      <c r="T39" s="160" t="s">
        <v>295</v>
      </c>
      <c r="U39" s="160">
        <v>0</v>
      </c>
      <c r="V39" s="160">
        <f t="shared" si="13"/>
        <v>0</v>
      </c>
      <c r="W39" s="160" t="s">
        <v>1726</v>
      </c>
      <c r="X39" s="160" t="s">
        <v>261</v>
      </c>
      <c r="Y39" s="150"/>
      <c r="Z39" s="150"/>
      <c r="AA39" s="150"/>
      <c r="AB39" s="150"/>
      <c r="AC39" s="150"/>
      <c r="AD39" s="150"/>
      <c r="AE39" s="150"/>
      <c r="AF39" s="150"/>
      <c r="AG39" s="150" t="s">
        <v>1198</v>
      </c>
      <c r="AH39" s="150"/>
      <c r="AI39" s="150"/>
      <c r="AJ39" s="150"/>
      <c r="AK39" s="150"/>
      <c r="AL39" s="150"/>
      <c r="AM39" s="150"/>
      <c r="AN39" s="150"/>
      <c r="AO39" s="150"/>
      <c r="AP39" s="150"/>
      <c r="AQ39" s="150"/>
      <c r="AR39" s="150"/>
      <c r="AS39" s="150"/>
      <c r="AT39" s="150"/>
      <c r="AU39" s="150"/>
      <c r="AV39" s="150"/>
      <c r="AW39" s="150"/>
      <c r="AX39" s="150"/>
      <c r="AY39" s="150"/>
      <c r="AZ39" s="150"/>
      <c r="BA39" s="150"/>
      <c r="BB39" s="150"/>
      <c r="BC39" s="150"/>
      <c r="BD39" s="150"/>
      <c r="BE39" s="150"/>
      <c r="BF39" s="150"/>
      <c r="BG39" s="150"/>
      <c r="BH39" s="150"/>
    </row>
    <row r="40" spans="1:60" ht="22.5" outlineLevel="1" x14ac:dyDescent="0.2">
      <c r="A40" s="175">
        <v>31</v>
      </c>
      <c r="B40" s="176" t="s">
        <v>1778</v>
      </c>
      <c r="C40" s="183" t="s">
        <v>916</v>
      </c>
      <c r="D40" s="177" t="s">
        <v>299</v>
      </c>
      <c r="E40" s="178">
        <v>12.11951</v>
      </c>
      <c r="F40" s="179"/>
      <c r="G40" s="180">
        <f t="shared" si="7"/>
        <v>0</v>
      </c>
      <c r="H40" s="161"/>
      <c r="I40" s="160">
        <f t="shared" si="8"/>
        <v>0</v>
      </c>
      <c r="J40" s="161"/>
      <c r="K40" s="160">
        <f t="shared" si="9"/>
        <v>0</v>
      </c>
      <c r="L40" s="160">
        <v>21</v>
      </c>
      <c r="M40" s="160">
        <f t="shared" si="10"/>
        <v>0</v>
      </c>
      <c r="N40" s="160">
        <v>0</v>
      </c>
      <c r="O40" s="160">
        <f t="shared" si="11"/>
        <v>0</v>
      </c>
      <c r="P40" s="160">
        <v>0</v>
      </c>
      <c r="Q40" s="160">
        <f t="shared" si="12"/>
        <v>0</v>
      </c>
      <c r="R40" s="160"/>
      <c r="S40" s="160" t="s">
        <v>260</v>
      </c>
      <c r="T40" s="160" t="s">
        <v>295</v>
      </c>
      <c r="U40" s="160">
        <v>1.7509999999999999</v>
      </c>
      <c r="V40" s="160">
        <f t="shared" si="13"/>
        <v>21.22</v>
      </c>
      <c r="W40" s="160" t="s">
        <v>1726</v>
      </c>
      <c r="X40" s="160" t="s">
        <v>261</v>
      </c>
      <c r="Y40" s="150"/>
      <c r="Z40" s="150"/>
      <c r="AA40" s="150"/>
      <c r="AB40" s="150"/>
      <c r="AC40" s="150"/>
      <c r="AD40" s="150"/>
      <c r="AE40" s="150"/>
      <c r="AF40" s="150"/>
      <c r="AG40" s="150" t="s">
        <v>1198</v>
      </c>
      <c r="AH40" s="150"/>
      <c r="AI40" s="150"/>
      <c r="AJ40" s="150"/>
      <c r="AK40" s="150"/>
      <c r="AL40" s="150"/>
      <c r="AM40" s="150"/>
      <c r="AN40" s="150"/>
      <c r="AO40" s="150"/>
      <c r="AP40" s="150"/>
      <c r="AQ40" s="150"/>
      <c r="AR40" s="150"/>
      <c r="AS40" s="150"/>
      <c r="AT40" s="150"/>
      <c r="AU40" s="150"/>
      <c r="AV40" s="150"/>
      <c r="AW40" s="150"/>
      <c r="AX40" s="150"/>
      <c r="AY40" s="150"/>
      <c r="AZ40" s="150"/>
      <c r="BA40" s="150"/>
      <c r="BB40" s="150"/>
      <c r="BC40" s="150"/>
      <c r="BD40" s="150"/>
      <c r="BE40" s="150"/>
      <c r="BF40" s="150"/>
      <c r="BG40" s="150"/>
      <c r="BH40" s="150"/>
    </row>
    <row r="41" spans="1:60" x14ac:dyDescent="0.2">
      <c r="A41" s="163" t="s">
        <v>232</v>
      </c>
      <c r="B41" s="164" t="s">
        <v>175</v>
      </c>
      <c r="C41" s="182" t="s">
        <v>176</v>
      </c>
      <c r="D41" s="165"/>
      <c r="E41" s="166"/>
      <c r="F41" s="167"/>
      <c r="G41" s="168">
        <f>SUMIF(AG42:AG52,"&lt;&gt;NOR",G42:G52)</f>
        <v>0</v>
      </c>
      <c r="H41" s="162"/>
      <c r="I41" s="162">
        <f>SUM(I42:I52)</f>
        <v>0</v>
      </c>
      <c r="J41" s="162"/>
      <c r="K41" s="162">
        <f>SUM(K42:K52)</f>
        <v>0</v>
      </c>
      <c r="L41" s="162"/>
      <c r="M41" s="162">
        <f>SUM(M42:M52)</f>
        <v>0</v>
      </c>
      <c r="N41" s="162"/>
      <c r="O41" s="162">
        <f>SUM(O42:O52)</f>
        <v>0.73000000000000009</v>
      </c>
      <c r="P41" s="162"/>
      <c r="Q41" s="162">
        <f>SUM(Q42:Q52)</f>
        <v>0</v>
      </c>
      <c r="R41" s="162"/>
      <c r="S41" s="162"/>
      <c r="T41" s="162"/>
      <c r="U41" s="162"/>
      <c r="V41" s="162">
        <f>SUM(V42:V52)</f>
        <v>3.52</v>
      </c>
      <c r="W41" s="162"/>
      <c r="X41" s="162"/>
      <c r="AG41" t="s">
        <v>233</v>
      </c>
    </row>
    <row r="42" spans="1:60" ht="22.5" outlineLevel="1" x14ac:dyDescent="0.2">
      <c r="A42" s="175">
        <v>32</v>
      </c>
      <c r="B42" s="176" t="s">
        <v>1779</v>
      </c>
      <c r="C42" s="183" t="s">
        <v>2004</v>
      </c>
      <c r="D42" s="177" t="s">
        <v>351</v>
      </c>
      <c r="E42" s="178">
        <v>103.11</v>
      </c>
      <c r="F42" s="179"/>
      <c r="G42" s="180">
        <f t="shared" ref="G42:G52" si="14">ROUND(E42*F42,2)</f>
        <v>0</v>
      </c>
      <c r="H42" s="161"/>
      <c r="I42" s="160">
        <f t="shared" ref="I42:I52" si="15">ROUND(E42*H42,2)</f>
        <v>0</v>
      </c>
      <c r="J42" s="161"/>
      <c r="K42" s="160">
        <f t="shared" ref="K42:K52" si="16">ROUND(E42*J42,2)</f>
        <v>0</v>
      </c>
      <c r="L42" s="160">
        <v>21</v>
      </c>
      <c r="M42" s="160">
        <f t="shared" ref="M42:M52" si="17">G42*(1+L42/100)</f>
        <v>0</v>
      </c>
      <c r="N42" s="160">
        <v>1.7899999999999999E-3</v>
      </c>
      <c r="O42" s="160">
        <f t="shared" ref="O42:O52" si="18">ROUND(E42*N42,2)</f>
        <v>0.18</v>
      </c>
      <c r="P42" s="160">
        <v>0</v>
      </c>
      <c r="Q42" s="160">
        <f t="shared" ref="Q42:Q52" si="19">ROUND(E42*P42,2)</f>
        <v>0</v>
      </c>
      <c r="R42" s="160"/>
      <c r="S42" s="160" t="s">
        <v>236</v>
      </c>
      <c r="T42" s="160" t="s">
        <v>295</v>
      </c>
      <c r="U42" s="160">
        <v>0</v>
      </c>
      <c r="V42" s="160">
        <f t="shared" ref="V42:V52" si="20">ROUND(E42*U42,2)</f>
        <v>0</v>
      </c>
      <c r="W42" s="160" t="s">
        <v>1726</v>
      </c>
      <c r="X42" s="160" t="s">
        <v>261</v>
      </c>
      <c r="Y42" s="150"/>
      <c r="Z42" s="150"/>
      <c r="AA42" s="150"/>
      <c r="AB42" s="150"/>
      <c r="AC42" s="150"/>
      <c r="AD42" s="150"/>
      <c r="AE42" s="150"/>
      <c r="AF42" s="150"/>
      <c r="AG42" s="150" t="s">
        <v>1198</v>
      </c>
      <c r="AH42" s="150"/>
      <c r="AI42" s="150"/>
      <c r="AJ42" s="150"/>
      <c r="AK42" s="150"/>
      <c r="AL42" s="150"/>
      <c r="AM42" s="150"/>
      <c r="AN42" s="150"/>
      <c r="AO42" s="150"/>
      <c r="AP42" s="150"/>
      <c r="AQ42" s="150"/>
      <c r="AR42" s="150"/>
      <c r="AS42" s="150"/>
      <c r="AT42" s="150"/>
      <c r="AU42" s="150"/>
      <c r="AV42" s="150"/>
      <c r="AW42" s="150"/>
      <c r="AX42" s="150"/>
      <c r="AY42" s="150"/>
      <c r="AZ42" s="150"/>
      <c r="BA42" s="150"/>
      <c r="BB42" s="150"/>
      <c r="BC42" s="150"/>
      <c r="BD42" s="150"/>
      <c r="BE42" s="150"/>
      <c r="BF42" s="150"/>
      <c r="BG42" s="150"/>
      <c r="BH42" s="150"/>
    </row>
    <row r="43" spans="1:60" ht="22.5" outlineLevel="1" x14ac:dyDescent="0.2">
      <c r="A43" s="175">
        <v>33</v>
      </c>
      <c r="B43" s="176" t="s">
        <v>1780</v>
      </c>
      <c r="C43" s="183" t="s">
        <v>2005</v>
      </c>
      <c r="D43" s="177" t="s">
        <v>351</v>
      </c>
      <c r="E43" s="178">
        <v>8</v>
      </c>
      <c r="F43" s="179"/>
      <c r="G43" s="180">
        <f t="shared" si="14"/>
        <v>0</v>
      </c>
      <c r="H43" s="161"/>
      <c r="I43" s="160">
        <f t="shared" si="15"/>
        <v>0</v>
      </c>
      <c r="J43" s="161"/>
      <c r="K43" s="160">
        <f t="shared" si="16"/>
        <v>0</v>
      </c>
      <c r="L43" s="160">
        <v>21</v>
      </c>
      <c r="M43" s="160">
        <f t="shared" si="17"/>
        <v>0</v>
      </c>
      <c r="N43" s="160">
        <v>2.3600000000000001E-3</v>
      </c>
      <c r="O43" s="160">
        <f t="shared" si="18"/>
        <v>0.02</v>
      </c>
      <c r="P43" s="160">
        <v>0</v>
      </c>
      <c r="Q43" s="160">
        <f t="shared" si="19"/>
        <v>0</v>
      </c>
      <c r="R43" s="160"/>
      <c r="S43" s="160" t="s">
        <v>236</v>
      </c>
      <c r="T43" s="160" t="s">
        <v>295</v>
      </c>
      <c r="U43" s="160">
        <v>0</v>
      </c>
      <c r="V43" s="160">
        <f t="shared" si="20"/>
        <v>0</v>
      </c>
      <c r="W43" s="160" t="s">
        <v>1726</v>
      </c>
      <c r="X43" s="160" t="s">
        <v>261</v>
      </c>
      <c r="Y43" s="150"/>
      <c r="Z43" s="150"/>
      <c r="AA43" s="150"/>
      <c r="AB43" s="150"/>
      <c r="AC43" s="150"/>
      <c r="AD43" s="150"/>
      <c r="AE43" s="150"/>
      <c r="AF43" s="150"/>
      <c r="AG43" s="150" t="s">
        <v>1198</v>
      </c>
      <c r="AH43" s="150"/>
      <c r="AI43" s="150"/>
      <c r="AJ43" s="150"/>
      <c r="AK43" s="150"/>
      <c r="AL43" s="150"/>
      <c r="AM43" s="150"/>
      <c r="AN43" s="150"/>
      <c r="AO43" s="150"/>
      <c r="AP43" s="150"/>
      <c r="AQ43" s="150"/>
      <c r="AR43" s="150"/>
      <c r="AS43" s="150"/>
      <c r="AT43" s="150"/>
      <c r="AU43" s="150"/>
      <c r="AV43" s="150"/>
      <c r="AW43" s="150"/>
      <c r="AX43" s="150"/>
      <c r="AY43" s="150"/>
      <c r="AZ43" s="150"/>
      <c r="BA43" s="150"/>
      <c r="BB43" s="150"/>
      <c r="BC43" s="150"/>
      <c r="BD43" s="150"/>
      <c r="BE43" s="150"/>
      <c r="BF43" s="150"/>
      <c r="BG43" s="150"/>
      <c r="BH43" s="150"/>
    </row>
    <row r="44" spans="1:60" ht="22.5" outlineLevel="1" x14ac:dyDescent="0.2">
      <c r="A44" s="175">
        <v>34</v>
      </c>
      <c r="B44" s="176" t="s">
        <v>1781</v>
      </c>
      <c r="C44" s="183" t="s">
        <v>2006</v>
      </c>
      <c r="D44" s="177" t="s">
        <v>259</v>
      </c>
      <c r="E44" s="178">
        <v>4.9000000000000004</v>
      </c>
      <c r="F44" s="179"/>
      <c r="G44" s="180">
        <f t="shared" si="14"/>
        <v>0</v>
      </c>
      <c r="H44" s="161"/>
      <c r="I44" s="160">
        <f t="shared" si="15"/>
        <v>0</v>
      </c>
      <c r="J44" s="161"/>
      <c r="K44" s="160">
        <f t="shared" si="16"/>
        <v>0</v>
      </c>
      <c r="L44" s="160">
        <v>21</v>
      </c>
      <c r="M44" s="160">
        <f t="shared" si="17"/>
        <v>0</v>
      </c>
      <c r="N44" s="160">
        <v>6.8300000000000001E-3</v>
      </c>
      <c r="O44" s="160">
        <f t="shared" si="18"/>
        <v>0.03</v>
      </c>
      <c r="P44" s="160">
        <v>0</v>
      </c>
      <c r="Q44" s="160">
        <f t="shared" si="19"/>
        <v>0</v>
      </c>
      <c r="R44" s="160"/>
      <c r="S44" s="160" t="s">
        <v>236</v>
      </c>
      <c r="T44" s="160" t="s">
        <v>295</v>
      </c>
      <c r="U44" s="160">
        <v>0</v>
      </c>
      <c r="V44" s="160">
        <f t="shared" si="20"/>
        <v>0</v>
      </c>
      <c r="W44" s="160" t="s">
        <v>1726</v>
      </c>
      <c r="X44" s="160" t="s">
        <v>261</v>
      </c>
      <c r="Y44" s="150"/>
      <c r="Z44" s="150"/>
      <c r="AA44" s="150"/>
      <c r="AB44" s="150"/>
      <c r="AC44" s="150"/>
      <c r="AD44" s="150"/>
      <c r="AE44" s="150"/>
      <c r="AF44" s="150"/>
      <c r="AG44" s="150" t="s">
        <v>1198</v>
      </c>
      <c r="AH44" s="150"/>
      <c r="AI44" s="150"/>
      <c r="AJ44" s="150"/>
      <c r="AK44" s="150"/>
      <c r="AL44" s="150"/>
      <c r="AM44" s="150"/>
      <c r="AN44" s="150"/>
      <c r="AO44" s="150"/>
      <c r="AP44" s="150"/>
      <c r="AQ44" s="150"/>
      <c r="AR44" s="150"/>
      <c r="AS44" s="150"/>
      <c r="AT44" s="150"/>
      <c r="AU44" s="150"/>
      <c r="AV44" s="150"/>
      <c r="AW44" s="150"/>
      <c r="AX44" s="150"/>
      <c r="AY44" s="150"/>
      <c r="AZ44" s="150"/>
      <c r="BA44" s="150"/>
      <c r="BB44" s="150"/>
      <c r="BC44" s="150"/>
      <c r="BD44" s="150"/>
      <c r="BE44" s="150"/>
      <c r="BF44" s="150"/>
      <c r="BG44" s="150"/>
      <c r="BH44" s="150"/>
    </row>
    <row r="45" spans="1:60" ht="22.5" outlineLevel="1" x14ac:dyDescent="0.2">
      <c r="A45" s="175">
        <v>35</v>
      </c>
      <c r="B45" s="176" t="s">
        <v>1782</v>
      </c>
      <c r="C45" s="183" t="s">
        <v>2007</v>
      </c>
      <c r="D45" s="177" t="s">
        <v>351</v>
      </c>
      <c r="E45" s="178">
        <v>103.11</v>
      </c>
      <c r="F45" s="179"/>
      <c r="G45" s="180">
        <f t="shared" si="14"/>
        <v>0</v>
      </c>
      <c r="H45" s="161"/>
      <c r="I45" s="160">
        <f t="shared" si="15"/>
        <v>0</v>
      </c>
      <c r="J45" s="161"/>
      <c r="K45" s="160">
        <f t="shared" si="16"/>
        <v>0</v>
      </c>
      <c r="L45" s="160">
        <v>21</v>
      </c>
      <c r="M45" s="160">
        <f t="shared" si="17"/>
        <v>0</v>
      </c>
      <c r="N45" s="160">
        <v>3.0799999999999998E-3</v>
      </c>
      <c r="O45" s="160">
        <f t="shared" si="18"/>
        <v>0.32</v>
      </c>
      <c r="P45" s="160">
        <v>0</v>
      </c>
      <c r="Q45" s="160">
        <f t="shared" si="19"/>
        <v>0</v>
      </c>
      <c r="R45" s="160"/>
      <c r="S45" s="160" t="s">
        <v>236</v>
      </c>
      <c r="T45" s="160" t="s">
        <v>295</v>
      </c>
      <c r="U45" s="160">
        <v>0</v>
      </c>
      <c r="V45" s="160">
        <f t="shared" si="20"/>
        <v>0</v>
      </c>
      <c r="W45" s="160" t="s">
        <v>1726</v>
      </c>
      <c r="X45" s="160" t="s">
        <v>261</v>
      </c>
      <c r="Y45" s="150"/>
      <c r="Z45" s="150"/>
      <c r="AA45" s="150"/>
      <c r="AB45" s="150"/>
      <c r="AC45" s="150"/>
      <c r="AD45" s="150"/>
      <c r="AE45" s="150"/>
      <c r="AF45" s="150"/>
      <c r="AG45" s="150" t="s">
        <v>1198</v>
      </c>
      <c r="AH45" s="150"/>
      <c r="AI45" s="150"/>
      <c r="AJ45" s="150"/>
      <c r="AK45" s="150"/>
      <c r="AL45" s="150"/>
      <c r="AM45" s="150"/>
      <c r="AN45" s="150"/>
      <c r="AO45" s="150"/>
      <c r="AP45" s="150"/>
      <c r="AQ45" s="150"/>
      <c r="AR45" s="150"/>
      <c r="AS45" s="150"/>
      <c r="AT45" s="150"/>
      <c r="AU45" s="150"/>
      <c r="AV45" s="150"/>
      <c r="AW45" s="150"/>
      <c r="AX45" s="150"/>
      <c r="AY45" s="150"/>
      <c r="AZ45" s="150"/>
      <c r="BA45" s="150"/>
      <c r="BB45" s="150"/>
      <c r="BC45" s="150"/>
      <c r="BD45" s="150"/>
      <c r="BE45" s="150"/>
      <c r="BF45" s="150"/>
      <c r="BG45" s="150"/>
      <c r="BH45" s="150"/>
    </row>
    <row r="46" spans="1:60" ht="22.5" outlineLevel="1" x14ac:dyDescent="0.2">
      <c r="A46" s="175">
        <v>36</v>
      </c>
      <c r="B46" s="176" t="s">
        <v>1783</v>
      </c>
      <c r="C46" s="183" t="s">
        <v>2008</v>
      </c>
      <c r="D46" s="177" t="s">
        <v>292</v>
      </c>
      <c r="E46" s="178">
        <v>8</v>
      </c>
      <c r="F46" s="179"/>
      <c r="G46" s="180">
        <f t="shared" si="14"/>
        <v>0</v>
      </c>
      <c r="H46" s="161"/>
      <c r="I46" s="160">
        <f t="shared" si="15"/>
        <v>0</v>
      </c>
      <c r="J46" s="161"/>
      <c r="K46" s="160">
        <f t="shared" si="16"/>
        <v>0</v>
      </c>
      <c r="L46" s="160">
        <v>21</v>
      </c>
      <c r="M46" s="160">
        <f t="shared" si="17"/>
        <v>0</v>
      </c>
      <c r="N46" s="160">
        <v>2.0400000000000001E-3</v>
      </c>
      <c r="O46" s="160">
        <f t="shared" si="18"/>
        <v>0.02</v>
      </c>
      <c r="P46" s="160">
        <v>0</v>
      </c>
      <c r="Q46" s="160">
        <f t="shared" si="19"/>
        <v>0</v>
      </c>
      <c r="R46" s="160"/>
      <c r="S46" s="160" t="s">
        <v>236</v>
      </c>
      <c r="T46" s="160" t="s">
        <v>295</v>
      </c>
      <c r="U46" s="160">
        <v>0</v>
      </c>
      <c r="V46" s="160">
        <f t="shared" si="20"/>
        <v>0</v>
      </c>
      <c r="W46" s="160" t="s">
        <v>1726</v>
      </c>
      <c r="X46" s="160" t="s">
        <v>261</v>
      </c>
      <c r="Y46" s="150"/>
      <c r="Z46" s="150"/>
      <c r="AA46" s="150"/>
      <c r="AB46" s="150"/>
      <c r="AC46" s="150"/>
      <c r="AD46" s="150"/>
      <c r="AE46" s="150"/>
      <c r="AF46" s="150"/>
      <c r="AG46" s="150" t="s">
        <v>1198</v>
      </c>
      <c r="AH46" s="150"/>
      <c r="AI46" s="150"/>
      <c r="AJ46" s="150"/>
      <c r="AK46" s="150"/>
      <c r="AL46" s="150"/>
      <c r="AM46" s="150"/>
      <c r="AN46" s="150"/>
      <c r="AO46" s="150"/>
      <c r="AP46" s="150"/>
      <c r="AQ46" s="150"/>
      <c r="AR46" s="150"/>
      <c r="AS46" s="150"/>
      <c r="AT46" s="150"/>
      <c r="AU46" s="150"/>
      <c r="AV46" s="150"/>
      <c r="AW46" s="150"/>
      <c r="AX46" s="150"/>
      <c r="AY46" s="150"/>
      <c r="AZ46" s="150"/>
      <c r="BA46" s="150"/>
      <c r="BB46" s="150"/>
      <c r="BC46" s="150"/>
      <c r="BD46" s="150"/>
      <c r="BE46" s="150"/>
      <c r="BF46" s="150"/>
      <c r="BG46" s="150"/>
      <c r="BH46" s="150"/>
    </row>
    <row r="47" spans="1:60" outlineLevel="1" x14ac:dyDescent="0.2">
      <c r="A47" s="175">
        <v>37</v>
      </c>
      <c r="B47" s="176" t="s">
        <v>1784</v>
      </c>
      <c r="C47" s="183" t="s">
        <v>2009</v>
      </c>
      <c r="D47" s="177" t="s">
        <v>292</v>
      </c>
      <c r="E47" s="178">
        <v>6</v>
      </c>
      <c r="F47" s="179"/>
      <c r="G47" s="180">
        <f t="shared" si="14"/>
        <v>0</v>
      </c>
      <c r="H47" s="161"/>
      <c r="I47" s="160">
        <f t="shared" si="15"/>
        <v>0</v>
      </c>
      <c r="J47" s="161"/>
      <c r="K47" s="160">
        <f t="shared" si="16"/>
        <v>0</v>
      </c>
      <c r="L47" s="160">
        <v>21</v>
      </c>
      <c r="M47" s="160">
        <f t="shared" si="17"/>
        <v>0</v>
      </c>
      <c r="N47" s="160">
        <v>1.65E-3</v>
      </c>
      <c r="O47" s="160">
        <f t="shared" si="18"/>
        <v>0.01</v>
      </c>
      <c r="P47" s="160">
        <v>0</v>
      </c>
      <c r="Q47" s="160">
        <f t="shared" si="19"/>
        <v>0</v>
      </c>
      <c r="R47" s="160"/>
      <c r="S47" s="160" t="s">
        <v>236</v>
      </c>
      <c r="T47" s="160" t="s">
        <v>295</v>
      </c>
      <c r="U47" s="160">
        <v>0</v>
      </c>
      <c r="V47" s="160">
        <f t="shared" si="20"/>
        <v>0</v>
      </c>
      <c r="W47" s="160" t="s">
        <v>1726</v>
      </c>
      <c r="X47" s="160" t="s">
        <v>261</v>
      </c>
      <c r="Y47" s="150"/>
      <c r="Z47" s="150"/>
      <c r="AA47" s="150"/>
      <c r="AB47" s="150"/>
      <c r="AC47" s="150"/>
      <c r="AD47" s="150"/>
      <c r="AE47" s="150"/>
      <c r="AF47" s="150"/>
      <c r="AG47" s="150" t="s">
        <v>1198</v>
      </c>
      <c r="AH47" s="150"/>
      <c r="AI47" s="150"/>
      <c r="AJ47" s="150"/>
      <c r="AK47" s="150"/>
      <c r="AL47" s="150"/>
      <c r="AM47" s="150"/>
      <c r="AN47" s="150"/>
      <c r="AO47" s="150"/>
      <c r="AP47" s="150"/>
      <c r="AQ47" s="150"/>
      <c r="AR47" s="150"/>
      <c r="AS47" s="150"/>
      <c r="AT47" s="150"/>
      <c r="AU47" s="150"/>
      <c r="AV47" s="150"/>
      <c r="AW47" s="150"/>
      <c r="AX47" s="150"/>
      <c r="AY47" s="150"/>
      <c r="AZ47" s="150"/>
      <c r="BA47" s="150"/>
      <c r="BB47" s="150"/>
      <c r="BC47" s="150"/>
      <c r="BD47" s="150"/>
      <c r="BE47" s="150"/>
      <c r="BF47" s="150"/>
      <c r="BG47" s="150"/>
      <c r="BH47" s="150"/>
    </row>
    <row r="48" spans="1:60" outlineLevel="1" x14ac:dyDescent="0.2">
      <c r="A48" s="175">
        <v>38</v>
      </c>
      <c r="B48" s="176" t="s">
        <v>1785</v>
      </c>
      <c r="C48" s="183" t="s">
        <v>2010</v>
      </c>
      <c r="D48" s="177" t="s">
        <v>351</v>
      </c>
      <c r="E48" s="178">
        <v>16.2</v>
      </c>
      <c r="F48" s="179"/>
      <c r="G48" s="180">
        <f t="shared" si="14"/>
        <v>0</v>
      </c>
      <c r="H48" s="161"/>
      <c r="I48" s="160">
        <f t="shared" si="15"/>
        <v>0</v>
      </c>
      <c r="J48" s="161"/>
      <c r="K48" s="160">
        <f t="shared" si="16"/>
        <v>0</v>
      </c>
      <c r="L48" s="160">
        <v>21</v>
      </c>
      <c r="M48" s="160">
        <f t="shared" si="17"/>
        <v>0</v>
      </c>
      <c r="N48" s="160">
        <v>3.6900000000000001E-3</v>
      </c>
      <c r="O48" s="160">
        <f t="shared" si="18"/>
        <v>0.06</v>
      </c>
      <c r="P48" s="160">
        <v>0</v>
      </c>
      <c r="Q48" s="160">
        <f t="shared" si="19"/>
        <v>0</v>
      </c>
      <c r="R48" s="160"/>
      <c r="S48" s="160" t="s">
        <v>236</v>
      </c>
      <c r="T48" s="160" t="s">
        <v>295</v>
      </c>
      <c r="U48" s="160">
        <v>0</v>
      </c>
      <c r="V48" s="160">
        <f t="shared" si="20"/>
        <v>0</v>
      </c>
      <c r="W48" s="160" t="s">
        <v>1726</v>
      </c>
      <c r="X48" s="160" t="s">
        <v>261</v>
      </c>
      <c r="Y48" s="150"/>
      <c r="Z48" s="150"/>
      <c r="AA48" s="150"/>
      <c r="AB48" s="150"/>
      <c r="AC48" s="150"/>
      <c r="AD48" s="150"/>
      <c r="AE48" s="150"/>
      <c r="AF48" s="150"/>
      <c r="AG48" s="150" t="s">
        <v>1198</v>
      </c>
      <c r="AH48" s="150"/>
      <c r="AI48" s="150"/>
      <c r="AJ48" s="150"/>
      <c r="AK48" s="150"/>
      <c r="AL48" s="150"/>
      <c r="AM48" s="150"/>
      <c r="AN48" s="150"/>
      <c r="AO48" s="150"/>
      <c r="AP48" s="150"/>
      <c r="AQ48" s="150"/>
      <c r="AR48" s="150"/>
      <c r="AS48" s="150"/>
      <c r="AT48" s="150"/>
      <c r="AU48" s="150"/>
      <c r="AV48" s="150"/>
      <c r="AW48" s="150"/>
      <c r="AX48" s="150"/>
      <c r="AY48" s="150"/>
      <c r="AZ48" s="150"/>
      <c r="BA48" s="150"/>
      <c r="BB48" s="150"/>
      <c r="BC48" s="150"/>
      <c r="BD48" s="150"/>
      <c r="BE48" s="150"/>
      <c r="BF48" s="150"/>
      <c r="BG48" s="150"/>
      <c r="BH48" s="150"/>
    </row>
    <row r="49" spans="1:60" ht="22.5" outlineLevel="1" x14ac:dyDescent="0.2">
      <c r="A49" s="175">
        <v>39</v>
      </c>
      <c r="B49" s="176" t="s">
        <v>1786</v>
      </c>
      <c r="C49" s="183" t="s">
        <v>2011</v>
      </c>
      <c r="D49" s="177" t="s">
        <v>351</v>
      </c>
      <c r="E49" s="178">
        <v>4.9000000000000004</v>
      </c>
      <c r="F49" s="179"/>
      <c r="G49" s="180">
        <f t="shared" si="14"/>
        <v>0</v>
      </c>
      <c r="H49" s="161"/>
      <c r="I49" s="160">
        <f t="shared" si="15"/>
        <v>0</v>
      </c>
      <c r="J49" s="161"/>
      <c r="K49" s="160">
        <f t="shared" si="16"/>
        <v>0</v>
      </c>
      <c r="L49" s="160">
        <v>21</v>
      </c>
      <c r="M49" s="160">
        <f t="shared" si="17"/>
        <v>0</v>
      </c>
      <c r="N49" s="160">
        <v>1.1999999999999999E-3</v>
      </c>
      <c r="O49" s="160">
        <f t="shared" si="18"/>
        <v>0.01</v>
      </c>
      <c r="P49" s="160">
        <v>0</v>
      </c>
      <c r="Q49" s="160">
        <f t="shared" si="19"/>
        <v>0</v>
      </c>
      <c r="R49" s="160"/>
      <c r="S49" s="160" t="s">
        <v>236</v>
      </c>
      <c r="T49" s="160" t="s">
        <v>295</v>
      </c>
      <c r="U49" s="160">
        <v>0</v>
      </c>
      <c r="V49" s="160">
        <f t="shared" si="20"/>
        <v>0</v>
      </c>
      <c r="W49" s="160" t="s">
        <v>1726</v>
      </c>
      <c r="X49" s="160" t="s">
        <v>261</v>
      </c>
      <c r="Y49" s="150"/>
      <c r="Z49" s="150"/>
      <c r="AA49" s="150"/>
      <c r="AB49" s="150"/>
      <c r="AC49" s="150"/>
      <c r="AD49" s="150"/>
      <c r="AE49" s="150"/>
      <c r="AF49" s="150"/>
      <c r="AG49" s="150" t="s">
        <v>1198</v>
      </c>
      <c r="AH49" s="150"/>
      <c r="AI49" s="150"/>
      <c r="AJ49" s="150"/>
      <c r="AK49" s="150"/>
      <c r="AL49" s="150"/>
      <c r="AM49" s="150"/>
      <c r="AN49" s="150"/>
      <c r="AO49" s="150"/>
      <c r="AP49" s="150"/>
      <c r="AQ49" s="150"/>
      <c r="AR49" s="150"/>
      <c r="AS49" s="150"/>
      <c r="AT49" s="150"/>
      <c r="AU49" s="150"/>
      <c r="AV49" s="150"/>
      <c r="AW49" s="150"/>
      <c r="AX49" s="150"/>
      <c r="AY49" s="150"/>
      <c r="AZ49" s="150"/>
      <c r="BA49" s="150"/>
      <c r="BB49" s="150"/>
      <c r="BC49" s="150"/>
      <c r="BD49" s="150"/>
      <c r="BE49" s="150"/>
      <c r="BF49" s="150"/>
      <c r="BG49" s="150"/>
      <c r="BH49" s="150"/>
    </row>
    <row r="50" spans="1:60" ht="22.5" outlineLevel="1" x14ac:dyDescent="0.2">
      <c r="A50" s="175">
        <v>40</v>
      </c>
      <c r="B50" s="176" t="s">
        <v>1787</v>
      </c>
      <c r="C50" s="183" t="s">
        <v>2012</v>
      </c>
      <c r="D50" s="177" t="s">
        <v>351</v>
      </c>
      <c r="E50" s="178">
        <v>30</v>
      </c>
      <c r="F50" s="179"/>
      <c r="G50" s="180">
        <f t="shared" si="14"/>
        <v>0</v>
      </c>
      <c r="H50" s="161"/>
      <c r="I50" s="160">
        <f t="shared" si="15"/>
        <v>0</v>
      </c>
      <c r="J50" s="161"/>
      <c r="K50" s="160">
        <f t="shared" si="16"/>
        <v>0</v>
      </c>
      <c r="L50" s="160">
        <v>21</v>
      </c>
      <c r="M50" s="160">
        <f t="shared" si="17"/>
        <v>0</v>
      </c>
      <c r="N50" s="160">
        <v>2.63E-3</v>
      </c>
      <c r="O50" s="160">
        <f t="shared" si="18"/>
        <v>0.08</v>
      </c>
      <c r="P50" s="160">
        <v>0</v>
      </c>
      <c r="Q50" s="160">
        <f t="shared" si="19"/>
        <v>0</v>
      </c>
      <c r="R50" s="160"/>
      <c r="S50" s="160" t="s">
        <v>236</v>
      </c>
      <c r="T50" s="160" t="s">
        <v>295</v>
      </c>
      <c r="U50" s="160">
        <v>0</v>
      </c>
      <c r="V50" s="160">
        <f t="shared" si="20"/>
        <v>0</v>
      </c>
      <c r="W50" s="160" t="s">
        <v>1726</v>
      </c>
      <c r="X50" s="160" t="s">
        <v>261</v>
      </c>
      <c r="Y50" s="150"/>
      <c r="Z50" s="150"/>
      <c r="AA50" s="150"/>
      <c r="AB50" s="150"/>
      <c r="AC50" s="150"/>
      <c r="AD50" s="150"/>
      <c r="AE50" s="150"/>
      <c r="AF50" s="150"/>
      <c r="AG50" s="150" t="s">
        <v>1198</v>
      </c>
      <c r="AH50" s="150"/>
      <c r="AI50" s="150"/>
      <c r="AJ50" s="150"/>
      <c r="AK50" s="150"/>
      <c r="AL50" s="150"/>
      <c r="AM50" s="150"/>
      <c r="AN50" s="150"/>
      <c r="AO50" s="150"/>
      <c r="AP50" s="150"/>
      <c r="AQ50" s="150"/>
      <c r="AR50" s="150"/>
      <c r="AS50" s="150"/>
      <c r="AT50" s="150"/>
      <c r="AU50" s="150"/>
      <c r="AV50" s="150"/>
      <c r="AW50" s="150"/>
      <c r="AX50" s="150"/>
      <c r="AY50" s="150"/>
      <c r="AZ50" s="150"/>
      <c r="BA50" s="150"/>
      <c r="BB50" s="150"/>
      <c r="BC50" s="150"/>
      <c r="BD50" s="150"/>
      <c r="BE50" s="150"/>
      <c r="BF50" s="150"/>
      <c r="BG50" s="150"/>
      <c r="BH50" s="150"/>
    </row>
    <row r="51" spans="1:60" outlineLevel="1" x14ac:dyDescent="0.2">
      <c r="A51" s="175">
        <v>41</v>
      </c>
      <c r="B51" s="176" t="s">
        <v>1788</v>
      </c>
      <c r="C51" s="183" t="s">
        <v>2013</v>
      </c>
      <c r="D51" s="177" t="s">
        <v>292</v>
      </c>
      <c r="E51" s="178">
        <v>18</v>
      </c>
      <c r="F51" s="179"/>
      <c r="G51" s="180">
        <f t="shared" si="14"/>
        <v>0</v>
      </c>
      <c r="H51" s="161"/>
      <c r="I51" s="160">
        <f t="shared" si="15"/>
        <v>0</v>
      </c>
      <c r="J51" s="161"/>
      <c r="K51" s="160">
        <f t="shared" si="16"/>
        <v>0</v>
      </c>
      <c r="L51" s="160">
        <v>21</v>
      </c>
      <c r="M51" s="160">
        <f t="shared" si="17"/>
        <v>0</v>
      </c>
      <c r="N51" s="160">
        <v>2.5999999999999998E-4</v>
      </c>
      <c r="O51" s="160">
        <f t="shared" si="18"/>
        <v>0</v>
      </c>
      <c r="P51" s="160">
        <v>0</v>
      </c>
      <c r="Q51" s="160">
        <f t="shared" si="19"/>
        <v>0</v>
      </c>
      <c r="R51" s="160"/>
      <c r="S51" s="160" t="s">
        <v>236</v>
      </c>
      <c r="T51" s="160" t="s">
        <v>295</v>
      </c>
      <c r="U51" s="160">
        <v>0</v>
      </c>
      <c r="V51" s="160">
        <f t="shared" si="20"/>
        <v>0</v>
      </c>
      <c r="W51" s="160" t="s">
        <v>1726</v>
      </c>
      <c r="X51" s="160" t="s">
        <v>261</v>
      </c>
      <c r="Y51" s="150"/>
      <c r="Z51" s="150"/>
      <c r="AA51" s="150"/>
      <c r="AB51" s="150"/>
      <c r="AC51" s="150"/>
      <c r="AD51" s="150"/>
      <c r="AE51" s="150"/>
      <c r="AF51" s="150"/>
      <c r="AG51" s="150" t="s">
        <v>1198</v>
      </c>
      <c r="AH51" s="150"/>
      <c r="AI51" s="150"/>
      <c r="AJ51" s="150"/>
      <c r="AK51" s="150"/>
      <c r="AL51" s="150"/>
      <c r="AM51" s="150"/>
      <c r="AN51" s="150"/>
      <c r="AO51" s="150"/>
      <c r="AP51" s="150"/>
      <c r="AQ51" s="150"/>
      <c r="AR51" s="150"/>
      <c r="AS51" s="150"/>
      <c r="AT51" s="150"/>
      <c r="AU51" s="150"/>
      <c r="AV51" s="150"/>
      <c r="AW51" s="150"/>
      <c r="AX51" s="150"/>
      <c r="AY51" s="150"/>
      <c r="AZ51" s="150"/>
      <c r="BA51" s="150"/>
      <c r="BB51" s="150"/>
      <c r="BC51" s="150"/>
      <c r="BD51" s="150"/>
      <c r="BE51" s="150"/>
      <c r="BF51" s="150"/>
      <c r="BG51" s="150"/>
      <c r="BH51" s="150"/>
    </row>
    <row r="52" spans="1:60" outlineLevel="1" x14ac:dyDescent="0.2">
      <c r="A52" s="175">
        <v>42</v>
      </c>
      <c r="B52" s="176" t="s">
        <v>1789</v>
      </c>
      <c r="C52" s="183" t="s">
        <v>1790</v>
      </c>
      <c r="D52" s="177" t="s">
        <v>299</v>
      </c>
      <c r="E52" s="178">
        <v>0.72994999999999999</v>
      </c>
      <c r="F52" s="179"/>
      <c r="G52" s="180">
        <f t="shared" si="14"/>
        <v>0</v>
      </c>
      <c r="H52" s="161"/>
      <c r="I52" s="160">
        <f t="shared" si="15"/>
        <v>0</v>
      </c>
      <c r="J52" s="161"/>
      <c r="K52" s="160">
        <f t="shared" si="16"/>
        <v>0</v>
      </c>
      <c r="L52" s="160">
        <v>21</v>
      </c>
      <c r="M52" s="160">
        <f t="shared" si="17"/>
        <v>0</v>
      </c>
      <c r="N52" s="160">
        <v>0</v>
      </c>
      <c r="O52" s="160">
        <f t="shared" si="18"/>
        <v>0</v>
      </c>
      <c r="P52" s="160">
        <v>0</v>
      </c>
      <c r="Q52" s="160">
        <f t="shared" si="19"/>
        <v>0</v>
      </c>
      <c r="R52" s="160"/>
      <c r="S52" s="160" t="s">
        <v>260</v>
      </c>
      <c r="T52" s="160" t="s">
        <v>295</v>
      </c>
      <c r="U52" s="160">
        <v>4.82</v>
      </c>
      <c r="V52" s="160">
        <f t="shared" si="20"/>
        <v>3.52</v>
      </c>
      <c r="W52" s="160" t="s">
        <v>1726</v>
      </c>
      <c r="X52" s="160" t="s">
        <v>261</v>
      </c>
      <c r="Y52" s="150"/>
      <c r="Z52" s="150"/>
      <c r="AA52" s="150"/>
      <c r="AB52" s="150"/>
      <c r="AC52" s="150"/>
      <c r="AD52" s="150"/>
      <c r="AE52" s="150"/>
      <c r="AF52" s="150"/>
      <c r="AG52" s="150" t="s">
        <v>1198</v>
      </c>
      <c r="AH52" s="150"/>
      <c r="AI52" s="150"/>
      <c r="AJ52" s="150"/>
      <c r="AK52" s="150"/>
      <c r="AL52" s="150"/>
      <c r="AM52" s="150"/>
      <c r="AN52" s="150"/>
      <c r="AO52" s="150"/>
      <c r="AP52" s="150"/>
      <c r="AQ52" s="150"/>
      <c r="AR52" s="150"/>
      <c r="AS52" s="150"/>
      <c r="AT52" s="150"/>
      <c r="AU52" s="150"/>
      <c r="AV52" s="150"/>
      <c r="AW52" s="150"/>
      <c r="AX52" s="150"/>
      <c r="AY52" s="150"/>
      <c r="AZ52" s="150"/>
      <c r="BA52" s="150"/>
      <c r="BB52" s="150"/>
      <c r="BC52" s="150"/>
      <c r="BD52" s="150"/>
      <c r="BE52" s="150"/>
      <c r="BF52" s="150"/>
      <c r="BG52" s="150"/>
      <c r="BH52" s="150"/>
    </row>
    <row r="53" spans="1:60" x14ac:dyDescent="0.2">
      <c r="A53" s="163" t="s">
        <v>232</v>
      </c>
      <c r="B53" s="164" t="s">
        <v>177</v>
      </c>
      <c r="C53" s="182" t="s">
        <v>178</v>
      </c>
      <c r="D53" s="165"/>
      <c r="E53" s="166"/>
      <c r="F53" s="167"/>
      <c r="G53" s="168">
        <f>SUMIF(AG54:AG70,"&lt;&gt;NOR",G54:G70)</f>
        <v>0</v>
      </c>
      <c r="H53" s="162"/>
      <c r="I53" s="162">
        <f>SUM(I54:I70)</f>
        <v>0</v>
      </c>
      <c r="J53" s="162"/>
      <c r="K53" s="162">
        <f>SUM(K54:K70)</f>
        <v>0</v>
      </c>
      <c r="L53" s="162"/>
      <c r="M53" s="162">
        <f>SUM(M54:M70)</f>
        <v>0</v>
      </c>
      <c r="N53" s="162"/>
      <c r="O53" s="162">
        <f>SUM(O54:O70)</f>
        <v>29.720000000000002</v>
      </c>
      <c r="P53" s="162"/>
      <c r="Q53" s="162">
        <f>SUM(Q54:Q70)</f>
        <v>0</v>
      </c>
      <c r="R53" s="162"/>
      <c r="S53" s="162"/>
      <c r="T53" s="162"/>
      <c r="U53" s="162"/>
      <c r="V53" s="162">
        <f>SUM(V54:V70)</f>
        <v>494.5</v>
      </c>
      <c r="W53" s="162"/>
      <c r="X53" s="162"/>
      <c r="AG53" t="s">
        <v>233</v>
      </c>
    </row>
    <row r="54" spans="1:60" ht="33.75" outlineLevel="1" x14ac:dyDescent="0.2">
      <c r="A54" s="175">
        <v>43</v>
      </c>
      <c r="B54" s="176" t="s">
        <v>1791</v>
      </c>
      <c r="C54" s="183" t="s">
        <v>2019</v>
      </c>
      <c r="D54" s="177" t="s">
        <v>259</v>
      </c>
      <c r="E54" s="178">
        <v>648.45000000000005</v>
      </c>
      <c r="F54" s="179"/>
      <c r="G54" s="180">
        <f t="shared" ref="G54:G70" si="21">ROUND(E54*F54,2)</f>
        <v>0</v>
      </c>
      <c r="H54" s="161"/>
      <c r="I54" s="160">
        <f t="shared" ref="I54:I70" si="22">ROUND(E54*H54,2)</f>
        <v>0</v>
      </c>
      <c r="J54" s="161"/>
      <c r="K54" s="160">
        <f t="shared" ref="K54:K70" si="23">ROUND(E54*J54,2)</f>
        <v>0</v>
      </c>
      <c r="L54" s="160">
        <v>21</v>
      </c>
      <c r="M54" s="160">
        <f t="shared" ref="M54:M70" si="24">G54*(1+L54/100)</f>
        <v>0</v>
      </c>
      <c r="N54" s="160">
        <v>4.3119999999999999E-2</v>
      </c>
      <c r="O54" s="160">
        <f t="shared" ref="O54:O70" si="25">ROUND(E54*N54,2)</f>
        <v>27.96</v>
      </c>
      <c r="P54" s="160">
        <v>0</v>
      </c>
      <c r="Q54" s="160">
        <f t="shared" ref="Q54:Q70" si="26">ROUND(E54*P54,2)</f>
        <v>0</v>
      </c>
      <c r="R54" s="160"/>
      <c r="S54" s="160" t="s">
        <v>260</v>
      </c>
      <c r="T54" s="160" t="s">
        <v>295</v>
      </c>
      <c r="U54" s="160">
        <v>0.42099999999999999</v>
      </c>
      <c r="V54" s="160">
        <f t="shared" ref="V54:V70" si="27">ROUND(E54*U54,2)</f>
        <v>273</v>
      </c>
      <c r="W54" s="160" t="s">
        <v>1726</v>
      </c>
      <c r="X54" s="160" t="s">
        <v>261</v>
      </c>
      <c r="Y54" s="150"/>
      <c r="Z54" s="150"/>
      <c r="AA54" s="150"/>
      <c r="AB54" s="150"/>
      <c r="AC54" s="150"/>
      <c r="AD54" s="150"/>
      <c r="AE54" s="150"/>
      <c r="AF54" s="150"/>
      <c r="AG54" s="150" t="s">
        <v>1198</v>
      </c>
      <c r="AH54" s="150"/>
      <c r="AI54" s="150"/>
      <c r="AJ54" s="150"/>
      <c r="AK54" s="150"/>
      <c r="AL54" s="150"/>
      <c r="AM54" s="150"/>
      <c r="AN54" s="150"/>
      <c r="AO54" s="150"/>
      <c r="AP54" s="150"/>
      <c r="AQ54" s="150"/>
      <c r="AR54" s="150"/>
      <c r="AS54" s="150"/>
      <c r="AT54" s="150"/>
      <c r="AU54" s="150"/>
      <c r="AV54" s="150"/>
      <c r="AW54" s="150"/>
      <c r="AX54" s="150"/>
      <c r="AY54" s="150"/>
      <c r="AZ54" s="150"/>
      <c r="BA54" s="150"/>
      <c r="BB54" s="150"/>
      <c r="BC54" s="150"/>
      <c r="BD54" s="150"/>
      <c r="BE54" s="150"/>
      <c r="BF54" s="150"/>
      <c r="BG54" s="150"/>
      <c r="BH54" s="150"/>
    </row>
    <row r="55" spans="1:60" outlineLevel="1" x14ac:dyDescent="0.2">
      <c r="A55" s="175">
        <v>44</v>
      </c>
      <c r="B55" s="176" t="s">
        <v>1792</v>
      </c>
      <c r="C55" s="183" t="s">
        <v>1793</v>
      </c>
      <c r="D55" s="177" t="s">
        <v>351</v>
      </c>
      <c r="E55" s="178">
        <v>46.79</v>
      </c>
      <c r="F55" s="179"/>
      <c r="G55" s="180">
        <f t="shared" si="21"/>
        <v>0</v>
      </c>
      <c r="H55" s="161"/>
      <c r="I55" s="160">
        <f t="shared" si="22"/>
        <v>0</v>
      </c>
      <c r="J55" s="161"/>
      <c r="K55" s="160">
        <f t="shared" si="23"/>
        <v>0</v>
      </c>
      <c r="L55" s="160">
        <v>21</v>
      </c>
      <c r="M55" s="160">
        <f t="shared" si="24"/>
        <v>0</v>
      </c>
      <c r="N55" s="160">
        <v>1.12E-2</v>
      </c>
      <c r="O55" s="160">
        <f t="shared" si="25"/>
        <v>0.52</v>
      </c>
      <c r="P55" s="160">
        <v>0</v>
      </c>
      <c r="Q55" s="160">
        <f t="shared" si="26"/>
        <v>0</v>
      </c>
      <c r="R55" s="160"/>
      <c r="S55" s="160" t="s">
        <v>236</v>
      </c>
      <c r="T55" s="160" t="s">
        <v>295</v>
      </c>
      <c r="U55" s="160">
        <v>0</v>
      </c>
      <c r="V55" s="160">
        <f t="shared" si="27"/>
        <v>0</v>
      </c>
      <c r="W55" s="160" t="s">
        <v>1726</v>
      </c>
      <c r="X55" s="160" t="s">
        <v>261</v>
      </c>
      <c r="Y55" s="150"/>
      <c r="Z55" s="150"/>
      <c r="AA55" s="150"/>
      <c r="AB55" s="150"/>
      <c r="AC55" s="150"/>
      <c r="AD55" s="150"/>
      <c r="AE55" s="150"/>
      <c r="AF55" s="150"/>
      <c r="AG55" s="150" t="s">
        <v>1198</v>
      </c>
      <c r="AH55" s="150"/>
      <c r="AI55" s="150"/>
      <c r="AJ55" s="150"/>
      <c r="AK55" s="150"/>
      <c r="AL55" s="150"/>
      <c r="AM55" s="150"/>
      <c r="AN55" s="150"/>
      <c r="AO55" s="150"/>
      <c r="AP55" s="150"/>
      <c r="AQ55" s="150"/>
      <c r="AR55" s="150"/>
      <c r="AS55" s="150"/>
      <c r="AT55" s="150"/>
      <c r="AU55" s="150"/>
      <c r="AV55" s="150"/>
      <c r="AW55" s="150"/>
      <c r="AX55" s="150"/>
      <c r="AY55" s="150"/>
      <c r="AZ55" s="150"/>
      <c r="BA55" s="150"/>
      <c r="BB55" s="150"/>
      <c r="BC55" s="150"/>
      <c r="BD55" s="150"/>
      <c r="BE55" s="150"/>
      <c r="BF55" s="150"/>
      <c r="BG55" s="150"/>
      <c r="BH55" s="150"/>
    </row>
    <row r="56" spans="1:60" ht="22.5" outlineLevel="1" x14ac:dyDescent="0.2">
      <c r="A56" s="175">
        <v>45</v>
      </c>
      <c r="B56" s="176" t="s">
        <v>1794</v>
      </c>
      <c r="C56" s="183" t="s">
        <v>2047</v>
      </c>
      <c r="D56" s="177" t="s">
        <v>351</v>
      </c>
      <c r="E56" s="178">
        <v>38.6</v>
      </c>
      <c r="F56" s="179"/>
      <c r="G56" s="180">
        <f t="shared" si="21"/>
        <v>0</v>
      </c>
      <c r="H56" s="161"/>
      <c r="I56" s="160">
        <f t="shared" si="22"/>
        <v>0</v>
      </c>
      <c r="J56" s="161"/>
      <c r="K56" s="160">
        <f t="shared" si="23"/>
        <v>0</v>
      </c>
      <c r="L56" s="160">
        <v>21</v>
      </c>
      <c r="M56" s="160">
        <f t="shared" si="24"/>
        <v>0</v>
      </c>
      <c r="N56" s="160">
        <v>9.8099999999999993E-3</v>
      </c>
      <c r="O56" s="160">
        <f t="shared" si="25"/>
        <v>0.38</v>
      </c>
      <c r="P56" s="160">
        <v>0</v>
      </c>
      <c r="Q56" s="160">
        <f t="shared" si="26"/>
        <v>0</v>
      </c>
      <c r="R56" s="160"/>
      <c r="S56" s="160" t="s">
        <v>260</v>
      </c>
      <c r="T56" s="160" t="s">
        <v>295</v>
      </c>
      <c r="U56" s="160">
        <v>0.5</v>
      </c>
      <c r="V56" s="160">
        <f t="shared" si="27"/>
        <v>19.3</v>
      </c>
      <c r="W56" s="160" t="s">
        <v>1726</v>
      </c>
      <c r="X56" s="160" t="s">
        <v>261</v>
      </c>
      <c r="Y56" s="150"/>
      <c r="Z56" s="150"/>
      <c r="AA56" s="150"/>
      <c r="AB56" s="150"/>
      <c r="AC56" s="150"/>
      <c r="AD56" s="150"/>
      <c r="AE56" s="150"/>
      <c r="AF56" s="150"/>
      <c r="AG56" s="150" t="s">
        <v>1198</v>
      </c>
      <c r="AH56" s="150"/>
      <c r="AI56" s="150"/>
      <c r="AJ56" s="150"/>
      <c r="AK56" s="150"/>
      <c r="AL56" s="150"/>
      <c r="AM56" s="150"/>
      <c r="AN56" s="150"/>
      <c r="AO56" s="150"/>
      <c r="AP56" s="150"/>
      <c r="AQ56" s="150"/>
      <c r="AR56" s="150"/>
      <c r="AS56" s="150"/>
      <c r="AT56" s="150"/>
      <c r="AU56" s="150"/>
      <c r="AV56" s="150"/>
      <c r="AW56" s="150"/>
      <c r="AX56" s="150"/>
      <c r="AY56" s="150"/>
      <c r="AZ56" s="150"/>
      <c r="BA56" s="150"/>
      <c r="BB56" s="150"/>
      <c r="BC56" s="150"/>
      <c r="BD56" s="150"/>
      <c r="BE56" s="150"/>
      <c r="BF56" s="150"/>
      <c r="BG56" s="150"/>
      <c r="BH56" s="150"/>
    </row>
    <row r="57" spans="1:60" outlineLevel="1" x14ac:dyDescent="0.2">
      <c r="A57" s="175">
        <v>46</v>
      </c>
      <c r="B57" s="176" t="s">
        <v>1795</v>
      </c>
      <c r="C57" s="183" t="s">
        <v>2014</v>
      </c>
      <c r="D57" s="177" t="s">
        <v>292</v>
      </c>
      <c r="E57" s="178">
        <v>2</v>
      </c>
      <c r="F57" s="179"/>
      <c r="G57" s="180">
        <f t="shared" si="21"/>
        <v>0</v>
      </c>
      <c r="H57" s="161"/>
      <c r="I57" s="160">
        <f t="shared" si="22"/>
        <v>0</v>
      </c>
      <c r="J57" s="161"/>
      <c r="K57" s="160">
        <f t="shared" si="23"/>
        <v>0</v>
      </c>
      <c r="L57" s="160">
        <v>21</v>
      </c>
      <c r="M57" s="160">
        <f t="shared" si="24"/>
        <v>0</v>
      </c>
      <c r="N57" s="160">
        <v>1.1339999999999999E-2</v>
      </c>
      <c r="O57" s="160">
        <f t="shared" si="25"/>
        <v>0.02</v>
      </c>
      <c r="P57" s="160">
        <v>0</v>
      </c>
      <c r="Q57" s="160">
        <f t="shared" si="26"/>
        <v>0</v>
      </c>
      <c r="R57" s="160"/>
      <c r="S57" s="160" t="s">
        <v>260</v>
      </c>
      <c r="T57" s="160" t="s">
        <v>295</v>
      </c>
      <c r="U57" s="160">
        <v>0.27600000000000002</v>
      </c>
      <c r="V57" s="160">
        <f t="shared" si="27"/>
        <v>0.55000000000000004</v>
      </c>
      <c r="W57" s="160" t="s">
        <v>1726</v>
      </c>
      <c r="X57" s="160" t="s">
        <v>261</v>
      </c>
      <c r="Y57" s="150"/>
      <c r="Z57" s="150"/>
      <c r="AA57" s="150"/>
      <c r="AB57" s="150"/>
      <c r="AC57" s="150"/>
      <c r="AD57" s="150"/>
      <c r="AE57" s="150"/>
      <c r="AF57" s="150"/>
      <c r="AG57" s="150" t="s">
        <v>1198</v>
      </c>
      <c r="AH57" s="150"/>
      <c r="AI57" s="150"/>
      <c r="AJ57" s="150"/>
      <c r="AK57" s="150"/>
      <c r="AL57" s="150"/>
      <c r="AM57" s="150"/>
      <c r="AN57" s="150"/>
      <c r="AO57" s="150"/>
      <c r="AP57" s="150"/>
      <c r="AQ57" s="150"/>
      <c r="AR57" s="150"/>
      <c r="AS57" s="150"/>
      <c r="AT57" s="150"/>
      <c r="AU57" s="150"/>
      <c r="AV57" s="150"/>
      <c r="AW57" s="150"/>
      <c r="AX57" s="150"/>
      <c r="AY57" s="150"/>
      <c r="AZ57" s="150"/>
      <c r="BA57" s="150"/>
      <c r="BB57" s="150"/>
      <c r="BC57" s="150"/>
      <c r="BD57" s="150"/>
      <c r="BE57" s="150"/>
      <c r="BF57" s="150"/>
      <c r="BG57" s="150"/>
      <c r="BH57" s="150"/>
    </row>
    <row r="58" spans="1:60" outlineLevel="1" x14ac:dyDescent="0.2">
      <c r="A58" s="175">
        <v>47</v>
      </c>
      <c r="B58" s="176" t="s">
        <v>1796</v>
      </c>
      <c r="C58" s="183" t="s">
        <v>2015</v>
      </c>
      <c r="D58" s="177" t="s">
        <v>351</v>
      </c>
      <c r="E58" s="178">
        <v>11</v>
      </c>
      <c r="F58" s="179"/>
      <c r="G58" s="180">
        <f t="shared" si="21"/>
        <v>0</v>
      </c>
      <c r="H58" s="161"/>
      <c r="I58" s="160">
        <f t="shared" si="22"/>
        <v>0</v>
      </c>
      <c r="J58" s="161"/>
      <c r="K58" s="160">
        <f t="shared" si="23"/>
        <v>0</v>
      </c>
      <c r="L58" s="160">
        <v>21</v>
      </c>
      <c r="M58" s="160">
        <f t="shared" si="24"/>
        <v>0</v>
      </c>
      <c r="N58" s="160">
        <v>1.157E-2</v>
      </c>
      <c r="O58" s="160">
        <f t="shared" si="25"/>
        <v>0.13</v>
      </c>
      <c r="P58" s="160">
        <v>0</v>
      </c>
      <c r="Q58" s="160">
        <f t="shared" si="26"/>
        <v>0</v>
      </c>
      <c r="R58" s="160"/>
      <c r="S58" s="160" t="s">
        <v>260</v>
      </c>
      <c r="T58" s="160" t="s">
        <v>295</v>
      </c>
      <c r="U58" s="160">
        <v>0.2</v>
      </c>
      <c r="V58" s="160">
        <f t="shared" si="27"/>
        <v>2.2000000000000002</v>
      </c>
      <c r="W58" s="160" t="s">
        <v>1726</v>
      </c>
      <c r="X58" s="160" t="s">
        <v>261</v>
      </c>
      <c r="Y58" s="150"/>
      <c r="Z58" s="150"/>
      <c r="AA58" s="150"/>
      <c r="AB58" s="150"/>
      <c r="AC58" s="150"/>
      <c r="AD58" s="150"/>
      <c r="AE58" s="150"/>
      <c r="AF58" s="150"/>
      <c r="AG58" s="150" t="s">
        <v>1198</v>
      </c>
      <c r="AH58" s="150"/>
      <c r="AI58" s="150"/>
      <c r="AJ58" s="150"/>
      <c r="AK58" s="150"/>
      <c r="AL58" s="150"/>
      <c r="AM58" s="150"/>
      <c r="AN58" s="150"/>
      <c r="AO58" s="150"/>
      <c r="AP58" s="150"/>
      <c r="AQ58" s="150"/>
      <c r="AR58" s="150"/>
      <c r="AS58" s="150"/>
      <c r="AT58" s="150"/>
      <c r="AU58" s="150"/>
      <c r="AV58" s="150"/>
      <c r="AW58" s="150"/>
      <c r="AX58" s="150"/>
      <c r="AY58" s="150"/>
      <c r="AZ58" s="150"/>
      <c r="BA58" s="150"/>
      <c r="BB58" s="150"/>
      <c r="BC58" s="150"/>
      <c r="BD58" s="150"/>
      <c r="BE58" s="150"/>
      <c r="BF58" s="150"/>
      <c r="BG58" s="150"/>
      <c r="BH58" s="150"/>
    </row>
    <row r="59" spans="1:60" outlineLevel="1" x14ac:dyDescent="0.2">
      <c r="A59" s="175">
        <v>48</v>
      </c>
      <c r="B59" s="176" t="s">
        <v>1797</v>
      </c>
      <c r="C59" s="183" t="s">
        <v>2016</v>
      </c>
      <c r="D59" s="177" t="s">
        <v>292</v>
      </c>
      <c r="E59" s="178">
        <v>2</v>
      </c>
      <c r="F59" s="179"/>
      <c r="G59" s="180">
        <f t="shared" si="21"/>
        <v>0</v>
      </c>
      <c r="H59" s="161"/>
      <c r="I59" s="160">
        <f t="shared" si="22"/>
        <v>0</v>
      </c>
      <c r="J59" s="161"/>
      <c r="K59" s="160">
        <f t="shared" si="23"/>
        <v>0</v>
      </c>
      <c r="L59" s="160">
        <v>21</v>
      </c>
      <c r="M59" s="160">
        <f t="shared" si="24"/>
        <v>0</v>
      </c>
      <c r="N59" s="160">
        <v>4.1999999999999997E-3</v>
      </c>
      <c r="O59" s="160">
        <f t="shared" si="25"/>
        <v>0.01</v>
      </c>
      <c r="P59" s="160">
        <v>0</v>
      </c>
      <c r="Q59" s="160">
        <f t="shared" si="26"/>
        <v>0</v>
      </c>
      <c r="R59" s="160"/>
      <c r="S59" s="160" t="s">
        <v>260</v>
      </c>
      <c r="T59" s="160" t="s">
        <v>295</v>
      </c>
      <c r="U59" s="160">
        <v>0.15</v>
      </c>
      <c r="V59" s="160">
        <f t="shared" si="27"/>
        <v>0.3</v>
      </c>
      <c r="W59" s="160" t="s">
        <v>1726</v>
      </c>
      <c r="X59" s="160" t="s">
        <v>261</v>
      </c>
      <c r="Y59" s="150"/>
      <c r="Z59" s="150"/>
      <c r="AA59" s="150"/>
      <c r="AB59" s="150"/>
      <c r="AC59" s="150"/>
      <c r="AD59" s="150"/>
      <c r="AE59" s="150"/>
      <c r="AF59" s="150"/>
      <c r="AG59" s="150" t="s">
        <v>1198</v>
      </c>
      <c r="AH59" s="150"/>
      <c r="AI59" s="150"/>
      <c r="AJ59" s="150"/>
      <c r="AK59" s="150"/>
      <c r="AL59" s="150"/>
      <c r="AM59" s="150"/>
      <c r="AN59" s="150"/>
      <c r="AO59" s="150"/>
      <c r="AP59" s="150"/>
      <c r="AQ59" s="150"/>
      <c r="AR59" s="150"/>
      <c r="AS59" s="150"/>
      <c r="AT59" s="150"/>
      <c r="AU59" s="150"/>
      <c r="AV59" s="150"/>
      <c r="AW59" s="150"/>
      <c r="AX59" s="150"/>
      <c r="AY59" s="150"/>
      <c r="AZ59" s="150"/>
      <c r="BA59" s="150"/>
      <c r="BB59" s="150"/>
      <c r="BC59" s="150"/>
      <c r="BD59" s="150"/>
      <c r="BE59" s="150"/>
      <c r="BF59" s="150"/>
      <c r="BG59" s="150"/>
      <c r="BH59" s="150"/>
    </row>
    <row r="60" spans="1:60" ht="22.5" outlineLevel="1" x14ac:dyDescent="0.2">
      <c r="A60" s="175">
        <v>49</v>
      </c>
      <c r="B60" s="176" t="s">
        <v>1798</v>
      </c>
      <c r="C60" s="183" t="s">
        <v>1799</v>
      </c>
      <c r="D60" s="177" t="s">
        <v>292</v>
      </c>
      <c r="E60" s="178">
        <v>4</v>
      </c>
      <c r="F60" s="179"/>
      <c r="G60" s="180">
        <f t="shared" si="21"/>
        <v>0</v>
      </c>
      <c r="H60" s="161"/>
      <c r="I60" s="160">
        <f t="shared" si="22"/>
        <v>0</v>
      </c>
      <c r="J60" s="161"/>
      <c r="K60" s="160">
        <f t="shared" si="23"/>
        <v>0</v>
      </c>
      <c r="L60" s="160">
        <v>21</v>
      </c>
      <c r="M60" s="160">
        <f t="shared" si="24"/>
        <v>0</v>
      </c>
      <c r="N60" s="160">
        <v>5.0000000000000001E-3</v>
      </c>
      <c r="O60" s="160">
        <f t="shared" si="25"/>
        <v>0.02</v>
      </c>
      <c r="P60" s="160">
        <v>0</v>
      </c>
      <c r="Q60" s="160">
        <f t="shared" si="26"/>
        <v>0</v>
      </c>
      <c r="R60" s="160"/>
      <c r="S60" s="160" t="s">
        <v>236</v>
      </c>
      <c r="T60" s="160" t="s">
        <v>295</v>
      </c>
      <c r="U60" s="160">
        <v>0</v>
      </c>
      <c r="V60" s="160">
        <f t="shared" si="27"/>
        <v>0</v>
      </c>
      <c r="W60" s="160" t="s">
        <v>1726</v>
      </c>
      <c r="X60" s="160" t="s">
        <v>261</v>
      </c>
      <c r="Y60" s="150"/>
      <c r="Z60" s="150"/>
      <c r="AA60" s="150"/>
      <c r="AB60" s="150"/>
      <c r="AC60" s="150"/>
      <c r="AD60" s="150"/>
      <c r="AE60" s="150"/>
      <c r="AF60" s="150"/>
      <c r="AG60" s="150" t="s">
        <v>1198</v>
      </c>
      <c r="AH60" s="150"/>
      <c r="AI60" s="150"/>
      <c r="AJ60" s="150"/>
      <c r="AK60" s="150"/>
      <c r="AL60" s="150"/>
      <c r="AM60" s="150"/>
      <c r="AN60" s="150"/>
      <c r="AO60" s="150"/>
      <c r="AP60" s="150"/>
      <c r="AQ60" s="150"/>
      <c r="AR60" s="150"/>
      <c r="AS60" s="150"/>
      <c r="AT60" s="150"/>
      <c r="AU60" s="150"/>
      <c r="AV60" s="150"/>
      <c r="AW60" s="150"/>
      <c r="AX60" s="150"/>
      <c r="AY60" s="150"/>
      <c r="AZ60" s="150"/>
      <c r="BA60" s="150"/>
      <c r="BB60" s="150"/>
      <c r="BC60" s="150"/>
      <c r="BD60" s="150"/>
      <c r="BE60" s="150"/>
      <c r="BF60" s="150"/>
      <c r="BG60" s="150"/>
      <c r="BH60" s="150"/>
    </row>
    <row r="61" spans="1:60" ht="22.5" outlineLevel="1" x14ac:dyDescent="0.2">
      <c r="A61" s="175">
        <v>50</v>
      </c>
      <c r="B61" s="176" t="s">
        <v>1800</v>
      </c>
      <c r="C61" s="183" t="s">
        <v>1801</v>
      </c>
      <c r="D61" s="177" t="s">
        <v>292</v>
      </c>
      <c r="E61" s="178">
        <v>2</v>
      </c>
      <c r="F61" s="179"/>
      <c r="G61" s="180">
        <f t="shared" si="21"/>
        <v>0</v>
      </c>
      <c r="H61" s="161"/>
      <c r="I61" s="160">
        <f t="shared" si="22"/>
        <v>0</v>
      </c>
      <c r="J61" s="161"/>
      <c r="K61" s="160">
        <f t="shared" si="23"/>
        <v>0</v>
      </c>
      <c r="L61" s="160">
        <v>21</v>
      </c>
      <c r="M61" s="160">
        <f t="shared" si="24"/>
        <v>0</v>
      </c>
      <c r="N61" s="160">
        <v>5.0000000000000001E-3</v>
      </c>
      <c r="O61" s="160">
        <f t="shared" si="25"/>
        <v>0.01</v>
      </c>
      <c r="P61" s="160">
        <v>0</v>
      </c>
      <c r="Q61" s="160">
        <f t="shared" si="26"/>
        <v>0</v>
      </c>
      <c r="R61" s="160"/>
      <c r="S61" s="160" t="s">
        <v>236</v>
      </c>
      <c r="T61" s="160" t="s">
        <v>295</v>
      </c>
      <c r="U61" s="160">
        <v>0</v>
      </c>
      <c r="V61" s="160">
        <f t="shared" si="27"/>
        <v>0</v>
      </c>
      <c r="W61" s="160" t="s">
        <v>1726</v>
      </c>
      <c r="X61" s="160" t="s">
        <v>423</v>
      </c>
      <c r="Y61" s="150"/>
      <c r="Z61" s="150"/>
      <c r="AA61" s="150"/>
      <c r="AB61" s="150"/>
      <c r="AC61" s="150"/>
      <c r="AD61" s="150"/>
      <c r="AE61" s="150"/>
      <c r="AF61" s="150"/>
      <c r="AG61" s="150" t="s">
        <v>1202</v>
      </c>
      <c r="AH61" s="150"/>
      <c r="AI61" s="150"/>
      <c r="AJ61" s="150"/>
      <c r="AK61" s="150"/>
      <c r="AL61" s="150"/>
      <c r="AM61" s="150"/>
      <c r="AN61" s="150"/>
      <c r="AO61" s="150"/>
      <c r="AP61" s="150"/>
      <c r="AQ61" s="150"/>
      <c r="AR61" s="150"/>
      <c r="AS61" s="150"/>
      <c r="AT61" s="150"/>
      <c r="AU61" s="150"/>
      <c r="AV61" s="150"/>
      <c r="AW61" s="150"/>
      <c r="AX61" s="150"/>
      <c r="AY61" s="150"/>
      <c r="AZ61" s="150"/>
      <c r="BA61" s="150"/>
      <c r="BB61" s="150"/>
      <c r="BC61" s="150"/>
      <c r="BD61" s="150"/>
      <c r="BE61" s="150"/>
      <c r="BF61" s="150"/>
      <c r="BG61" s="150"/>
      <c r="BH61" s="150"/>
    </row>
    <row r="62" spans="1:60" outlineLevel="1" x14ac:dyDescent="0.2">
      <c r="A62" s="175">
        <v>51</v>
      </c>
      <c r="B62" s="176" t="s">
        <v>1802</v>
      </c>
      <c r="C62" s="183" t="s">
        <v>2017</v>
      </c>
      <c r="D62" s="177" t="s">
        <v>292</v>
      </c>
      <c r="E62" s="178">
        <v>150</v>
      </c>
      <c r="F62" s="179"/>
      <c r="G62" s="180">
        <f t="shared" si="21"/>
        <v>0</v>
      </c>
      <c r="H62" s="161"/>
      <c r="I62" s="160">
        <f t="shared" si="22"/>
        <v>0</v>
      </c>
      <c r="J62" s="161"/>
      <c r="K62" s="160">
        <f t="shared" si="23"/>
        <v>0</v>
      </c>
      <c r="L62" s="160">
        <v>21</v>
      </c>
      <c r="M62" s="160">
        <f t="shared" si="24"/>
        <v>0</v>
      </c>
      <c r="N62" s="160">
        <v>3.5000000000000001E-3</v>
      </c>
      <c r="O62" s="160">
        <f t="shared" si="25"/>
        <v>0.53</v>
      </c>
      <c r="P62" s="160">
        <v>0</v>
      </c>
      <c r="Q62" s="160">
        <f t="shared" si="26"/>
        <v>0</v>
      </c>
      <c r="R62" s="160"/>
      <c r="S62" s="160" t="s">
        <v>236</v>
      </c>
      <c r="T62" s="160" t="s">
        <v>295</v>
      </c>
      <c r="U62" s="160">
        <v>0</v>
      </c>
      <c r="V62" s="160">
        <f t="shared" si="27"/>
        <v>0</v>
      </c>
      <c r="W62" s="160" t="s">
        <v>1726</v>
      </c>
      <c r="X62" s="160" t="s">
        <v>423</v>
      </c>
      <c r="Y62" s="150"/>
      <c r="Z62" s="150"/>
      <c r="AA62" s="150"/>
      <c r="AB62" s="150"/>
      <c r="AC62" s="150"/>
      <c r="AD62" s="150"/>
      <c r="AE62" s="150"/>
      <c r="AF62" s="150"/>
      <c r="AG62" s="150" t="s">
        <v>1202</v>
      </c>
      <c r="AH62" s="150"/>
      <c r="AI62" s="150"/>
      <c r="AJ62" s="150"/>
      <c r="AK62" s="150"/>
      <c r="AL62" s="150"/>
      <c r="AM62" s="150"/>
      <c r="AN62" s="150"/>
      <c r="AO62" s="150"/>
      <c r="AP62" s="150"/>
      <c r="AQ62" s="150"/>
      <c r="AR62" s="150"/>
      <c r="AS62" s="150"/>
      <c r="AT62" s="150"/>
      <c r="AU62" s="150"/>
      <c r="AV62" s="150"/>
      <c r="AW62" s="150"/>
      <c r="AX62" s="150"/>
      <c r="AY62" s="150"/>
      <c r="AZ62" s="150"/>
      <c r="BA62" s="150"/>
      <c r="BB62" s="150"/>
      <c r="BC62" s="150"/>
      <c r="BD62" s="150"/>
      <c r="BE62" s="150"/>
      <c r="BF62" s="150"/>
      <c r="BG62" s="150"/>
      <c r="BH62" s="150"/>
    </row>
    <row r="63" spans="1:60" outlineLevel="1" x14ac:dyDescent="0.2">
      <c r="A63" s="175">
        <v>52</v>
      </c>
      <c r="B63" s="176" t="s">
        <v>1803</v>
      </c>
      <c r="C63" s="183" t="s">
        <v>1804</v>
      </c>
      <c r="D63" s="177" t="s">
        <v>351</v>
      </c>
      <c r="E63" s="178">
        <v>131.80000000000001</v>
      </c>
      <c r="F63" s="179"/>
      <c r="G63" s="180">
        <f t="shared" si="21"/>
        <v>0</v>
      </c>
      <c r="H63" s="161"/>
      <c r="I63" s="160">
        <f t="shared" si="22"/>
        <v>0</v>
      </c>
      <c r="J63" s="161"/>
      <c r="K63" s="160">
        <f t="shared" si="23"/>
        <v>0</v>
      </c>
      <c r="L63" s="160">
        <v>21</v>
      </c>
      <c r="M63" s="160">
        <f t="shared" si="24"/>
        <v>0</v>
      </c>
      <c r="N63" s="160">
        <v>1.0000000000000001E-5</v>
      </c>
      <c r="O63" s="160">
        <f t="shared" si="25"/>
        <v>0</v>
      </c>
      <c r="P63" s="160">
        <v>0</v>
      </c>
      <c r="Q63" s="160">
        <f t="shared" si="26"/>
        <v>0</v>
      </c>
      <c r="R63" s="160"/>
      <c r="S63" s="160" t="s">
        <v>260</v>
      </c>
      <c r="T63" s="160" t="s">
        <v>295</v>
      </c>
      <c r="U63" s="160">
        <v>0.32</v>
      </c>
      <c r="V63" s="160">
        <f t="shared" si="27"/>
        <v>42.18</v>
      </c>
      <c r="W63" s="160" t="s">
        <v>1726</v>
      </c>
      <c r="X63" s="160" t="s">
        <v>261</v>
      </c>
      <c r="Y63" s="150"/>
      <c r="Z63" s="150"/>
      <c r="AA63" s="150"/>
      <c r="AB63" s="150"/>
      <c r="AC63" s="150"/>
      <c r="AD63" s="150"/>
      <c r="AE63" s="150"/>
      <c r="AF63" s="150"/>
      <c r="AG63" s="150" t="s">
        <v>1198</v>
      </c>
      <c r="AH63" s="150"/>
      <c r="AI63" s="150"/>
      <c r="AJ63" s="150"/>
      <c r="AK63" s="150"/>
      <c r="AL63" s="150"/>
      <c r="AM63" s="150"/>
      <c r="AN63" s="150"/>
      <c r="AO63" s="150"/>
      <c r="AP63" s="150"/>
      <c r="AQ63" s="150"/>
      <c r="AR63" s="150"/>
      <c r="AS63" s="150"/>
      <c r="AT63" s="150"/>
      <c r="AU63" s="150"/>
      <c r="AV63" s="150"/>
      <c r="AW63" s="150"/>
      <c r="AX63" s="150"/>
      <c r="AY63" s="150"/>
      <c r="AZ63" s="150"/>
      <c r="BA63" s="150"/>
      <c r="BB63" s="150"/>
      <c r="BC63" s="150"/>
      <c r="BD63" s="150"/>
      <c r="BE63" s="150"/>
      <c r="BF63" s="150"/>
      <c r="BG63" s="150"/>
      <c r="BH63" s="150"/>
    </row>
    <row r="64" spans="1:60" outlineLevel="1" x14ac:dyDescent="0.2">
      <c r="A64" s="175">
        <v>53</v>
      </c>
      <c r="B64" s="176" t="s">
        <v>1805</v>
      </c>
      <c r="C64" s="183" t="s">
        <v>1806</v>
      </c>
      <c r="D64" s="177" t="s">
        <v>351</v>
      </c>
      <c r="E64" s="178">
        <v>103.11</v>
      </c>
      <c r="F64" s="179"/>
      <c r="G64" s="180">
        <f t="shared" si="21"/>
        <v>0</v>
      </c>
      <c r="H64" s="161"/>
      <c r="I64" s="160">
        <f t="shared" si="22"/>
        <v>0</v>
      </c>
      <c r="J64" s="161"/>
      <c r="K64" s="160">
        <f t="shared" si="23"/>
        <v>0</v>
      </c>
      <c r="L64" s="160">
        <v>21</v>
      </c>
      <c r="M64" s="160">
        <f t="shared" si="24"/>
        <v>0</v>
      </c>
      <c r="N64" s="160">
        <v>5.1000000000000004E-4</v>
      </c>
      <c r="O64" s="160">
        <f t="shared" si="25"/>
        <v>0.05</v>
      </c>
      <c r="P64" s="160">
        <v>0</v>
      </c>
      <c r="Q64" s="160">
        <f t="shared" si="26"/>
        <v>0</v>
      </c>
      <c r="R64" s="160"/>
      <c r="S64" s="160" t="s">
        <v>260</v>
      </c>
      <c r="T64" s="160" t="s">
        <v>295</v>
      </c>
      <c r="U64" s="160">
        <v>6.7000000000000004E-2</v>
      </c>
      <c r="V64" s="160">
        <f t="shared" si="27"/>
        <v>6.91</v>
      </c>
      <c r="W64" s="160" t="s">
        <v>1726</v>
      </c>
      <c r="X64" s="160" t="s">
        <v>261</v>
      </c>
      <c r="Y64" s="150"/>
      <c r="Z64" s="150"/>
      <c r="AA64" s="150"/>
      <c r="AB64" s="150"/>
      <c r="AC64" s="150"/>
      <c r="AD64" s="150"/>
      <c r="AE64" s="150"/>
      <c r="AF64" s="150"/>
      <c r="AG64" s="150" t="s">
        <v>1198</v>
      </c>
      <c r="AH64" s="150"/>
      <c r="AI64" s="150"/>
      <c r="AJ64" s="150"/>
      <c r="AK64" s="150"/>
      <c r="AL64" s="150"/>
      <c r="AM64" s="150"/>
      <c r="AN64" s="150"/>
      <c r="AO64" s="150"/>
      <c r="AP64" s="150"/>
      <c r="AQ64" s="150"/>
      <c r="AR64" s="150"/>
      <c r="AS64" s="150"/>
      <c r="AT64" s="150"/>
      <c r="AU64" s="150"/>
      <c r="AV64" s="150"/>
      <c r="AW64" s="150"/>
      <c r="AX64" s="150"/>
      <c r="AY64" s="150"/>
      <c r="AZ64" s="150"/>
      <c r="BA64" s="150"/>
      <c r="BB64" s="150"/>
      <c r="BC64" s="150"/>
      <c r="BD64" s="150"/>
      <c r="BE64" s="150"/>
      <c r="BF64" s="150"/>
      <c r="BG64" s="150"/>
      <c r="BH64" s="150"/>
    </row>
    <row r="65" spans="1:60" outlineLevel="1" x14ac:dyDescent="0.2">
      <c r="A65" s="175">
        <v>54</v>
      </c>
      <c r="B65" s="176" t="s">
        <v>1807</v>
      </c>
      <c r="C65" s="183" t="s">
        <v>1808</v>
      </c>
      <c r="D65" s="177" t="s">
        <v>351</v>
      </c>
      <c r="E65" s="178">
        <v>103.11</v>
      </c>
      <c r="F65" s="179"/>
      <c r="G65" s="180">
        <f t="shared" si="21"/>
        <v>0</v>
      </c>
      <c r="H65" s="161"/>
      <c r="I65" s="160">
        <f t="shared" si="22"/>
        <v>0</v>
      </c>
      <c r="J65" s="161"/>
      <c r="K65" s="160">
        <f t="shared" si="23"/>
        <v>0</v>
      </c>
      <c r="L65" s="160">
        <v>21</v>
      </c>
      <c r="M65" s="160">
        <f t="shared" si="24"/>
        <v>0</v>
      </c>
      <c r="N65" s="160">
        <v>2.4000000000000001E-4</v>
      </c>
      <c r="O65" s="160">
        <f t="shared" si="25"/>
        <v>0.02</v>
      </c>
      <c r="P65" s="160">
        <v>0</v>
      </c>
      <c r="Q65" s="160">
        <f t="shared" si="26"/>
        <v>0</v>
      </c>
      <c r="R65" s="160"/>
      <c r="S65" s="160" t="s">
        <v>260</v>
      </c>
      <c r="T65" s="160" t="s">
        <v>295</v>
      </c>
      <c r="U65" s="160">
        <v>0.1</v>
      </c>
      <c r="V65" s="160">
        <f t="shared" si="27"/>
        <v>10.31</v>
      </c>
      <c r="W65" s="160" t="s">
        <v>1726</v>
      </c>
      <c r="X65" s="160" t="s">
        <v>261</v>
      </c>
      <c r="Y65" s="150"/>
      <c r="Z65" s="150"/>
      <c r="AA65" s="150"/>
      <c r="AB65" s="150"/>
      <c r="AC65" s="150"/>
      <c r="AD65" s="150"/>
      <c r="AE65" s="150"/>
      <c r="AF65" s="150"/>
      <c r="AG65" s="150" t="s">
        <v>1198</v>
      </c>
      <c r="AH65" s="150"/>
      <c r="AI65" s="150"/>
      <c r="AJ65" s="150"/>
      <c r="AK65" s="150"/>
      <c r="AL65" s="150"/>
      <c r="AM65" s="150"/>
      <c r="AN65" s="150"/>
      <c r="AO65" s="150"/>
      <c r="AP65" s="150"/>
      <c r="AQ65" s="150"/>
      <c r="AR65" s="150"/>
      <c r="AS65" s="150"/>
      <c r="AT65" s="150"/>
      <c r="AU65" s="150"/>
      <c r="AV65" s="150"/>
      <c r="AW65" s="150"/>
      <c r="AX65" s="150"/>
      <c r="AY65" s="150"/>
      <c r="AZ65" s="150"/>
      <c r="BA65" s="150"/>
      <c r="BB65" s="150"/>
      <c r="BC65" s="150"/>
      <c r="BD65" s="150"/>
      <c r="BE65" s="150"/>
      <c r="BF65" s="150"/>
      <c r="BG65" s="150"/>
      <c r="BH65" s="150"/>
    </row>
    <row r="66" spans="1:60" outlineLevel="1" x14ac:dyDescent="0.2">
      <c r="A66" s="175">
        <v>55</v>
      </c>
      <c r="B66" s="176" t="s">
        <v>1809</v>
      </c>
      <c r="C66" s="183" t="s">
        <v>1810</v>
      </c>
      <c r="D66" s="177" t="s">
        <v>351</v>
      </c>
      <c r="E66" s="178">
        <v>16.2</v>
      </c>
      <c r="F66" s="179"/>
      <c r="G66" s="180">
        <f t="shared" si="21"/>
        <v>0</v>
      </c>
      <c r="H66" s="161"/>
      <c r="I66" s="160">
        <f t="shared" si="22"/>
        <v>0</v>
      </c>
      <c r="J66" s="161"/>
      <c r="K66" s="160">
        <f t="shared" si="23"/>
        <v>0</v>
      </c>
      <c r="L66" s="160">
        <v>21</v>
      </c>
      <c r="M66" s="160">
        <f t="shared" si="24"/>
        <v>0</v>
      </c>
      <c r="N66" s="160">
        <v>2.5000000000000001E-4</v>
      </c>
      <c r="O66" s="160">
        <f t="shared" si="25"/>
        <v>0</v>
      </c>
      <c r="P66" s="160">
        <v>0</v>
      </c>
      <c r="Q66" s="160">
        <f t="shared" si="26"/>
        <v>0</v>
      </c>
      <c r="R66" s="160"/>
      <c r="S66" s="160" t="s">
        <v>236</v>
      </c>
      <c r="T66" s="160" t="s">
        <v>295</v>
      </c>
      <c r="U66" s="160">
        <v>0</v>
      </c>
      <c r="V66" s="160">
        <f t="shared" si="27"/>
        <v>0</v>
      </c>
      <c r="W66" s="160" t="s">
        <v>1726</v>
      </c>
      <c r="X66" s="160" t="s">
        <v>261</v>
      </c>
      <c r="Y66" s="150"/>
      <c r="Z66" s="150"/>
      <c r="AA66" s="150"/>
      <c r="AB66" s="150"/>
      <c r="AC66" s="150"/>
      <c r="AD66" s="150"/>
      <c r="AE66" s="150"/>
      <c r="AF66" s="150"/>
      <c r="AG66" s="150" t="s">
        <v>1198</v>
      </c>
      <c r="AH66" s="150"/>
      <c r="AI66" s="150"/>
      <c r="AJ66" s="150"/>
      <c r="AK66" s="150"/>
      <c r="AL66" s="150"/>
      <c r="AM66" s="150"/>
      <c r="AN66" s="150"/>
      <c r="AO66" s="150"/>
      <c r="AP66" s="150"/>
      <c r="AQ66" s="150"/>
      <c r="AR66" s="150"/>
      <c r="AS66" s="150"/>
      <c r="AT66" s="150"/>
      <c r="AU66" s="150"/>
      <c r="AV66" s="150"/>
      <c r="AW66" s="150"/>
      <c r="AX66" s="150"/>
      <c r="AY66" s="150"/>
      <c r="AZ66" s="150"/>
      <c r="BA66" s="150"/>
      <c r="BB66" s="150"/>
      <c r="BC66" s="150"/>
      <c r="BD66" s="150"/>
      <c r="BE66" s="150"/>
      <c r="BF66" s="150"/>
      <c r="BG66" s="150"/>
      <c r="BH66" s="150"/>
    </row>
    <row r="67" spans="1:60" ht="22.5" outlineLevel="1" x14ac:dyDescent="0.2">
      <c r="A67" s="175">
        <v>56</v>
      </c>
      <c r="B67" s="176" t="s">
        <v>1811</v>
      </c>
      <c r="C67" s="183" t="s">
        <v>2018</v>
      </c>
      <c r="D67" s="177" t="s">
        <v>259</v>
      </c>
      <c r="E67" s="178">
        <v>648.45000000000005</v>
      </c>
      <c r="F67" s="179"/>
      <c r="G67" s="180">
        <f t="shared" si="21"/>
        <v>0</v>
      </c>
      <c r="H67" s="161"/>
      <c r="I67" s="160">
        <f t="shared" si="22"/>
        <v>0</v>
      </c>
      <c r="J67" s="161"/>
      <c r="K67" s="160">
        <f t="shared" si="23"/>
        <v>0</v>
      </c>
      <c r="L67" s="160">
        <v>21</v>
      </c>
      <c r="M67" s="160">
        <f t="shared" si="24"/>
        <v>0</v>
      </c>
      <c r="N67" s="160">
        <v>1.1E-4</v>
      </c>
      <c r="O67" s="160">
        <f t="shared" si="25"/>
        <v>7.0000000000000007E-2</v>
      </c>
      <c r="P67" s="160">
        <v>0</v>
      </c>
      <c r="Q67" s="160">
        <f t="shared" si="26"/>
        <v>0</v>
      </c>
      <c r="R67" s="160"/>
      <c r="S67" s="160" t="s">
        <v>260</v>
      </c>
      <c r="T67" s="160" t="s">
        <v>295</v>
      </c>
      <c r="U67" s="160">
        <v>0.1</v>
      </c>
      <c r="V67" s="160">
        <f t="shared" si="27"/>
        <v>64.849999999999994</v>
      </c>
      <c r="W67" s="160" t="s">
        <v>1726</v>
      </c>
      <c r="X67" s="160" t="s">
        <v>261</v>
      </c>
      <c r="Y67" s="150"/>
      <c r="Z67" s="150"/>
      <c r="AA67" s="150"/>
      <c r="AB67" s="150"/>
      <c r="AC67" s="150"/>
      <c r="AD67" s="150"/>
      <c r="AE67" s="150"/>
      <c r="AF67" s="150"/>
      <c r="AG67" s="150" t="s">
        <v>1198</v>
      </c>
      <c r="AH67" s="150"/>
      <c r="AI67" s="150"/>
      <c r="AJ67" s="150"/>
      <c r="AK67" s="150"/>
      <c r="AL67" s="150"/>
      <c r="AM67" s="150"/>
      <c r="AN67" s="150"/>
      <c r="AO67" s="150"/>
      <c r="AP67" s="150"/>
      <c r="AQ67" s="150"/>
      <c r="AR67" s="150"/>
      <c r="AS67" s="150"/>
      <c r="AT67" s="150"/>
      <c r="AU67" s="150"/>
      <c r="AV67" s="150"/>
      <c r="AW67" s="150"/>
      <c r="AX67" s="150"/>
      <c r="AY67" s="150"/>
      <c r="AZ67" s="150"/>
      <c r="BA67" s="150"/>
      <c r="BB67" s="150"/>
      <c r="BC67" s="150"/>
      <c r="BD67" s="150"/>
      <c r="BE67" s="150"/>
      <c r="BF67" s="150"/>
      <c r="BG67" s="150"/>
      <c r="BH67" s="150"/>
    </row>
    <row r="68" spans="1:60" outlineLevel="1" x14ac:dyDescent="0.2">
      <c r="A68" s="175">
        <v>57</v>
      </c>
      <c r="B68" s="176" t="s">
        <v>1812</v>
      </c>
      <c r="C68" s="183" t="s">
        <v>1813</v>
      </c>
      <c r="D68" s="177" t="s">
        <v>292</v>
      </c>
      <c r="E68" s="178">
        <v>44</v>
      </c>
      <c r="F68" s="179"/>
      <c r="G68" s="180">
        <f t="shared" si="21"/>
        <v>0</v>
      </c>
      <c r="H68" s="161"/>
      <c r="I68" s="160">
        <f t="shared" si="22"/>
        <v>0</v>
      </c>
      <c r="J68" s="161"/>
      <c r="K68" s="160">
        <f t="shared" si="23"/>
        <v>0</v>
      </c>
      <c r="L68" s="160">
        <v>21</v>
      </c>
      <c r="M68" s="160">
        <f t="shared" si="24"/>
        <v>0</v>
      </c>
      <c r="N68" s="160">
        <v>0</v>
      </c>
      <c r="O68" s="160">
        <f t="shared" si="25"/>
        <v>0</v>
      </c>
      <c r="P68" s="160">
        <v>0</v>
      </c>
      <c r="Q68" s="160">
        <f t="shared" si="26"/>
        <v>0</v>
      </c>
      <c r="R68" s="160"/>
      <c r="S68" s="160" t="s">
        <v>236</v>
      </c>
      <c r="T68" s="160" t="s">
        <v>295</v>
      </c>
      <c r="U68" s="160">
        <v>0</v>
      </c>
      <c r="V68" s="160">
        <f t="shared" si="27"/>
        <v>0</v>
      </c>
      <c r="W68" s="160" t="s">
        <v>1726</v>
      </c>
      <c r="X68" s="160" t="s">
        <v>261</v>
      </c>
      <c r="Y68" s="150"/>
      <c r="Z68" s="150"/>
      <c r="AA68" s="150"/>
      <c r="AB68" s="150"/>
      <c r="AC68" s="150"/>
      <c r="AD68" s="150"/>
      <c r="AE68" s="150"/>
      <c r="AF68" s="150"/>
      <c r="AG68" s="150" t="s">
        <v>1198</v>
      </c>
      <c r="AH68" s="150"/>
      <c r="AI68" s="150"/>
      <c r="AJ68" s="150"/>
      <c r="AK68" s="150"/>
      <c r="AL68" s="150"/>
      <c r="AM68" s="150"/>
      <c r="AN68" s="150"/>
      <c r="AO68" s="150"/>
      <c r="AP68" s="150"/>
      <c r="AQ68" s="150"/>
      <c r="AR68" s="150"/>
      <c r="AS68" s="150"/>
      <c r="AT68" s="150"/>
      <c r="AU68" s="150"/>
      <c r="AV68" s="150"/>
      <c r="AW68" s="150"/>
      <c r="AX68" s="150"/>
      <c r="AY68" s="150"/>
      <c r="AZ68" s="150"/>
      <c r="BA68" s="150"/>
      <c r="BB68" s="150"/>
      <c r="BC68" s="150"/>
      <c r="BD68" s="150"/>
      <c r="BE68" s="150"/>
      <c r="BF68" s="150"/>
      <c r="BG68" s="150"/>
      <c r="BH68" s="150"/>
    </row>
    <row r="69" spans="1:60" outlineLevel="1" x14ac:dyDescent="0.2">
      <c r="A69" s="175">
        <v>58</v>
      </c>
      <c r="B69" s="176" t="s">
        <v>1814</v>
      </c>
      <c r="C69" s="183" t="s">
        <v>1815</v>
      </c>
      <c r="D69" s="177" t="s">
        <v>235</v>
      </c>
      <c r="E69" s="178">
        <v>1</v>
      </c>
      <c r="F69" s="179"/>
      <c r="G69" s="180">
        <f t="shared" si="21"/>
        <v>0</v>
      </c>
      <c r="H69" s="161"/>
      <c r="I69" s="160">
        <f t="shared" si="22"/>
        <v>0</v>
      </c>
      <c r="J69" s="161"/>
      <c r="K69" s="160">
        <f t="shared" si="23"/>
        <v>0</v>
      </c>
      <c r="L69" s="160">
        <v>21</v>
      </c>
      <c r="M69" s="160">
        <f t="shared" si="24"/>
        <v>0</v>
      </c>
      <c r="N69" s="160">
        <v>0</v>
      </c>
      <c r="O69" s="160">
        <f t="shared" si="25"/>
        <v>0</v>
      </c>
      <c r="P69" s="160">
        <v>0</v>
      </c>
      <c r="Q69" s="160">
        <f t="shared" si="26"/>
        <v>0</v>
      </c>
      <c r="R69" s="160"/>
      <c r="S69" s="160" t="s">
        <v>236</v>
      </c>
      <c r="T69" s="160" t="s">
        <v>295</v>
      </c>
      <c r="U69" s="160">
        <v>0</v>
      </c>
      <c r="V69" s="160">
        <f t="shared" si="27"/>
        <v>0</v>
      </c>
      <c r="W69" s="160" t="s">
        <v>1726</v>
      </c>
      <c r="X69" s="160" t="s">
        <v>261</v>
      </c>
      <c r="Y69" s="150"/>
      <c r="Z69" s="150"/>
      <c r="AA69" s="150"/>
      <c r="AB69" s="150"/>
      <c r="AC69" s="150"/>
      <c r="AD69" s="150"/>
      <c r="AE69" s="150"/>
      <c r="AF69" s="150"/>
      <c r="AG69" s="150" t="s">
        <v>1198</v>
      </c>
      <c r="AH69" s="150"/>
      <c r="AI69" s="150"/>
      <c r="AJ69" s="150"/>
      <c r="AK69" s="150"/>
      <c r="AL69" s="150"/>
      <c r="AM69" s="150"/>
      <c r="AN69" s="150"/>
      <c r="AO69" s="150"/>
      <c r="AP69" s="150"/>
      <c r="AQ69" s="150"/>
      <c r="AR69" s="150"/>
      <c r="AS69" s="150"/>
      <c r="AT69" s="150"/>
      <c r="AU69" s="150"/>
      <c r="AV69" s="150"/>
      <c r="AW69" s="150"/>
      <c r="AX69" s="150"/>
      <c r="AY69" s="150"/>
      <c r="AZ69" s="150"/>
      <c r="BA69" s="150"/>
      <c r="BB69" s="150"/>
      <c r="BC69" s="150"/>
      <c r="BD69" s="150"/>
      <c r="BE69" s="150"/>
      <c r="BF69" s="150"/>
      <c r="BG69" s="150"/>
      <c r="BH69" s="150"/>
    </row>
    <row r="70" spans="1:60" outlineLevel="1" x14ac:dyDescent="0.2">
      <c r="A70" s="175">
        <v>59</v>
      </c>
      <c r="B70" s="176" t="s">
        <v>1816</v>
      </c>
      <c r="C70" s="183" t="s">
        <v>1817</v>
      </c>
      <c r="D70" s="177" t="s">
        <v>299</v>
      </c>
      <c r="E70" s="178">
        <v>32.157620000000001</v>
      </c>
      <c r="F70" s="179"/>
      <c r="G70" s="180">
        <f t="shared" si="21"/>
        <v>0</v>
      </c>
      <c r="H70" s="161"/>
      <c r="I70" s="160">
        <f t="shared" si="22"/>
        <v>0</v>
      </c>
      <c r="J70" s="161"/>
      <c r="K70" s="160">
        <f t="shared" si="23"/>
        <v>0</v>
      </c>
      <c r="L70" s="160">
        <v>21</v>
      </c>
      <c r="M70" s="160">
        <f t="shared" si="24"/>
        <v>0</v>
      </c>
      <c r="N70" s="160">
        <v>0</v>
      </c>
      <c r="O70" s="160">
        <f t="shared" si="25"/>
        <v>0</v>
      </c>
      <c r="P70" s="160">
        <v>0</v>
      </c>
      <c r="Q70" s="160">
        <f t="shared" si="26"/>
        <v>0</v>
      </c>
      <c r="R70" s="160"/>
      <c r="S70" s="160" t="s">
        <v>260</v>
      </c>
      <c r="T70" s="160" t="s">
        <v>295</v>
      </c>
      <c r="U70" s="160">
        <v>2.3290000000000002</v>
      </c>
      <c r="V70" s="160">
        <f t="shared" si="27"/>
        <v>74.900000000000006</v>
      </c>
      <c r="W70" s="160" t="s">
        <v>1726</v>
      </c>
      <c r="X70" s="160" t="s">
        <v>261</v>
      </c>
      <c r="Y70" s="150"/>
      <c r="Z70" s="150"/>
      <c r="AA70" s="150"/>
      <c r="AB70" s="150"/>
      <c r="AC70" s="150"/>
      <c r="AD70" s="150"/>
      <c r="AE70" s="150"/>
      <c r="AF70" s="150"/>
      <c r="AG70" s="150" t="s">
        <v>1198</v>
      </c>
      <c r="AH70" s="150"/>
      <c r="AI70" s="150"/>
      <c r="AJ70" s="150"/>
      <c r="AK70" s="150"/>
      <c r="AL70" s="150"/>
      <c r="AM70" s="150"/>
      <c r="AN70" s="150"/>
      <c r="AO70" s="150"/>
      <c r="AP70" s="150"/>
      <c r="AQ70" s="150"/>
      <c r="AR70" s="150"/>
      <c r="AS70" s="150"/>
      <c r="AT70" s="150"/>
      <c r="AU70" s="150"/>
      <c r="AV70" s="150"/>
      <c r="AW70" s="150"/>
      <c r="AX70" s="150"/>
      <c r="AY70" s="150"/>
      <c r="AZ70" s="150"/>
      <c r="BA70" s="150"/>
      <c r="BB70" s="150"/>
      <c r="BC70" s="150"/>
      <c r="BD70" s="150"/>
      <c r="BE70" s="150"/>
      <c r="BF70" s="150"/>
      <c r="BG70" s="150"/>
      <c r="BH70" s="150"/>
    </row>
    <row r="71" spans="1:60" x14ac:dyDescent="0.2">
      <c r="A71" s="163" t="s">
        <v>232</v>
      </c>
      <c r="B71" s="164" t="s">
        <v>179</v>
      </c>
      <c r="C71" s="182" t="s">
        <v>180</v>
      </c>
      <c r="D71" s="165"/>
      <c r="E71" s="166"/>
      <c r="F71" s="167"/>
      <c r="G71" s="168">
        <f>SUMIF(AG72:AG79,"&lt;&gt;NOR",G72:G79)</f>
        <v>0</v>
      </c>
      <c r="H71" s="162"/>
      <c r="I71" s="162">
        <f>SUM(I72:I79)</f>
        <v>0</v>
      </c>
      <c r="J71" s="162"/>
      <c r="K71" s="162">
        <f>SUM(K72:K79)</f>
        <v>0</v>
      </c>
      <c r="L71" s="162"/>
      <c r="M71" s="162">
        <f>SUM(M72:M79)</f>
        <v>0</v>
      </c>
      <c r="N71" s="162"/>
      <c r="O71" s="162">
        <f>SUM(O72:O79)</f>
        <v>9.0000000000000011E-2</v>
      </c>
      <c r="P71" s="162"/>
      <c r="Q71" s="162">
        <f>SUM(Q72:Q79)</f>
        <v>0</v>
      </c>
      <c r="R71" s="162"/>
      <c r="S71" s="162"/>
      <c r="T71" s="162"/>
      <c r="U71" s="162"/>
      <c r="V71" s="162">
        <f>SUM(V72:V79)</f>
        <v>9.4200000000000017</v>
      </c>
      <c r="W71" s="162"/>
      <c r="X71" s="162"/>
      <c r="AG71" t="s">
        <v>233</v>
      </c>
    </row>
    <row r="72" spans="1:60" outlineLevel="1" x14ac:dyDescent="0.2">
      <c r="A72" s="175">
        <v>60</v>
      </c>
      <c r="B72" s="176" t="s">
        <v>1818</v>
      </c>
      <c r="C72" s="183" t="s">
        <v>1819</v>
      </c>
      <c r="D72" s="177" t="s">
        <v>292</v>
      </c>
      <c r="E72" s="178">
        <v>2</v>
      </c>
      <c r="F72" s="179"/>
      <c r="G72" s="180">
        <f t="shared" ref="G72:G79" si="28">ROUND(E72*F72,2)</f>
        <v>0</v>
      </c>
      <c r="H72" s="161"/>
      <c r="I72" s="160">
        <f t="shared" ref="I72:I79" si="29">ROUND(E72*H72,2)</f>
        <v>0</v>
      </c>
      <c r="J72" s="161"/>
      <c r="K72" s="160">
        <f t="shared" ref="K72:K79" si="30">ROUND(E72*J72,2)</f>
        <v>0</v>
      </c>
      <c r="L72" s="160">
        <v>21</v>
      </c>
      <c r="M72" s="160">
        <f t="shared" ref="M72:M79" si="31">G72*(1+L72/100)</f>
        <v>0</v>
      </c>
      <c r="N72" s="160">
        <v>2.7999999999999998E-4</v>
      </c>
      <c r="O72" s="160">
        <f t="shared" ref="O72:O79" si="32">ROUND(E72*N72,2)</f>
        <v>0</v>
      </c>
      <c r="P72" s="160">
        <v>0</v>
      </c>
      <c r="Q72" s="160">
        <f t="shared" ref="Q72:Q79" si="33">ROUND(E72*P72,2)</f>
        <v>0</v>
      </c>
      <c r="R72" s="160"/>
      <c r="S72" s="160" t="s">
        <v>260</v>
      </c>
      <c r="T72" s="160" t="s">
        <v>295</v>
      </c>
      <c r="U72" s="160">
        <v>4.1900000000000004</v>
      </c>
      <c r="V72" s="160">
        <f t="shared" ref="V72:V79" si="34">ROUND(E72*U72,2)</f>
        <v>8.3800000000000008</v>
      </c>
      <c r="W72" s="160" t="s">
        <v>1726</v>
      </c>
      <c r="X72" s="160" t="s">
        <v>261</v>
      </c>
      <c r="Y72" s="150"/>
      <c r="Z72" s="150"/>
      <c r="AA72" s="150"/>
      <c r="AB72" s="150"/>
      <c r="AC72" s="150"/>
      <c r="AD72" s="150"/>
      <c r="AE72" s="150"/>
      <c r="AF72" s="150"/>
      <c r="AG72" s="150" t="s">
        <v>1198</v>
      </c>
      <c r="AH72" s="150"/>
      <c r="AI72" s="150"/>
      <c r="AJ72" s="150"/>
      <c r="AK72" s="150"/>
      <c r="AL72" s="150"/>
      <c r="AM72" s="150"/>
      <c r="AN72" s="150"/>
      <c r="AO72" s="150"/>
      <c r="AP72" s="150"/>
      <c r="AQ72" s="150"/>
      <c r="AR72" s="150"/>
      <c r="AS72" s="150"/>
      <c r="AT72" s="150"/>
      <c r="AU72" s="150"/>
      <c r="AV72" s="150"/>
      <c r="AW72" s="150"/>
      <c r="AX72" s="150"/>
      <c r="AY72" s="150"/>
      <c r="AZ72" s="150"/>
      <c r="BA72" s="150"/>
      <c r="BB72" s="150"/>
      <c r="BC72" s="150"/>
      <c r="BD72" s="150"/>
      <c r="BE72" s="150"/>
      <c r="BF72" s="150"/>
      <c r="BG72" s="150"/>
      <c r="BH72" s="150"/>
    </row>
    <row r="73" spans="1:60" ht="22.5" outlineLevel="1" x14ac:dyDescent="0.2">
      <c r="A73" s="175">
        <v>61</v>
      </c>
      <c r="B73" s="176" t="s">
        <v>1820</v>
      </c>
      <c r="C73" s="183" t="s">
        <v>2020</v>
      </c>
      <c r="D73" s="177" t="s">
        <v>292</v>
      </c>
      <c r="E73" s="178">
        <v>2</v>
      </c>
      <c r="F73" s="179"/>
      <c r="G73" s="180">
        <f t="shared" si="28"/>
        <v>0</v>
      </c>
      <c r="H73" s="161"/>
      <c r="I73" s="160">
        <f t="shared" si="29"/>
        <v>0</v>
      </c>
      <c r="J73" s="161"/>
      <c r="K73" s="160">
        <f t="shared" si="30"/>
        <v>0</v>
      </c>
      <c r="L73" s="160">
        <v>21</v>
      </c>
      <c r="M73" s="160">
        <f t="shared" si="31"/>
        <v>0</v>
      </c>
      <c r="N73" s="160">
        <v>2.4E-2</v>
      </c>
      <c r="O73" s="160">
        <f t="shared" si="32"/>
        <v>0.05</v>
      </c>
      <c r="P73" s="160">
        <v>0</v>
      </c>
      <c r="Q73" s="160">
        <f t="shared" si="33"/>
        <v>0</v>
      </c>
      <c r="R73" s="160"/>
      <c r="S73" s="160" t="s">
        <v>236</v>
      </c>
      <c r="T73" s="160" t="s">
        <v>295</v>
      </c>
      <c r="U73" s="160">
        <v>0</v>
      </c>
      <c r="V73" s="160">
        <f t="shared" si="34"/>
        <v>0</v>
      </c>
      <c r="W73" s="160" t="s">
        <v>1726</v>
      </c>
      <c r="X73" s="160" t="s">
        <v>423</v>
      </c>
      <c r="Y73" s="150"/>
      <c r="Z73" s="150"/>
      <c r="AA73" s="150"/>
      <c r="AB73" s="150"/>
      <c r="AC73" s="150"/>
      <c r="AD73" s="150"/>
      <c r="AE73" s="150"/>
      <c r="AF73" s="150"/>
      <c r="AG73" s="150" t="s">
        <v>424</v>
      </c>
      <c r="AH73" s="150"/>
      <c r="AI73" s="150"/>
      <c r="AJ73" s="150"/>
      <c r="AK73" s="150"/>
      <c r="AL73" s="150"/>
      <c r="AM73" s="150"/>
      <c r="AN73" s="150"/>
      <c r="AO73" s="150"/>
      <c r="AP73" s="150"/>
      <c r="AQ73" s="150"/>
      <c r="AR73" s="150"/>
      <c r="AS73" s="150"/>
      <c r="AT73" s="150"/>
      <c r="AU73" s="150"/>
      <c r="AV73" s="150"/>
      <c r="AW73" s="150"/>
      <c r="AX73" s="150"/>
      <c r="AY73" s="150"/>
      <c r="AZ73" s="150"/>
      <c r="BA73" s="150"/>
      <c r="BB73" s="150"/>
      <c r="BC73" s="150"/>
      <c r="BD73" s="150"/>
      <c r="BE73" s="150"/>
      <c r="BF73" s="150"/>
      <c r="BG73" s="150"/>
      <c r="BH73" s="150"/>
    </row>
    <row r="74" spans="1:60" ht="22.5" outlineLevel="1" x14ac:dyDescent="0.2">
      <c r="A74" s="175">
        <v>62</v>
      </c>
      <c r="B74" s="176" t="s">
        <v>1821</v>
      </c>
      <c r="C74" s="183" t="s">
        <v>1822</v>
      </c>
      <c r="D74" s="177" t="s">
        <v>292</v>
      </c>
      <c r="E74" s="178">
        <v>2</v>
      </c>
      <c r="F74" s="179"/>
      <c r="G74" s="180">
        <f t="shared" si="28"/>
        <v>0</v>
      </c>
      <c r="H74" s="161"/>
      <c r="I74" s="160">
        <f t="shared" si="29"/>
        <v>0</v>
      </c>
      <c r="J74" s="161"/>
      <c r="K74" s="160">
        <f t="shared" si="30"/>
        <v>0</v>
      </c>
      <c r="L74" s="160">
        <v>21</v>
      </c>
      <c r="M74" s="160">
        <f t="shared" si="31"/>
        <v>0</v>
      </c>
      <c r="N74" s="160">
        <v>8.9999999999999993E-3</v>
      </c>
      <c r="O74" s="160">
        <f t="shared" si="32"/>
        <v>0.02</v>
      </c>
      <c r="P74" s="160">
        <v>0</v>
      </c>
      <c r="Q74" s="160">
        <f t="shared" si="33"/>
        <v>0</v>
      </c>
      <c r="R74" s="160"/>
      <c r="S74" s="160" t="s">
        <v>236</v>
      </c>
      <c r="T74" s="160" t="s">
        <v>295</v>
      </c>
      <c r="U74" s="160">
        <v>0</v>
      </c>
      <c r="V74" s="160">
        <f t="shared" si="34"/>
        <v>0</v>
      </c>
      <c r="W74" s="160" t="s">
        <v>1726</v>
      </c>
      <c r="X74" s="160" t="s">
        <v>423</v>
      </c>
      <c r="Y74" s="150"/>
      <c r="Z74" s="150"/>
      <c r="AA74" s="150"/>
      <c r="AB74" s="150"/>
      <c r="AC74" s="150"/>
      <c r="AD74" s="150"/>
      <c r="AE74" s="150"/>
      <c r="AF74" s="150"/>
      <c r="AG74" s="150" t="s">
        <v>424</v>
      </c>
      <c r="AH74" s="150"/>
      <c r="AI74" s="150"/>
      <c r="AJ74" s="150"/>
      <c r="AK74" s="150"/>
      <c r="AL74" s="150"/>
      <c r="AM74" s="150"/>
      <c r="AN74" s="150"/>
      <c r="AO74" s="150"/>
      <c r="AP74" s="150"/>
      <c r="AQ74" s="150"/>
      <c r="AR74" s="150"/>
      <c r="AS74" s="150"/>
      <c r="AT74" s="150"/>
      <c r="AU74" s="150"/>
      <c r="AV74" s="150"/>
      <c r="AW74" s="150"/>
      <c r="AX74" s="150"/>
      <c r="AY74" s="150"/>
      <c r="AZ74" s="150"/>
      <c r="BA74" s="150"/>
      <c r="BB74" s="150"/>
      <c r="BC74" s="150"/>
      <c r="BD74" s="150"/>
      <c r="BE74" s="150"/>
      <c r="BF74" s="150"/>
      <c r="BG74" s="150"/>
      <c r="BH74" s="150"/>
    </row>
    <row r="75" spans="1:60" outlineLevel="1" x14ac:dyDescent="0.2">
      <c r="A75" s="175">
        <v>63</v>
      </c>
      <c r="B75" s="176" t="s">
        <v>1823</v>
      </c>
      <c r="C75" s="183" t="s">
        <v>2021</v>
      </c>
      <c r="D75" s="177" t="s">
        <v>292</v>
      </c>
      <c r="E75" s="178">
        <v>2</v>
      </c>
      <c r="F75" s="179"/>
      <c r="G75" s="180">
        <f t="shared" si="28"/>
        <v>0</v>
      </c>
      <c r="H75" s="161"/>
      <c r="I75" s="160">
        <f t="shared" si="29"/>
        <v>0</v>
      </c>
      <c r="J75" s="161"/>
      <c r="K75" s="160">
        <f t="shared" si="30"/>
        <v>0</v>
      </c>
      <c r="L75" s="160">
        <v>21</v>
      </c>
      <c r="M75" s="160">
        <f t="shared" si="31"/>
        <v>0</v>
      </c>
      <c r="N75" s="160">
        <v>8.9999999999999993E-3</v>
      </c>
      <c r="O75" s="160">
        <f t="shared" si="32"/>
        <v>0.02</v>
      </c>
      <c r="P75" s="160">
        <v>0</v>
      </c>
      <c r="Q75" s="160">
        <f t="shared" si="33"/>
        <v>0</v>
      </c>
      <c r="R75" s="160"/>
      <c r="S75" s="160" t="s">
        <v>236</v>
      </c>
      <c r="T75" s="160" t="s">
        <v>295</v>
      </c>
      <c r="U75" s="160">
        <v>0</v>
      </c>
      <c r="V75" s="160">
        <f t="shared" si="34"/>
        <v>0</v>
      </c>
      <c r="W75" s="160" t="s">
        <v>1726</v>
      </c>
      <c r="X75" s="160" t="s">
        <v>423</v>
      </c>
      <c r="Y75" s="150"/>
      <c r="Z75" s="150"/>
      <c r="AA75" s="150"/>
      <c r="AB75" s="150"/>
      <c r="AC75" s="150"/>
      <c r="AD75" s="150"/>
      <c r="AE75" s="150"/>
      <c r="AF75" s="150"/>
      <c r="AG75" s="150" t="s">
        <v>424</v>
      </c>
      <c r="AH75" s="150"/>
      <c r="AI75" s="150"/>
      <c r="AJ75" s="150"/>
      <c r="AK75" s="150"/>
      <c r="AL75" s="150"/>
      <c r="AM75" s="150"/>
      <c r="AN75" s="150"/>
      <c r="AO75" s="150"/>
      <c r="AP75" s="150"/>
      <c r="AQ75" s="150"/>
      <c r="AR75" s="150"/>
      <c r="AS75" s="150"/>
      <c r="AT75" s="150"/>
      <c r="AU75" s="150"/>
      <c r="AV75" s="150"/>
      <c r="AW75" s="150"/>
      <c r="AX75" s="150"/>
      <c r="AY75" s="150"/>
      <c r="AZ75" s="150"/>
      <c r="BA75" s="150"/>
      <c r="BB75" s="150"/>
      <c r="BC75" s="150"/>
      <c r="BD75" s="150"/>
      <c r="BE75" s="150"/>
      <c r="BF75" s="150"/>
      <c r="BG75" s="150"/>
      <c r="BH75" s="150"/>
    </row>
    <row r="76" spans="1:60" ht="22.5" outlineLevel="1" x14ac:dyDescent="0.2">
      <c r="A76" s="175">
        <v>64</v>
      </c>
      <c r="B76" s="176" t="s">
        <v>1824</v>
      </c>
      <c r="C76" s="183" t="s">
        <v>1825</v>
      </c>
      <c r="D76" s="177" t="s">
        <v>292</v>
      </c>
      <c r="E76" s="178">
        <v>2</v>
      </c>
      <c r="F76" s="179"/>
      <c r="G76" s="180">
        <f t="shared" si="28"/>
        <v>0</v>
      </c>
      <c r="H76" s="161"/>
      <c r="I76" s="160">
        <f t="shared" si="29"/>
        <v>0</v>
      </c>
      <c r="J76" s="161"/>
      <c r="K76" s="160">
        <f t="shared" si="30"/>
        <v>0</v>
      </c>
      <c r="L76" s="160">
        <v>21</v>
      </c>
      <c r="M76" s="160">
        <f t="shared" si="31"/>
        <v>0</v>
      </c>
      <c r="N76" s="160">
        <v>1.4999999999999999E-4</v>
      </c>
      <c r="O76" s="160">
        <f t="shared" si="32"/>
        <v>0</v>
      </c>
      <c r="P76" s="160">
        <v>0</v>
      </c>
      <c r="Q76" s="160">
        <f t="shared" si="33"/>
        <v>0</v>
      </c>
      <c r="R76" s="160"/>
      <c r="S76" s="160" t="s">
        <v>260</v>
      </c>
      <c r="T76" s="160" t="s">
        <v>295</v>
      </c>
      <c r="U76" s="160">
        <v>0.41199999999999998</v>
      </c>
      <c r="V76" s="160">
        <f t="shared" si="34"/>
        <v>0.82</v>
      </c>
      <c r="W76" s="160" t="s">
        <v>1726</v>
      </c>
      <c r="X76" s="160" t="s">
        <v>261</v>
      </c>
      <c r="Y76" s="150"/>
      <c r="Z76" s="150"/>
      <c r="AA76" s="150"/>
      <c r="AB76" s="150"/>
      <c r="AC76" s="150"/>
      <c r="AD76" s="150"/>
      <c r="AE76" s="150"/>
      <c r="AF76" s="150"/>
      <c r="AG76" s="150" t="s">
        <v>1198</v>
      </c>
      <c r="AH76" s="150"/>
      <c r="AI76" s="150"/>
      <c r="AJ76" s="150"/>
      <c r="AK76" s="150"/>
      <c r="AL76" s="150"/>
      <c r="AM76" s="150"/>
      <c r="AN76" s="150"/>
      <c r="AO76" s="150"/>
      <c r="AP76" s="150"/>
      <c r="AQ76" s="150"/>
      <c r="AR76" s="150"/>
      <c r="AS76" s="150"/>
      <c r="AT76" s="150"/>
      <c r="AU76" s="150"/>
      <c r="AV76" s="150"/>
      <c r="AW76" s="150"/>
      <c r="AX76" s="150"/>
      <c r="AY76" s="150"/>
      <c r="AZ76" s="150"/>
      <c r="BA76" s="150"/>
      <c r="BB76" s="150"/>
      <c r="BC76" s="150"/>
      <c r="BD76" s="150"/>
      <c r="BE76" s="150"/>
      <c r="BF76" s="150"/>
      <c r="BG76" s="150"/>
      <c r="BH76" s="150"/>
    </row>
    <row r="77" spans="1:60" ht="22.5" outlineLevel="1" x14ac:dyDescent="0.2">
      <c r="A77" s="175">
        <v>65</v>
      </c>
      <c r="B77" s="176" t="s">
        <v>1826</v>
      </c>
      <c r="C77" s="183" t="s">
        <v>2022</v>
      </c>
      <c r="D77" s="177" t="s">
        <v>292</v>
      </c>
      <c r="E77" s="178">
        <v>2</v>
      </c>
      <c r="F77" s="179"/>
      <c r="G77" s="180">
        <f t="shared" si="28"/>
        <v>0</v>
      </c>
      <c r="H77" s="161"/>
      <c r="I77" s="160">
        <f t="shared" si="29"/>
        <v>0</v>
      </c>
      <c r="J77" s="161"/>
      <c r="K77" s="160">
        <f t="shared" si="30"/>
        <v>0</v>
      </c>
      <c r="L77" s="160">
        <v>21</v>
      </c>
      <c r="M77" s="160">
        <f t="shared" si="31"/>
        <v>0</v>
      </c>
      <c r="N77" s="160">
        <v>1E-3</v>
      </c>
      <c r="O77" s="160">
        <f t="shared" si="32"/>
        <v>0</v>
      </c>
      <c r="P77" s="160">
        <v>0</v>
      </c>
      <c r="Q77" s="160">
        <f t="shared" si="33"/>
        <v>0</v>
      </c>
      <c r="R77" s="160"/>
      <c r="S77" s="160" t="s">
        <v>236</v>
      </c>
      <c r="T77" s="160" t="s">
        <v>295</v>
      </c>
      <c r="U77" s="160">
        <v>0</v>
      </c>
      <c r="V77" s="160">
        <f t="shared" si="34"/>
        <v>0</v>
      </c>
      <c r="W77" s="160" t="s">
        <v>1726</v>
      </c>
      <c r="X77" s="160" t="s">
        <v>423</v>
      </c>
      <c r="Y77" s="150"/>
      <c r="Z77" s="150"/>
      <c r="AA77" s="150"/>
      <c r="AB77" s="150"/>
      <c r="AC77" s="150"/>
      <c r="AD77" s="150"/>
      <c r="AE77" s="150"/>
      <c r="AF77" s="150"/>
      <c r="AG77" s="150" t="s">
        <v>424</v>
      </c>
      <c r="AH77" s="150"/>
      <c r="AI77" s="150"/>
      <c r="AJ77" s="150"/>
      <c r="AK77" s="150"/>
      <c r="AL77" s="150"/>
      <c r="AM77" s="150"/>
      <c r="AN77" s="150"/>
      <c r="AO77" s="150"/>
      <c r="AP77" s="150"/>
      <c r="AQ77" s="150"/>
      <c r="AR77" s="150"/>
      <c r="AS77" s="150"/>
      <c r="AT77" s="150"/>
      <c r="AU77" s="150"/>
      <c r="AV77" s="150"/>
      <c r="AW77" s="150"/>
      <c r="AX77" s="150"/>
      <c r="AY77" s="150"/>
      <c r="AZ77" s="150"/>
      <c r="BA77" s="150"/>
      <c r="BB77" s="150"/>
      <c r="BC77" s="150"/>
      <c r="BD77" s="150"/>
      <c r="BE77" s="150"/>
      <c r="BF77" s="150"/>
      <c r="BG77" s="150"/>
      <c r="BH77" s="150"/>
    </row>
    <row r="78" spans="1:60" outlineLevel="1" x14ac:dyDescent="0.2">
      <c r="A78" s="175">
        <v>66</v>
      </c>
      <c r="B78" s="176" t="s">
        <v>1827</v>
      </c>
      <c r="C78" s="183" t="s">
        <v>1828</v>
      </c>
      <c r="D78" s="177" t="s">
        <v>292</v>
      </c>
      <c r="E78" s="178">
        <v>1</v>
      </c>
      <c r="F78" s="179"/>
      <c r="G78" s="180">
        <f t="shared" si="28"/>
        <v>0</v>
      </c>
      <c r="H78" s="161"/>
      <c r="I78" s="160">
        <f t="shared" si="29"/>
        <v>0</v>
      </c>
      <c r="J78" s="161"/>
      <c r="K78" s="160">
        <f t="shared" si="30"/>
        <v>0</v>
      </c>
      <c r="L78" s="160">
        <v>21</v>
      </c>
      <c r="M78" s="160">
        <f t="shared" si="31"/>
        <v>0</v>
      </c>
      <c r="N78" s="160">
        <v>1E-3</v>
      </c>
      <c r="O78" s="160">
        <f t="shared" si="32"/>
        <v>0</v>
      </c>
      <c r="P78" s="160">
        <v>0</v>
      </c>
      <c r="Q78" s="160">
        <f t="shared" si="33"/>
        <v>0</v>
      </c>
      <c r="R78" s="160"/>
      <c r="S78" s="160" t="s">
        <v>236</v>
      </c>
      <c r="T78" s="160" t="s">
        <v>295</v>
      </c>
      <c r="U78" s="160">
        <v>0</v>
      </c>
      <c r="V78" s="160">
        <f t="shared" si="34"/>
        <v>0</v>
      </c>
      <c r="W78" s="160" t="s">
        <v>1726</v>
      </c>
      <c r="X78" s="160" t="s">
        <v>423</v>
      </c>
      <c r="Y78" s="150"/>
      <c r="Z78" s="150"/>
      <c r="AA78" s="150"/>
      <c r="AB78" s="150"/>
      <c r="AC78" s="150"/>
      <c r="AD78" s="150"/>
      <c r="AE78" s="150"/>
      <c r="AF78" s="150"/>
      <c r="AG78" s="150" t="s">
        <v>424</v>
      </c>
      <c r="AH78" s="150"/>
      <c r="AI78" s="150"/>
      <c r="AJ78" s="150"/>
      <c r="AK78" s="150"/>
      <c r="AL78" s="150"/>
      <c r="AM78" s="150"/>
      <c r="AN78" s="150"/>
      <c r="AO78" s="150"/>
      <c r="AP78" s="150"/>
      <c r="AQ78" s="150"/>
      <c r="AR78" s="150"/>
      <c r="AS78" s="150"/>
      <c r="AT78" s="150"/>
      <c r="AU78" s="150"/>
      <c r="AV78" s="150"/>
      <c r="AW78" s="150"/>
      <c r="AX78" s="150"/>
      <c r="AY78" s="150"/>
      <c r="AZ78" s="150"/>
      <c r="BA78" s="150"/>
      <c r="BB78" s="150"/>
      <c r="BC78" s="150"/>
      <c r="BD78" s="150"/>
      <c r="BE78" s="150"/>
      <c r="BF78" s="150"/>
      <c r="BG78" s="150"/>
      <c r="BH78" s="150"/>
    </row>
    <row r="79" spans="1:60" outlineLevel="1" x14ac:dyDescent="0.2">
      <c r="A79" s="175">
        <v>67</v>
      </c>
      <c r="B79" s="176" t="s">
        <v>1829</v>
      </c>
      <c r="C79" s="183" t="s">
        <v>958</v>
      </c>
      <c r="D79" s="177" t="s">
        <v>299</v>
      </c>
      <c r="E79" s="178">
        <v>8.9880000000000002E-2</v>
      </c>
      <c r="F79" s="179"/>
      <c r="G79" s="180">
        <f t="shared" si="28"/>
        <v>0</v>
      </c>
      <c r="H79" s="161"/>
      <c r="I79" s="160">
        <f t="shared" si="29"/>
        <v>0</v>
      </c>
      <c r="J79" s="161"/>
      <c r="K79" s="160">
        <f t="shared" si="30"/>
        <v>0</v>
      </c>
      <c r="L79" s="160">
        <v>21</v>
      </c>
      <c r="M79" s="160">
        <f t="shared" si="31"/>
        <v>0</v>
      </c>
      <c r="N79" s="160">
        <v>0</v>
      </c>
      <c r="O79" s="160">
        <f t="shared" si="32"/>
        <v>0</v>
      </c>
      <c r="P79" s="160">
        <v>0</v>
      </c>
      <c r="Q79" s="160">
        <f t="shared" si="33"/>
        <v>0</v>
      </c>
      <c r="R79" s="160"/>
      <c r="S79" s="160" t="s">
        <v>260</v>
      </c>
      <c r="T79" s="160" t="s">
        <v>295</v>
      </c>
      <c r="U79" s="160">
        <v>2.4470000000000001</v>
      </c>
      <c r="V79" s="160">
        <f t="shared" si="34"/>
        <v>0.22</v>
      </c>
      <c r="W79" s="160" t="s">
        <v>1726</v>
      </c>
      <c r="X79" s="160" t="s">
        <v>261</v>
      </c>
      <c r="Y79" s="150"/>
      <c r="Z79" s="150"/>
      <c r="AA79" s="150"/>
      <c r="AB79" s="150"/>
      <c r="AC79" s="150"/>
      <c r="AD79" s="150"/>
      <c r="AE79" s="150"/>
      <c r="AF79" s="150"/>
      <c r="AG79" s="150" t="s">
        <v>1198</v>
      </c>
      <c r="AH79" s="150"/>
      <c r="AI79" s="150"/>
      <c r="AJ79" s="150"/>
      <c r="AK79" s="150"/>
      <c r="AL79" s="150"/>
      <c r="AM79" s="150"/>
      <c r="AN79" s="150"/>
      <c r="AO79" s="150"/>
      <c r="AP79" s="150"/>
      <c r="AQ79" s="150"/>
      <c r="AR79" s="150"/>
      <c r="AS79" s="150"/>
      <c r="AT79" s="150"/>
      <c r="AU79" s="150"/>
      <c r="AV79" s="150"/>
      <c r="AW79" s="150"/>
      <c r="AX79" s="150"/>
      <c r="AY79" s="150"/>
      <c r="AZ79" s="150"/>
      <c r="BA79" s="150"/>
      <c r="BB79" s="150"/>
      <c r="BC79" s="150"/>
      <c r="BD79" s="150"/>
      <c r="BE79" s="150"/>
      <c r="BF79" s="150"/>
      <c r="BG79" s="150"/>
      <c r="BH79" s="150"/>
    </row>
    <row r="80" spans="1:60" x14ac:dyDescent="0.2">
      <c r="A80" s="163" t="s">
        <v>232</v>
      </c>
      <c r="B80" s="164" t="s">
        <v>193</v>
      </c>
      <c r="C80" s="182" t="s">
        <v>194</v>
      </c>
      <c r="D80" s="165"/>
      <c r="E80" s="166"/>
      <c r="F80" s="167"/>
      <c r="G80" s="168">
        <f>SUMIF(AG81:AG81,"&lt;&gt;NOR",G81:G81)</f>
        <v>0</v>
      </c>
      <c r="H80" s="162"/>
      <c r="I80" s="162">
        <f>SUM(I81:I81)</f>
        <v>0</v>
      </c>
      <c r="J80" s="162"/>
      <c r="K80" s="162">
        <f>SUM(K81:K81)</f>
        <v>0</v>
      </c>
      <c r="L80" s="162"/>
      <c r="M80" s="162">
        <f>SUM(M81:M81)</f>
        <v>0</v>
      </c>
      <c r="N80" s="162"/>
      <c r="O80" s="162">
        <f>SUM(O81:O81)</f>
        <v>0.01</v>
      </c>
      <c r="P80" s="162"/>
      <c r="Q80" s="162">
        <f>SUM(Q81:Q81)</f>
        <v>0</v>
      </c>
      <c r="R80" s="162"/>
      <c r="S80" s="162"/>
      <c r="T80" s="162"/>
      <c r="U80" s="162"/>
      <c r="V80" s="162">
        <f>SUM(V81:V81)</f>
        <v>0</v>
      </c>
      <c r="W80" s="162"/>
      <c r="X80" s="162"/>
      <c r="AG80" t="s">
        <v>233</v>
      </c>
    </row>
    <row r="81" spans="1:60" ht="22.5" outlineLevel="1" x14ac:dyDescent="0.2">
      <c r="A81" s="175">
        <v>68</v>
      </c>
      <c r="B81" s="176" t="s">
        <v>1830</v>
      </c>
      <c r="C81" s="183" t="s">
        <v>2046</v>
      </c>
      <c r="D81" s="177" t="s">
        <v>267</v>
      </c>
      <c r="E81" s="178">
        <v>9.67</v>
      </c>
      <c r="F81" s="179"/>
      <c r="G81" s="180">
        <f>ROUND(E81*F81,2)</f>
        <v>0</v>
      </c>
      <c r="H81" s="161"/>
      <c r="I81" s="160">
        <f>ROUND(E81*H81,2)</f>
        <v>0</v>
      </c>
      <c r="J81" s="161"/>
      <c r="K81" s="160">
        <f>ROUND(E81*J81,2)</f>
        <v>0</v>
      </c>
      <c r="L81" s="160">
        <v>21</v>
      </c>
      <c r="M81" s="160">
        <f>G81*(1+L81/100)</f>
        <v>0</v>
      </c>
      <c r="N81" s="160">
        <v>5.1999999999999995E-4</v>
      </c>
      <c r="O81" s="160">
        <f>ROUND(E81*N81,2)</f>
        <v>0.01</v>
      </c>
      <c r="P81" s="160">
        <v>0</v>
      </c>
      <c r="Q81" s="160">
        <f>ROUND(E81*P81,2)</f>
        <v>0</v>
      </c>
      <c r="R81" s="160"/>
      <c r="S81" s="160" t="s">
        <v>236</v>
      </c>
      <c r="T81" s="160" t="s">
        <v>295</v>
      </c>
      <c r="U81" s="160">
        <v>0</v>
      </c>
      <c r="V81" s="160">
        <f>ROUND(E81*U81,2)</f>
        <v>0</v>
      </c>
      <c r="W81" s="160" t="s">
        <v>1726</v>
      </c>
      <c r="X81" s="160" t="s">
        <v>261</v>
      </c>
      <c r="Y81" s="150"/>
      <c r="Z81" s="150"/>
      <c r="AA81" s="150"/>
      <c r="AB81" s="150"/>
      <c r="AC81" s="150"/>
      <c r="AD81" s="150"/>
      <c r="AE81" s="150"/>
      <c r="AF81" s="150"/>
      <c r="AG81" s="150" t="s">
        <v>1198</v>
      </c>
      <c r="AH81" s="150"/>
      <c r="AI81" s="150"/>
      <c r="AJ81" s="150"/>
      <c r="AK81" s="150"/>
      <c r="AL81" s="150"/>
      <c r="AM81" s="150"/>
      <c r="AN81" s="150"/>
      <c r="AO81" s="150"/>
      <c r="AP81" s="150"/>
      <c r="AQ81" s="150"/>
      <c r="AR81" s="150"/>
      <c r="AS81" s="150"/>
      <c r="AT81" s="150"/>
      <c r="AU81" s="150"/>
      <c r="AV81" s="150"/>
      <c r="AW81" s="150"/>
      <c r="AX81" s="150"/>
      <c r="AY81" s="150"/>
      <c r="AZ81" s="150"/>
      <c r="BA81" s="150"/>
      <c r="BB81" s="150"/>
      <c r="BC81" s="150"/>
      <c r="BD81" s="150"/>
      <c r="BE81" s="150"/>
      <c r="BF81" s="150"/>
      <c r="BG81" s="150"/>
      <c r="BH81" s="150"/>
    </row>
    <row r="82" spans="1:60" x14ac:dyDescent="0.2">
      <c r="A82" s="163" t="s">
        <v>232</v>
      </c>
      <c r="B82" s="164" t="s">
        <v>173</v>
      </c>
      <c r="C82" s="182" t="s">
        <v>174</v>
      </c>
      <c r="D82" s="165"/>
      <c r="E82" s="166"/>
      <c r="F82" s="167"/>
      <c r="G82" s="168">
        <f>SUMIF(AG83:AG95,"&lt;&gt;NOR",G83:G95)</f>
        <v>0</v>
      </c>
      <c r="H82" s="162"/>
      <c r="I82" s="162">
        <f>SUM(I83:I95)</f>
        <v>0</v>
      </c>
      <c r="J82" s="162"/>
      <c r="K82" s="162">
        <f>SUM(K83:K95)</f>
        <v>0</v>
      </c>
      <c r="L82" s="162"/>
      <c r="M82" s="162">
        <f>SUM(M83:M95)</f>
        <v>0</v>
      </c>
      <c r="N82" s="162"/>
      <c r="O82" s="162">
        <f>SUM(O83:O95)</f>
        <v>0.23</v>
      </c>
      <c r="P82" s="162"/>
      <c r="Q82" s="162">
        <f>SUM(Q83:Q95)</f>
        <v>0</v>
      </c>
      <c r="R82" s="162"/>
      <c r="S82" s="162"/>
      <c r="T82" s="162"/>
      <c r="U82" s="162"/>
      <c r="V82" s="162">
        <f>SUM(V83:V95)</f>
        <v>17.29</v>
      </c>
      <c r="W82" s="162"/>
      <c r="X82" s="162"/>
      <c r="AG82" t="s">
        <v>233</v>
      </c>
    </row>
    <row r="83" spans="1:60" outlineLevel="1" x14ac:dyDescent="0.2">
      <c r="A83" s="175">
        <v>69</v>
      </c>
      <c r="B83" s="176" t="s">
        <v>1831</v>
      </c>
      <c r="C83" s="183" t="s">
        <v>1832</v>
      </c>
      <c r="D83" s="177" t="s">
        <v>351</v>
      </c>
      <c r="E83" s="178">
        <v>16</v>
      </c>
      <c r="F83" s="179"/>
      <c r="G83" s="180">
        <f t="shared" ref="G83:G95" si="35">ROUND(E83*F83,2)</f>
        <v>0</v>
      </c>
      <c r="H83" s="161"/>
      <c r="I83" s="160">
        <f t="shared" ref="I83:I95" si="36">ROUND(E83*H83,2)</f>
        <v>0</v>
      </c>
      <c r="J83" s="161"/>
      <c r="K83" s="160">
        <f t="shared" ref="K83:K95" si="37">ROUND(E83*J83,2)</f>
        <v>0</v>
      </c>
      <c r="L83" s="160">
        <v>21</v>
      </c>
      <c r="M83" s="160">
        <f t="shared" ref="M83:M95" si="38">G83*(1+L83/100)</f>
        <v>0</v>
      </c>
      <c r="N83" s="160">
        <v>0</v>
      </c>
      <c r="O83" s="160">
        <f t="shared" ref="O83:O95" si="39">ROUND(E83*N83,2)</f>
        <v>0</v>
      </c>
      <c r="P83" s="160">
        <v>0</v>
      </c>
      <c r="Q83" s="160">
        <f t="shared" ref="Q83:Q95" si="40">ROUND(E83*P83,2)</f>
        <v>0</v>
      </c>
      <c r="R83" s="160"/>
      <c r="S83" s="160" t="s">
        <v>1833</v>
      </c>
      <c r="T83" s="160" t="s">
        <v>295</v>
      </c>
      <c r="U83" s="160">
        <v>0.34</v>
      </c>
      <c r="V83" s="160">
        <f t="shared" ref="V83:V95" si="41">ROUND(E83*U83,2)</f>
        <v>5.44</v>
      </c>
      <c r="W83" s="160" t="s">
        <v>1726</v>
      </c>
      <c r="X83" s="160" t="s">
        <v>261</v>
      </c>
      <c r="Y83" s="150"/>
      <c r="Z83" s="150"/>
      <c r="AA83" s="150"/>
      <c r="AB83" s="150"/>
      <c r="AC83" s="150"/>
      <c r="AD83" s="150"/>
      <c r="AE83" s="150"/>
      <c r="AF83" s="150"/>
      <c r="AG83" s="150" t="s">
        <v>1198</v>
      </c>
      <c r="AH83" s="150"/>
      <c r="AI83" s="150"/>
      <c r="AJ83" s="150"/>
      <c r="AK83" s="150"/>
      <c r="AL83" s="150"/>
      <c r="AM83" s="150"/>
      <c r="AN83" s="150"/>
      <c r="AO83" s="150"/>
      <c r="AP83" s="150"/>
      <c r="AQ83" s="150"/>
      <c r="AR83" s="150"/>
      <c r="AS83" s="150"/>
      <c r="AT83" s="150"/>
      <c r="AU83" s="150"/>
      <c r="AV83" s="150"/>
      <c r="AW83" s="150"/>
      <c r="AX83" s="150"/>
      <c r="AY83" s="150"/>
      <c r="AZ83" s="150"/>
      <c r="BA83" s="150"/>
      <c r="BB83" s="150"/>
      <c r="BC83" s="150"/>
      <c r="BD83" s="150"/>
      <c r="BE83" s="150"/>
      <c r="BF83" s="150"/>
      <c r="BG83" s="150"/>
      <c r="BH83" s="150"/>
    </row>
    <row r="84" spans="1:60" outlineLevel="1" x14ac:dyDescent="0.2">
      <c r="A84" s="175">
        <v>70</v>
      </c>
      <c r="B84" s="176" t="s">
        <v>1834</v>
      </c>
      <c r="C84" s="183" t="s">
        <v>1835</v>
      </c>
      <c r="D84" s="177" t="s">
        <v>292</v>
      </c>
      <c r="E84" s="178">
        <v>8</v>
      </c>
      <c r="F84" s="179"/>
      <c r="G84" s="180">
        <f t="shared" si="35"/>
        <v>0</v>
      </c>
      <c r="H84" s="161"/>
      <c r="I84" s="160">
        <f t="shared" si="36"/>
        <v>0</v>
      </c>
      <c r="J84" s="161"/>
      <c r="K84" s="160">
        <f t="shared" si="37"/>
        <v>0</v>
      </c>
      <c r="L84" s="160">
        <v>21</v>
      </c>
      <c r="M84" s="160">
        <f t="shared" si="38"/>
        <v>0</v>
      </c>
      <c r="N84" s="160">
        <v>3.32E-3</v>
      </c>
      <c r="O84" s="160">
        <f t="shared" si="39"/>
        <v>0.03</v>
      </c>
      <c r="P84" s="160">
        <v>0</v>
      </c>
      <c r="Q84" s="160">
        <f t="shared" si="40"/>
        <v>0</v>
      </c>
      <c r="R84" s="160"/>
      <c r="S84" s="160" t="s">
        <v>236</v>
      </c>
      <c r="T84" s="160" t="s">
        <v>295</v>
      </c>
      <c r="U84" s="160">
        <v>0</v>
      </c>
      <c r="V84" s="160">
        <f t="shared" si="41"/>
        <v>0</v>
      </c>
      <c r="W84" s="160" t="s">
        <v>1726</v>
      </c>
      <c r="X84" s="160" t="s">
        <v>261</v>
      </c>
      <c r="Y84" s="150"/>
      <c r="Z84" s="150"/>
      <c r="AA84" s="150"/>
      <c r="AB84" s="150"/>
      <c r="AC84" s="150"/>
      <c r="AD84" s="150"/>
      <c r="AE84" s="150"/>
      <c r="AF84" s="150"/>
      <c r="AG84" s="150" t="s">
        <v>262</v>
      </c>
      <c r="AH84" s="150"/>
      <c r="AI84" s="150"/>
      <c r="AJ84" s="150"/>
      <c r="AK84" s="150"/>
      <c r="AL84" s="150"/>
      <c r="AM84" s="150"/>
      <c r="AN84" s="150"/>
      <c r="AO84" s="150"/>
      <c r="AP84" s="150"/>
      <c r="AQ84" s="150"/>
      <c r="AR84" s="150"/>
      <c r="AS84" s="150"/>
      <c r="AT84" s="150"/>
      <c r="AU84" s="150"/>
      <c r="AV84" s="150"/>
      <c r="AW84" s="150"/>
      <c r="AX84" s="150"/>
      <c r="AY84" s="150"/>
      <c r="AZ84" s="150"/>
      <c r="BA84" s="150"/>
      <c r="BB84" s="150"/>
      <c r="BC84" s="150"/>
      <c r="BD84" s="150"/>
      <c r="BE84" s="150"/>
      <c r="BF84" s="150"/>
      <c r="BG84" s="150"/>
      <c r="BH84" s="150"/>
    </row>
    <row r="85" spans="1:60" outlineLevel="1" x14ac:dyDescent="0.2">
      <c r="A85" s="175">
        <v>71</v>
      </c>
      <c r="B85" s="176" t="s">
        <v>1836</v>
      </c>
      <c r="C85" s="183" t="s">
        <v>1761</v>
      </c>
      <c r="D85" s="177" t="s">
        <v>292</v>
      </c>
      <c r="E85" s="178">
        <v>8</v>
      </c>
      <c r="F85" s="179"/>
      <c r="G85" s="180">
        <f t="shared" si="35"/>
        <v>0</v>
      </c>
      <c r="H85" s="161"/>
      <c r="I85" s="160">
        <f t="shared" si="36"/>
        <v>0</v>
      </c>
      <c r="J85" s="161"/>
      <c r="K85" s="160">
        <f t="shared" si="37"/>
        <v>0</v>
      </c>
      <c r="L85" s="160">
        <v>21</v>
      </c>
      <c r="M85" s="160">
        <f t="shared" si="38"/>
        <v>0</v>
      </c>
      <c r="N85" s="160">
        <v>0</v>
      </c>
      <c r="O85" s="160">
        <f t="shared" si="39"/>
        <v>0</v>
      </c>
      <c r="P85" s="160">
        <v>0</v>
      </c>
      <c r="Q85" s="160">
        <f t="shared" si="40"/>
        <v>0</v>
      </c>
      <c r="R85" s="160"/>
      <c r="S85" s="160" t="s">
        <v>236</v>
      </c>
      <c r="T85" s="160" t="s">
        <v>295</v>
      </c>
      <c r="U85" s="160">
        <v>0</v>
      </c>
      <c r="V85" s="160">
        <f t="shared" si="41"/>
        <v>0</v>
      </c>
      <c r="W85" s="160" t="s">
        <v>1726</v>
      </c>
      <c r="X85" s="160" t="s">
        <v>423</v>
      </c>
      <c r="Y85" s="150"/>
      <c r="Z85" s="150"/>
      <c r="AA85" s="150"/>
      <c r="AB85" s="150"/>
      <c r="AC85" s="150"/>
      <c r="AD85" s="150"/>
      <c r="AE85" s="150"/>
      <c r="AF85" s="150"/>
      <c r="AG85" s="150" t="s">
        <v>424</v>
      </c>
      <c r="AH85" s="150"/>
      <c r="AI85" s="150"/>
      <c r="AJ85" s="150"/>
      <c r="AK85" s="150"/>
      <c r="AL85" s="150"/>
      <c r="AM85" s="150"/>
      <c r="AN85" s="150"/>
      <c r="AO85" s="150"/>
      <c r="AP85" s="150"/>
      <c r="AQ85" s="150"/>
      <c r="AR85" s="150"/>
      <c r="AS85" s="150"/>
      <c r="AT85" s="150"/>
      <c r="AU85" s="150"/>
      <c r="AV85" s="150"/>
      <c r="AW85" s="150"/>
      <c r="AX85" s="150"/>
      <c r="AY85" s="150"/>
      <c r="AZ85" s="150"/>
      <c r="BA85" s="150"/>
      <c r="BB85" s="150"/>
      <c r="BC85" s="150"/>
      <c r="BD85" s="150"/>
      <c r="BE85" s="150"/>
      <c r="BF85" s="150"/>
      <c r="BG85" s="150"/>
      <c r="BH85" s="150"/>
    </row>
    <row r="86" spans="1:60" outlineLevel="1" x14ac:dyDescent="0.2">
      <c r="A86" s="175">
        <v>72</v>
      </c>
      <c r="B86" s="176" t="s">
        <v>1837</v>
      </c>
      <c r="C86" s="183" t="s">
        <v>1838</v>
      </c>
      <c r="D86" s="177" t="s">
        <v>351</v>
      </c>
      <c r="E86" s="178">
        <v>16</v>
      </c>
      <c r="F86" s="179"/>
      <c r="G86" s="180">
        <f t="shared" si="35"/>
        <v>0</v>
      </c>
      <c r="H86" s="161"/>
      <c r="I86" s="160">
        <f t="shared" si="36"/>
        <v>0</v>
      </c>
      <c r="J86" s="161"/>
      <c r="K86" s="160">
        <f t="shared" si="37"/>
        <v>0</v>
      </c>
      <c r="L86" s="160">
        <v>21</v>
      </c>
      <c r="M86" s="160">
        <f t="shared" si="38"/>
        <v>0</v>
      </c>
      <c r="N86" s="160">
        <v>2.5500000000000002E-3</v>
      </c>
      <c r="O86" s="160">
        <f t="shared" si="39"/>
        <v>0.04</v>
      </c>
      <c r="P86" s="160">
        <v>0</v>
      </c>
      <c r="Q86" s="160">
        <f t="shared" si="40"/>
        <v>0</v>
      </c>
      <c r="R86" s="160"/>
      <c r="S86" s="160" t="s">
        <v>260</v>
      </c>
      <c r="T86" s="160" t="s">
        <v>295</v>
      </c>
      <c r="U86" s="160">
        <v>0.495</v>
      </c>
      <c r="V86" s="160">
        <f t="shared" si="41"/>
        <v>7.92</v>
      </c>
      <c r="W86" s="160" t="s">
        <v>1726</v>
      </c>
      <c r="X86" s="160" t="s">
        <v>261</v>
      </c>
      <c r="Y86" s="150"/>
      <c r="Z86" s="150"/>
      <c r="AA86" s="150"/>
      <c r="AB86" s="150"/>
      <c r="AC86" s="150"/>
      <c r="AD86" s="150"/>
      <c r="AE86" s="150"/>
      <c r="AF86" s="150"/>
      <c r="AG86" s="150" t="s">
        <v>1198</v>
      </c>
      <c r="AH86" s="150"/>
      <c r="AI86" s="150"/>
      <c r="AJ86" s="150"/>
      <c r="AK86" s="150"/>
      <c r="AL86" s="150"/>
      <c r="AM86" s="150"/>
      <c r="AN86" s="150"/>
      <c r="AO86" s="150"/>
      <c r="AP86" s="150"/>
      <c r="AQ86" s="150"/>
      <c r="AR86" s="150"/>
      <c r="AS86" s="150"/>
      <c r="AT86" s="150"/>
      <c r="AU86" s="150"/>
      <c r="AV86" s="150"/>
      <c r="AW86" s="150"/>
      <c r="AX86" s="150"/>
      <c r="AY86" s="150"/>
      <c r="AZ86" s="150"/>
      <c r="BA86" s="150"/>
      <c r="BB86" s="150"/>
      <c r="BC86" s="150"/>
      <c r="BD86" s="150"/>
      <c r="BE86" s="150"/>
      <c r="BF86" s="150"/>
      <c r="BG86" s="150"/>
      <c r="BH86" s="150"/>
    </row>
    <row r="87" spans="1:60" outlineLevel="1" x14ac:dyDescent="0.2">
      <c r="A87" s="175">
        <v>73</v>
      </c>
      <c r="B87" s="176" t="s">
        <v>1839</v>
      </c>
      <c r="C87" s="183" t="s">
        <v>1840</v>
      </c>
      <c r="D87" s="177" t="s">
        <v>267</v>
      </c>
      <c r="E87" s="178">
        <v>0.16</v>
      </c>
      <c r="F87" s="179"/>
      <c r="G87" s="180">
        <f t="shared" si="35"/>
        <v>0</v>
      </c>
      <c r="H87" s="161"/>
      <c r="I87" s="160">
        <f t="shared" si="36"/>
        <v>0</v>
      </c>
      <c r="J87" s="161"/>
      <c r="K87" s="160">
        <f t="shared" si="37"/>
        <v>0</v>
      </c>
      <c r="L87" s="160">
        <v>21</v>
      </c>
      <c r="M87" s="160">
        <f t="shared" si="38"/>
        <v>0</v>
      </c>
      <c r="N87" s="160">
        <v>0.55000000000000004</v>
      </c>
      <c r="O87" s="160">
        <f t="shared" si="39"/>
        <v>0.09</v>
      </c>
      <c r="P87" s="160">
        <v>0</v>
      </c>
      <c r="Q87" s="160">
        <f t="shared" si="40"/>
        <v>0</v>
      </c>
      <c r="R87" s="160"/>
      <c r="S87" s="160" t="s">
        <v>236</v>
      </c>
      <c r="T87" s="160" t="s">
        <v>295</v>
      </c>
      <c r="U87" s="160">
        <v>0</v>
      </c>
      <c r="V87" s="160">
        <f t="shared" si="41"/>
        <v>0</v>
      </c>
      <c r="W87" s="160" t="s">
        <v>1726</v>
      </c>
      <c r="X87" s="160" t="s">
        <v>423</v>
      </c>
      <c r="Y87" s="150"/>
      <c r="Z87" s="150"/>
      <c r="AA87" s="150"/>
      <c r="AB87" s="150"/>
      <c r="AC87" s="150"/>
      <c r="AD87" s="150"/>
      <c r="AE87" s="150"/>
      <c r="AF87" s="150"/>
      <c r="AG87" s="150" t="s">
        <v>424</v>
      </c>
      <c r="AH87" s="150"/>
      <c r="AI87" s="150"/>
      <c r="AJ87" s="150"/>
      <c r="AK87" s="150"/>
      <c r="AL87" s="150"/>
      <c r="AM87" s="150"/>
      <c r="AN87" s="150"/>
      <c r="AO87" s="150"/>
      <c r="AP87" s="150"/>
      <c r="AQ87" s="150"/>
      <c r="AR87" s="150"/>
      <c r="AS87" s="150"/>
      <c r="AT87" s="150"/>
      <c r="AU87" s="150"/>
      <c r="AV87" s="150"/>
      <c r="AW87" s="150"/>
      <c r="AX87" s="150"/>
      <c r="AY87" s="150"/>
      <c r="AZ87" s="150"/>
      <c r="BA87" s="150"/>
      <c r="BB87" s="150"/>
      <c r="BC87" s="150"/>
      <c r="BD87" s="150"/>
      <c r="BE87" s="150"/>
      <c r="BF87" s="150"/>
      <c r="BG87" s="150"/>
      <c r="BH87" s="150"/>
    </row>
    <row r="88" spans="1:60" outlineLevel="1" x14ac:dyDescent="0.2">
      <c r="A88" s="175">
        <v>74</v>
      </c>
      <c r="B88" s="176" t="s">
        <v>1841</v>
      </c>
      <c r="C88" s="183" t="s">
        <v>1842</v>
      </c>
      <c r="D88" s="177" t="s">
        <v>259</v>
      </c>
      <c r="E88" s="178">
        <v>3.11</v>
      </c>
      <c r="F88" s="179"/>
      <c r="G88" s="180">
        <f t="shared" si="35"/>
        <v>0</v>
      </c>
      <c r="H88" s="161"/>
      <c r="I88" s="160">
        <f t="shared" si="36"/>
        <v>0</v>
      </c>
      <c r="J88" s="161"/>
      <c r="K88" s="160">
        <f t="shared" si="37"/>
        <v>0</v>
      </c>
      <c r="L88" s="160">
        <v>21</v>
      </c>
      <c r="M88" s="160">
        <f t="shared" si="38"/>
        <v>0</v>
      </c>
      <c r="N88" s="160">
        <v>0</v>
      </c>
      <c r="O88" s="160">
        <f t="shared" si="39"/>
        <v>0</v>
      </c>
      <c r="P88" s="160">
        <v>0</v>
      </c>
      <c r="Q88" s="160">
        <f t="shared" si="40"/>
        <v>0</v>
      </c>
      <c r="R88" s="160"/>
      <c r="S88" s="160" t="s">
        <v>260</v>
      </c>
      <c r="T88" s="160" t="s">
        <v>295</v>
      </c>
      <c r="U88" s="160">
        <v>0.87</v>
      </c>
      <c r="V88" s="160">
        <f t="shared" si="41"/>
        <v>2.71</v>
      </c>
      <c r="W88" s="160" t="s">
        <v>1726</v>
      </c>
      <c r="X88" s="160" t="s">
        <v>261</v>
      </c>
      <c r="Y88" s="150"/>
      <c r="Z88" s="150"/>
      <c r="AA88" s="150"/>
      <c r="AB88" s="150"/>
      <c r="AC88" s="150"/>
      <c r="AD88" s="150"/>
      <c r="AE88" s="150"/>
      <c r="AF88" s="150"/>
      <c r="AG88" s="150" t="s">
        <v>1198</v>
      </c>
      <c r="AH88" s="150"/>
      <c r="AI88" s="150"/>
      <c r="AJ88" s="150"/>
      <c r="AK88" s="150"/>
      <c r="AL88" s="150"/>
      <c r="AM88" s="150"/>
      <c r="AN88" s="150"/>
      <c r="AO88" s="150"/>
      <c r="AP88" s="150"/>
      <c r="AQ88" s="150"/>
      <c r="AR88" s="150"/>
      <c r="AS88" s="150"/>
      <c r="AT88" s="150"/>
      <c r="AU88" s="150"/>
      <c r="AV88" s="150"/>
      <c r="AW88" s="150"/>
      <c r="AX88" s="150"/>
      <c r="AY88" s="150"/>
      <c r="AZ88" s="150"/>
      <c r="BA88" s="150"/>
      <c r="BB88" s="150"/>
      <c r="BC88" s="150"/>
      <c r="BD88" s="150"/>
      <c r="BE88" s="150"/>
      <c r="BF88" s="150"/>
      <c r="BG88" s="150"/>
      <c r="BH88" s="150"/>
    </row>
    <row r="89" spans="1:60" outlineLevel="1" x14ac:dyDescent="0.2">
      <c r="A89" s="175">
        <v>75</v>
      </c>
      <c r="B89" s="176" t="s">
        <v>1843</v>
      </c>
      <c r="C89" s="183" t="s">
        <v>1844</v>
      </c>
      <c r="D89" s="177" t="s">
        <v>259</v>
      </c>
      <c r="E89" s="178">
        <v>3.73</v>
      </c>
      <c r="F89" s="179"/>
      <c r="G89" s="180">
        <f t="shared" si="35"/>
        <v>0</v>
      </c>
      <c r="H89" s="161"/>
      <c r="I89" s="160">
        <f t="shared" si="36"/>
        <v>0</v>
      </c>
      <c r="J89" s="161"/>
      <c r="K89" s="160">
        <f t="shared" si="37"/>
        <v>0</v>
      </c>
      <c r="L89" s="160">
        <v>21</v>
      </c>
      <c r="M89" s="160">
        <f t="shared" si="38"/>
        <v>0</v>
      </c>
      <c r="N89" s="160">
        <v>8.2500000000000004E-3</v>
      </c>
      <c r="O89" s="160">
        <f t="shared" si="39"/>
        <v>0.03</v>
      </c>
      <c r="P89" s="160">
        <v>0</v>
      </c>
      <c r="Q89" s="160">
        <f t="shared" si="40"/>
        <v>0</v>
      </c>
      <c r="R89" s="160"/>
      <c r="S89" s="160" t="s">
        <v>236</v>
      </c>
      <c r="T89" s="160" t="s">
        <v>295</v>
      </c>
      <c r="U89" s="160">
        <v>0</v>
      </c>
      <c r="V89" s="160">
        <f t="shared" si="41"/>
        <v>0</v>
      </c>
      <c r="W89" s="160" t="s">
        <v>1726</v>
      </c>
      <c r="X89" s="160" t="s">
        <v>423</v>
      </c>
      <c r="Y89" s="150"/>
      <c r="Z89" s="150"/>
      <c r="AA89" s="150"/>
      <c r="AB89" s="150"/>
      <c r="AC89" s="150"/>
      <c r="AD89" s="150"/>
      <c r="AE89" s="150"/>
      <c r="AF89" s="150"/>
      <c r="AG89" s="150" t="s">
        <v>424</v>
      </c>
      <c r="AH89" s="150"/>
      <c r="AI89" s="150"/>
      <c r="AJ89" s="150"/>
      <c r="AK89" s="150"/>
      <c r="AL89" s="150"/>
      <c r="AM89" s="150"/>
      <c r="AN89" s="150"/>
      <c r="AO89" s="150"/>
      <c r="AP89" s="150"/>
      <c r="AQ89" s="150"/>
      <c r="AR89" s="150"/>
      <c r="AS89" s="150"/>
      <c r="AT89" s="150"/>
      <c r="AU89" s="150"/>
      <c r="AV89" s="150"/>
      <c r="AW89" s="150"/>
      <c r="AX89" s="150"/>
      <c r="AY89" s="150"/>
      <c r="AZ89" s="150"/>
      <c r="BA89" s="150"/>
      <c r="BB89" s="150"/>
      <c r="BC89" s="150"/>
      <c r="BD89" s="150"/>
      <c r="BE89" s="150"/>
      <c r="BF89" s="150"/>
      <c r="BG89" s="150"/>
      <c r="BH89" s="150"/>
    </row>
    <row r="90" spans="1:60" outlineLevel="1" x14ac:dyDescent="0.2">
      <c r="A90" s="175">
        <v>76</v>
      </c>
      <c r="B90" s="176" t="s">
        <v>1766</v>
      </c>
      <c r="C90" s="183" t="s">
        <v>1767</v>
      </c>
      <c r="D90" s="177" t="s">
        <v>259</v>
      </c>
      <c r="E90" s="178">
        <v>3.11</v>
      </c>
      <c r="F90" s="179"/>
      <c r="G90" s="180">
        <f t="shared" si="35"/>
        <v>0</v>
      </c>
      <c r="H90" s="161"/>
      <c r="I90" s="160">
        <f t="shared" si="36"/>
        <v>0</v>
      </c>
      <c r="J90" s="161"/>
      <c r="K90" s="160">
        <f t="shared" si="37"/>
        <v>0</v>
      </c>
      <c r="L90" s="160">
        <v>21</v>
      </c>
      <c r="M90" s="160">
        <f t="shared" si="38"/>
        <v>0</v>
      </c>
      <c r="N90" s="160">
        <v>0</v>
      </c>
      <c r="O90" s="160">
        <f t="shared" si="39"/>
        <v>0</v>
      </c>
      <c r="P90" s="160">
        <v>0</v>
      </c>
      <c r="Q90" s="160">
        <f t="shared" si="40"/>
        <v>0</v>
      </c>
      <c r="R90" s="160"/>
      <c r="S90" s="160" t="s">
        <v>260</v>
      </c>
      <c r="T90" s="160" t="s">
        <v>295</v>
      </c>
      <c r="U90" s="160">
        <v>0.20799999999999999</v>
      </c>
      <c r="V90" s="160">
        <f t="shared" si="41"/>
        <v>0.65</v>
      </c>
      <c r="W90" s="160" t="s">
        <v>1726</v>
      </c>
      <c r="X90" s="160" t="s">
        <v>261</v>
      </c>
      <c r="Y90" s="150"/>
      <c r="Z90" s="150"/>
      <c r="AA90" s="150"/>
      <c r="AB90" s="150"/>
      <c r="AC90" s="150"/>
      <c r="AD90" s="150"/>
      <c r="AE90" s="150"/>
      <c r="AF90" s="150"/>
      <c r="AG90" s="150" t="s">
        <v>1198</v>
      </c>
      <c r="AH90" s="150"/>
      <c r="AI90" s="150"/>
      <c r="AJ90" s="150"/>
      <c r="AK90" s="150"/>
      <c r="AL90" s="150"/>
      <c r="AM90" s="150"/>
      <c r="AN90" s="150"/>
      <c r="AO90" s="150"/>
      <c r="AP90" s="150"/>
      <c r="AQ90" s="150"/>
      <c r="AR90" s="150"/>
      <c r="AS90" s="150"/>
      <c r="AT90" s="150"/>
      <c r="AU90" s="150"/>
      <c r="AV90" s="150"/>
      <c r="AW90" s="150"/>
      <c r="AX90" s="150"/>
      <c r="AY90" s="150"/>
      <c r="AZ90" s="150"/>
      <c r="BA90" s="150"/>
      <c r="BB90" s="150"/>
      <c r="BC90" s="150"/>
      <c r="BD90" s="150"/>
      <c r="BE90" s="150"/>
      <c r="BF90" s="150"/>
      <c r="BG90" s="150"/>
      <c r="BH90" s="150"/>
    </row>
    <row r="91" spans="1:60" outlineLevel="1" x14ac:dyDescent="0.2">
      <c r="A91" s="175">
        <v>77</v>
      </c>
      <c r="B91" s="176" t="s">
        <v>1768</v>
      </c>
      <c r="C91" s="183" t="s">
        <v>1769</v>
      </c>
      <c r="D91" s="177" t="s">
        <v>259</v>
      </c>
      <c r="E91" s="178">
        <v>3.11</v>
      </c>
      <c r="F91" s="179"/>
      <c r="G91" s="180">
        <f t="shared" si="35"/>
        <v>0</v>
      </c>
      <c r="H91" s="161"/>
      <c r="I91" s="160">
        <f t="shared" si="36"/>
        <v>0</v>
      </c>
      <c r="J91" s="161"/>
      <c r="K91" s="160">
        <f t="shared" si="37"/>
        <v>0</v>
      </c>
      <c r="L91" s="160">
        <v>21</v>
      </c>
      <c r="M91" s="160">
        <f t="shared" si="38"/>
        <v>0</v>
      </c>
      <c r="N91" s="160">
        <v>0</v>
      </c>
      <c r="O91" s="160">
        <f t="shared" si="39"/>
        <v>0</v>
      </c>
      <c r="P91" s="160">
        <v>0</v>
      </c>
      <c r="Q91" s="160">
        <f t="shared" si="40"/>
        <v>0</v>
      </c>
      <c r="R91" s="160"/>
      <c r="S91" s="160" t="s">
        <v>260</v>
      </c>
      <c r="T91" s="160" t="s">
        <v>295</v>
      </c>
      <c r="U91" s="160">
        <v>5.5E-2</v>
      </c>
      <c r="V91" s="160">
        <f t="shared" si="41"/>
        <v>0.17</v>
      </c>
      <c r="W91" s="160" t="s">
        <v>1726</v>
      </c>
      <c r="X91" s="160" t="s">
        <v>261</v>
      </c>
      <c r="Y91" s="150"/>
      <c r="Z91" s="150"/>
      <c r="AA91" s="150"/>
      <c r="AB91" s="150"/>
      <c r="AC91" s="150"/>
      <c r="AD91" s="150"/>
      <c r="AE91" s="150"/>
      <c r="AF91" s="150"/>
      <c r="AG91" s="150" t="s">
        <v>1198</v>
      </c>
      <c r="AH91" s="150"/>
      <c r="AI91" s="150"/>
      <c r="AJ91" s="150"/>
      <c r="AK91" s="150"/>
      <c r="AL91" s="150"/>
      <c r="AM91" s="150"/>
      <c r="AN91" s="150"/>
      <c r="AO91" s="150"/>
      <c r="AP91" s="150"/>
      <c r="AQ91" s="150"/>
      <c r="AR91" s="150"/>
      <c r="AS91" s="150"/>
      <c r="AT91" s="150"/>
      <c r="AU91" s="150"/>
      <c r="AV91" s="150"/>
      <c r="AW91" s="150"/>
      <c r="AX91" s="150"/>
      <c r="AY91" s="150"/>
      <c r="AZ91" s="150"/>
      <c r="BA91" s="150"/>
      <c r="BB91" s="150"/>
      <c r="BC91" s="150"/>
      <c r="BD91" s="150"/>
      <c r="BE91" s="150"/>
      <c r="BF91" s="150"/>
      <c r="BG91" s="150"/>
      <c r="BH91" s="150"/>
    </row>
    <row r="92" spans="1:60" outlineLevel="1" x14ac:dyDescent="0.2">
      <c r="A92" s="175">
        <v>78</v>
      </c>
      <c r="B92" s="176" t="s">
        <v>1845</v>
      </c>
      <c r="C92" s="183" t="s">
        <v>1771</v>
      </c>
      <c r="D92" s="177" t="s">
        <v>267</v>
      </c>
      <c r="E92" s="178">
        <v>0.06</v>
      </c>
      <c r="F92" s="179"/>
      <c r="G92" s="180">
        <f t="shared" si="35"/>
        <v>0</v>
      </c>
      <c r="H92" s="161"/>
      <c r="I92" s="160">
        <f t="shared" si="36"/>
        <v>0</v>
      </c>
      <c r="J92" s="161"/>
      <c r="K92" s="160">
        <f t="shared" si="37"/>
        <v>0</v>
      </c>
      <c r="L92" s="160">
        <v>21</v>
      </c>
      <c r="M92" s="160">
        <f t="shared" si="38"/>
        <v>0</v>
      </c>
      <c r="N92" s="160">
        <v>0.55000000000000004</v>
      </c>
      <c r="O92" s="160">
        <f t="shared" si="39"/>
        <v>0.03</v>
      </c>
      <c r="P92" s="160">
        <v>0</v>
      </c>
      <c r="Q92" s="160">
        <f t="shared" si="40"/>
        <v>0</v>
      </c>
      <c r="R92" s="160"/>
      <c r="S92" s="160" t="s">
        <v>236</v>
      </c>
      <c r="T92" s="160" t="s">
        <v>295</v>
      </c>
      <c r="U92" s="160">
        <v>0</v>
      </c>
      <c r="V92" s="160">
        <f t="shared" si="41"/>
        <v>0</v>
      </c>
      <c r="W92" s="160" t="s">
        <v>1726</v>
      </c>
      <c r="X92" s="160" t="s">
        <v>423</v>
      </c>
      <c r="Y92" s="150"/>
      <c r="Z92" s="150"/>
      <c r="AA92" s="150"/>
      <c r="AB92" s="150"/>
      <c r="AC92" s="150"/>
      <c r="AD92" s="150"/>
      <c r="AE92" s="150"/>
      <c r="AF92" s="150"/>
      <c r="AG92" s="150" t="s">
        <v>424</v>
      </c>
      <c r="AH92" s="150"/>
      <c r="AI92" s="150"/>
      <c r="AJ92" s="150"/>
      <c r="AK92" s="150"/>
      <c r="AL92" s="150"/>
      <c r="AM92" s="150"/>
      <c r="AN92" s="150"/>
      <c r="AO92" s="150"/>
      <c r="AP92" s="150"/>
      <c r="AQ92" s="150"/>
      <c r="AR92" s="150"/>
      <c r="AS92" s="150"/>
      <c r="AT92" s="150"/>
      <c r="AU92" s="150"/>
      <c r="AV92" s="150"/>
      <c r="AW92" s="150"/>
      <c r="AX92" s="150"/>
      <c r="AY92" s="150"/>
      <c r="AZ92" s="150"/>
      <c r="BA92" s="150"/>
      <c r="BB92" s="150"/>
      <c r="BC92" s="150"/>
      <c r="BD92" s="150"/>
      <c r="BE92" s="150"/>
      <c r="BF92" s="150"/>
      <c r="BG92" s="150"/>
      <c r="BH92" s="150"/>
    </row>
    <row r="93" spans="1:60" outlineLevel="1" x14ac:dyDescent="0.2">
      <c r="A93" s="175">
        <v>79</v>
      </c>
      <c r="B93" s="176" t="s">
        <v>1772</v>
      </c>
      <c r="C93" s="183" t="s">
        <v>1773</v>
      </c>
      <c r="D93" s="177" t="s">
        <v>267</v>
      </c>
      <c r="E93" s="178">
        <v>0.31</v>
      </c>
      <c r="F93" s="179"/>
      <c r="G93" s="180">
        <f t="shared" si="35"/>
        <v>0</v>
      </c>
      <c r="H93" s="161"/>
      <c r="I93" s="160">
        <f t="shared" si="36"/>
        <v>0</v>
      </c>
      <c r="J93" s="161"/>
      <c r="K93" s="160">
        <f t="shared" si="37"/>
        <v>0</v>
      </c>
      <c r="L93" s="160">
        <v>21</v>
      </c>
      <c r="M93" s="160">
        <f t="shared" si="38"/>
        <v>0</v>
      </c>
      <c r="N93" s="160">
        <v>2.3570000000000001E-2</v>
      </c>
      <c r="O93" s="160">
        <f t="shared" si="39"/>
        <v>0.01</v>
      </c>
      <c r="P93" s="160">
        <v>0</v>
      </c>
      <c r="Q93" s="160">
        <f t="shared" si="40"/>
        <v>0</v>
      </c>
      <c r="R93" s="160"/>
      <c r="S93" s="160" t="s">
        <v>260</v>
      </c>
      <c r="T93" s="160" t="s">
        <v>295</v>
      </c>
      <c r="U93" s="160">
        <v>0</v>
      </c>
      <c r="V93" s="160">
        <f t="shared" si="41"/>
        <v>0</v>
      </c>
      <c r="W93" s="160" t="s">
        <v>1726</v>
      </c>
      <c r="X93" s="160" t="s">
        <v>261</v>
      </c>
      <c r="Y93" s="150"/>
      <c r="Z93" s="150"/>
      <c r="AA93" s="150"/>
      <c r="AB93" s="150"/>
      <c r="AC93" s="150"/>
      <c r="AD93" s="150"/>
      <c r="AE93" s="150"/>
      <c r="AF93" s="150"/>
      <c r="AG93" s="150" t="s">
        <v>1198</v>
      </c>
      <c r="AH93" s="150"/>
      <c r="AI93" s="150"/>
      <c r="AJ93" s="150"/>
      <c r="AK93" s="150"/>
      <c r="AL93" s="150"/>
      <c r="AM93" s="150"/>
      <c r="AN93" s="150"/>
      <c r="AO93" s="150"/>
      <c r="AP93" s="150"/>
      <c r="AQ93" s="150"/>
      <c r="AR93" s="150"/>
      <c r="AS93" s="150"/>
      <c r="AT93" s="150"/>
      <c r="AU93" s="150"/>
      <c r="AV93" s="150"/>
      <c r="AW93" s="150"/>
      <c r="AX93" s="150"/>
      <c r="AY93" s="150"/>
      <c r="AZ93" s="150"/>
      <c r="BA93" s="150"/>
      <c r="BB93" s="150"/>
      <c r="BC93" s="150"/>
      <c r="BD93" s="150"/>
      <c r="BE93" s="150"/>
      <c r="BF93" s="150"/>
      <c r="BG93" s="150"/>
      <c r="BH93" s="150"/>
    </row>
    <row r="94" spans="1:60" outlineLevel="1" x14ac:dyDescent="0.2">
      <c r="A94" s="175">
        <v>80</v>
      </c>
      <c r="B94" s="176" t="s">
        <v>1846</v>
      </c>
      <c r="C94" s="183" t="s">
        <v>1847</v>
      </c>
      <c r="D94" s="177" t="s">
        <v>235</v>
      </c>
      <c r="E94" s="178">
        <v>1</v>
      </c>
      <c r="F94" s="179"/>
      <c r="G94" s="180">
        <f t="shared" si="35"/>
        <v>0</v>
      </c>
      <c r="H94" s="161"/>
      <c r="I94" s="160">
        <f t="shared" si="36"/>
        <v>0</v>
      </c>
      <c r="J94" s="161"/>
      <c r="K94" s="160">
        <f t="shared" si="37"/>
        <v>0</v>
      </c>
      <c r="L94" s="160">
        <v>21</v>
      </c>
      <c r="M94" s="160">
        <f t="shared" si="38"/>
        <v>0</v>
      </c>
      <c r="N94" s="160">
        <v>0</v>
      </c>
      <c r="O94" s="160">
        <f t="shared" si="39"/>
        <v>0</v>
      </c>
      <c r="P94" s="160">
        <v>0</v>
      </c>
      <c r="Q94" s="160">
        <f t="shared" si="40"/>
        <v>0</v>
      </c>
      <c r="R94" s="160"/>
      <c r="S94" s="160" t="s">
        <v>236</v>
      </c>
      <c r="T94" s="160" t="s">
        <v>295</v>
      </c>
      <c r="U94" s="160">
        <v>0</v>
      </c>
      <c r="V94" s="160">
        <f t="shared" si="41"/>
        <v>0</v>
      </c>
      <c r="W94" s="160" t="s">
        <v>1726</v>
      </c>
      <c r="X94" s="160" t="s">
        <v>261</v>
      </c>
      <c r="Y94" s="150"/>
      <c r="Z94" s="150"/>
      <c r="AA94" s="150"/>
      <c r="AB94" s="150"/>
      <c r="AC94" s="150"/>
      <c r="AD94" s="150"/>
      <c r="AE94" s="150"/>
      <c r="AF94" s="150"/>
      <c r="AG94" s="150" t="s">
        <v>262</v>
      </c>
      <c r="AH94" s="150"/>
      <c r="AI94" s="150"/>
      <c r="AJ94" s="150"/>
      <c r="AK94" s="150"/>
      <c r="AL94" s="150"/>
      <c r="AM94" s="150"/>
      <c r="AN94" s="150"/>
      <c r="AO94" s="150"/>
      <c r="AP94" s="150"/>
      <c r="AQ94" s="150"/>
      <c r="AR94" s="150"/>
      <c r="AS94" s="150"/>
      <c r="AT94" s="150"/>
      <c r="AU94" s="150"/>
      <c r="AV94" s="150"/>
      <c r="AW94" s="150"/>
      <c r="AX94" s="150"/>
      <c r="AY94" s="150"/>
      <c r="AZ94" s="150"/>
      <c r="BA94" s="150"/>
      <c r="BB94" s="150"/>
      <c r="BC94" s="150"/>
      <c r="BD94" s="150"/>
      <c r="BE94" s="150"/>
      <c r="BF94" s="150"/>
      <c r="BG94" s="150"/>
      <c r="BH94" s="150"/>
    </row>
    <row r="95" spans="1:60" ht="22.5" outlineLevel="1" x14ac:dyDescent="0.2">
      <c r="A95" s="175">
        <v>81</v>
      </c>
      <c r="B95" s="176" t="s">
        <v>1778</v>
      </c>
      <c r="C95" s="183" t="s">
        <v>916</v>
      </c>
      <c r="D95" s="177" t="s">
        <v>299</v>
      </c>
      <c r="E95" s="178">
        <v>0.23</v>
      </c>
      <c r="F95" s="179"/>
      <c r="G95" s="180">
        <f t="shared" si="35"/>
        <v>0</v>
      </c>
      <c r="H95" s="161"/>
      <c r="I95" s="160">
        <f t="shared" si="36"/>
        <v>0</v>
      </c>
      <c r="J95" s="161"/>
      <c r="K95" s="160">
        <f t="shared" si="37"/>
        <v>0</v>
      </c>
      <c r="L95" s="160">
        <v>21</v>
      </c>
      <c r="M95" s="160">
        <f t="shared" si="38"/>
        <v>0</v>
      </c>
      <c r="N95" s="160">
        <v>0</v>
      </c>
      <c r="O95" s="160">
        <f t="shared" si="39"/>
        <v>0</v>
      </c>
      <c r="P95" s="160">
        <v>0</v>
      </c>
      <c r="Q95" s="160">
        <f t="shared" si="40"/>
        <v>0</v>
      </c>
      <c r="R95" s="160"/>
      <c r="S95" s="160" t="s">
        <v>260</v>
      </c>
      <c r="T95" s="160" t="s">
        <v>295</v>
      </c>
      <c r="U95" s="160">
        <v>1.7509999999999999</v>
      </c>
      <c r="V95" s="160">
        <f t="shared" si="41"/>
        <v>0.4</v>
      </c>
      <c r="W95" s="160" t="s">
        <v>1726</v>
      </c>
      <c r="X95" s="160" t="s">
        <v>261</v>
      </c>
      <c r="Y95" s="150"/>
      <c r="Z95" s="150"/>
      <c r="AA95" s="150"/>
      <c r="AB95" s="150"/>
      <c r="AC95" s="150"/>
      <c r="AD95" s="150"/>
      <c r="AE95" s="150"/>
      <c r="AF95" s="150"/>
      <c r="AG95" s="150" t="s">
        <v>1198</v>
      </c>
      <c r="AH95" s="150"/>
      <c r="AI95" s="150"/>
      <c r="AJ95" s="150"/>
      <c r="AK95" s="150"/>
      <c r="AL95" s="150"/>
      <c r="AM95" s="150"/>
      <c r="AN95" s="150"/>
      <c r="AO95" s="150"/>
      <c r="AP95" s="150"/>
      <c r="AQ95" s="150"/>
      <c r="AR95" s="150"/>
      <c r="AS95" s="150"/>
      <c r="AT95" s="150"/>
      <c r="AU95" s="150"/>
      <c r="AV95" s="150"/>
      <c r="AW95" s="150"/>
      <c r="AX95" s="150"/>
      <c r="AY95" s="150"/>
      <c r="AZ95" s="150"/>
      <c r="BA95" s="150"/>
      <c r="BB95" s="150"/>
      <c r="BC95" s="150"/>
      <c r="BD95" s="150"/>
      <c r="BE95" s="150"/>
      <c r="BF95" s="150"/>
      <c r="BG95" s="150"/>
      <c r="BH95" s="150"/>
    </row>
    <row r="96" spans="1:60" x14ac:dyDescent="0.2">
      <c r="A96" s="163" t="s">
        <v>232</v>
      </c>
      <c r="B96" s="164" t="s">
        <v>175</v>
      </c>
      <c r="C96" s="182" t="s">
        <v>176</v>
      </c>
      <c r="D96" s="165"/>
      <c r="E96" s="166"/>
      <c r="F96" s="167"/>
      <c r="G96" s="168">
        <f>SUMIF(AG97:AG100,"&lt;&gt;NOR",G97:G100)</f>
        <v>0</v>
      </c>
      <c r="H96" s="162"/>
      <c r="I96" s="162">
        <f>SUM(I97:I100)</f>
        <v>0</v>
      </c>
      <c r="J96" s="162"/>
      <c r="K96" s="162">
        <f>SUM(K97:K100)</f>
        <v>0</v>
      </c>
      <c r="L96" s="162"/>
      <c r="M96" s="162">
        <f>SUM(M97:M100)</f>
        <v>0</v>
      </c>
      <c r="N96" s="162"/>
      <c r="O96" s="162">
        <f>SUM(O97:O100)</f>
        <v>0.01</v>
      </c>
      <c r="P96" s="162"/>
      <c r="Q96" s="162">
        <f>SUM(Q97:Q100)</f>
        <v>0</v>
      </c>
      <c r="R96" s="162"/>
      <c r="S96" s="162"/>
      <c r="T96" s="162"/>
      <c r="U96" s="162"/>
      <c r="V96" s="162">
        <f>SUM(V97:V100)</f>
        <v>0.05</v>
      </c>
      <c r="W96" s="162"/>
      <c r="X96" s="162"/>
      <c r="AG96" t="s">
        <v>233</v>
      </c>
    </row>
    <row r="97" spans="1:60" ht="22.5" outlineLevel="1" x14ac:dyDescent="0.2">
      <c r="A97" s="175">
        <v>82</v>
      </c>
      <c r="B97" s="176" t="s">
        <v>1779</v>
      </c>
      <c r="C97" s="183" t="s">
        <v>2004</v>
      </c>
      <c r="D97" s="177" t="s">
        <v>351</v>
      </c>
      <c r="E97" s="178">
        <v>2.2999999999999998</v>
      </c>
      <c r="F97" s="179"/>
      <c r="G97" s="180">
        <f>ROUND(E97*F97,2)</f>
        <v>0</v>
      </c>
      <c r="H97" s="161"/>
      <c r="I97" s="160">
        <f>ROUND(E97*H97,2)</f>
        <v>0</v>
      </c>
      <c r="J97" s="161"/>
      <c r="K97" s="160">
        <f>ROUND(E97*J97,2)</f>
        <v>0</v>
      </c>
      <c r="L97" s="160">
        <v>21</v>
      </c>
      <c r="M97" s="160">
        <f>G97*(1+L97/100)</f>
        <v>0</v>
      </c>
      <c r="N97" s="160">
        <v>1.7899999999999999E-3</v>
      </c>
      <c r="O97" s="160">
        <f>ROUND(E97*N97,2)</f>
        <v>0</v>
      </c>
      <c r="P97" s="160">
        <v>0</v>
      </c>
      <c r="Q97" s="160">
        <f>ROUND(E97*P97,2)</f>
        <v>0</v>
      </c>
      <c r="R97" s="160"/>
      <c r="S97" s="160" t="s">
        <v>236</v>
      </c>
      <c r="T97" s="160" t="s">
        <v>295</v>
      </c>
      <c r="U97" s="160">
        <v>0</v>
      </c>
      <c r="V97" s="160">
        <f>ROUND(E97*U97,2)</f>
        <v>0</v>
      </c>
      <c r="W97" s="160" t="s">
        <v>1726</v>
      </c>
      <c r="X97" s="160" t="s">
        <v>261</v>
      </c>
      <c r="Y97" s="150"/>
      <c r="Z97" s="150"/>
      <c r="AA97" s="150"/>
      <c r="AB97" s="150"/>
      <c r="AC97" s="150"/>
      <c r="AD97" s="150"/>
      <c r="AE97" s="150"/>
      <c r="AF97" s="150"/>
      <c r="AG97" s="150" t="s">
        <v>1198</v>
      </c>
      <c r="AH97" s="150"/>
      <c r="AI97" s="150"/>
      <c r="AJ97" s="150"/>
      <c r="AK97" s="150"/>
      <c r="AL97" s="150"/>
      <c r="AM97" s="150"/>
      <c r="AN97" s="150"/>
      <c r="AO97" s="150"/>
      <c r="AP97" s="150"/>
      <c r="AQ97" s="150"/>
      <c r="AR97" s="150"/>
      <c r="AS97" s="150"/>
      <c r="AT97" s="150"/>
      <c r="AU97" s="150"/>
      <c r="AV97" s="150"/>
      <c r="AW97" s="150"/>
      <c r="AX97" s="150"/>
      <c r="AY97" s="150"/>
      <c r="AZ97" s="150"/>
      <c r="BA97" s="150"/>
      <c r="BB97" s="150"/>
      <c r="BC97" s="150"/>
      <c r="BD97" s="150"/>
      <c r="BE97" s="150"/>
      <c r="BF97" s="150"/>
      <c r="BG97" s="150"/>
      <c r="BH97" s="150"/>
    </row>
    <row r="98" spans="1:60" ht="22.5" outlineLevel="1" x14ac:dyDescent="0.2">
      <c r="A98" s="175">
        <v>83</v>
      </c>
      <c r="B98" s="176" t="s">
        <v>1780</v>
      </c>
      <c r="C98" s="183" t="s">
        <v>2005</v>
      </c>
      <c r="D98" s="177" t="s">
        <v>351</v>
      </c>
      <c r="E98" s="178">
        <v>2.7</v>
      </c>
      <c r="F98" s="179"/>
      <c r="G98" s="180">
        <f>ROUND(E98*F98,2)</f>
        <v>0</v>
      </c>
      <c r="H98" s="161"/>
      <c r="I98" s="160">
        <f>ROUND(E98*H98,2)</f>
        <v>0</v>
      </c>
      <c r="J98" s="161"/>
      <c r="K98" s="160">
        <f>ROUND(E98*J98,2)</f>
        <v>0</v>
      </c>
      <c r="L98" s="160">
        <v>21</v>
      </c>
      <c r="M98" s="160">
        <f>G98*(1+L98/100)</f>
        <v>0</v>
      </c>
      <c r="N98" s="160">
        <v>2.3600000000000001E-3</v>
      </c>
      <c r="O98" s="160">
        <f>ROUND(E98*N98,2)</f>
        <v>0.01</v>
      </c>
      <c r="P98" s="160">
        <v>0</v>
      </c>
      <c r="Q98" s="160">
        <f>ROUND(E98*P98,2)</f>
        <v>0</v>
      </c>
      <c r="R98" s="160"/>
      <c r="S98" s="160" t="s">
        <v>236</v>
      </c>
      <c r="T98" s="160" t="s">
        <v>295</v>
      </c>
      <c r="U98" s="160">
        <v>0</v>
      </c>
      <c r="V98" s="160">
        <f>ROUND(E98*U98,2)</f>
        <v>0</v>
      </c>
      <c r="W98" s="160" t="s">
        <v>1726</v>
      </c>
      <c r="X98" s="160" t="s">
        <v>261</v>
      </c>
      <c r="Y98" s="150"/>
      <c r="Z98" s="150"/>
      <c r="AA98" s="150"/>
      <c r="AB98" s="150"/>
      <c r="AC98" s="150"/>
      <c r="AD98" s="150"/>
      <c r="AE98" s="150"/>
      <c r="AF98" s="150"/>
      <c r="AG98" s="150" t="s">
        <v>1198</v>
      </c>
      <c r="AH98" s="150"/>
      <c r="AI98" s="150"/>
      <c r="AJ98" s="150"/>
      <c r="AK98" s="150"/>
      <c r="AL98" s="150"/>
      <c r="AM98" s="150"/>
      <c r="AN98" s="150"/>
      <c r="AO98" s="150"/>
      <c r="AP98" s="150"/>
      <c r="AQ98" s="150"/>
      <c r="AR98" s="150"/>
      <c r="AS98" s="150"/>
      <c r="AT98" s="150"/>
      <c r="AU98" s="150"/>
      <c r="AV98" s="150"/>
      <c r="AW98" s="150"/>
      <c r="AX98" s="150"/>
      <c r="AY98" s="150"/>
      <c r="AZ98" s="150"/>
      <c r="BA98" s="150"/>
      <c r="BB98" s="150"/>
      <c r="BC98" s="150"/>
      <c r="BD98" s="150"/>
      <c r="BE98" s="150"/>
      <c r="BF98" s="150"/>
      <c r="BG98" s="150"/>
      <c r="BH98" s="150"/>
    </row>
    <row r="99" spans="1:60" ht="22.5" outlineLevel="1" x14ac:dyDescent="0.2">
      <c r="A99" s="175">
        <v>84</v>
      </c>
      <c r="B99" s="176" t="s">
        <v>1786</v>
      </c>
      <c r="C99" s="183" t="s">
        <v>2011</v>
      </c>
      <c r="D99" s="177" t="s">
        <v>351</v>
      </c>
      <c r="E99" s="178">
        <v>2.7</v>
      </c>
      <c r="F99" s="179"/>
      <c r="G99" s="180">
        <f>ROUND(E99*F99,2)</f>
        <v>0</v>
      </c>
      <c r="H99" s="161"/>
      <c r="I99" s="160">
        <f>ROUND(E99*H99,2)</f>
        <v>0</v>
      </c>
      <c r="J99" s="161"/>
      <c r="K99" s="160">
        <f>ROUND(E99*J99,2)</f>
        <v>0</v>
      </c>
      <c r="L99" s="160">
        <v>21</v>
      </c>
      <c r="M99" s="160">
        <f>G99*(1+L99/100)</f>
        <v>0</v>
      </c>
      <c r="N99" s="160">
        <v>1.1999999999999999E-3</v>
      </c>
      <c r="O99" s="160">
        <f>ROUND(E99*N99,2)</f>
        <v>0</v>
      </c>
      <c r="P99" s="160">
        <v>0</v>
      </c>
      <c r="Q99" s="160">
        <f>ROUND(E99*P99,2)</f>
        <v>0</v>
      </c>
      <c r="R99" s="160"/>
      <c r="S99" s="160" t="s">
        <v>236</v>
      </c>
      <c r="T99" s="160" t="s">
        <v>295</v>
      </c>
      <c r="U99" s="160">
        <v>0</v>
      </c>
      <c r="V99" s="160">
        <f>ROUND(E99*U99,2)</f>
        <v>0</v>
      </c>
      <c r="W99" s="160" t="s">
        <v>1726</v>
      </c>
      <c r="X99" s="160" t="s">
        <v>261</v>
      </c>
      <c r="Y99" s="150"/>
      <c r="Z99" s="150"/>
      <c r="AA99" s="150"/>
      <c r="AB99" s="150"/>
      <c r="AC99" s="150"/>
      <c r="AD99" s="150"/>
      <c r="AE99" s="150"/>
      <c r="AF99" s="150"/>
      <c r="AG99" s="150" t="s">
        <v>1198</v>
      </c>
      <c r="AH99" s="150"/>
      <c r="AI99" s="150"/>
      <c r="AJ99" s="150"/>
      <c r="AK99" s="150"/>
      <c r="AL99" s="150"/>
      <c r="AM99" s="150"/>
      <c r="AN99" s="150"/>
      <c r="AO99" s="150"/>
      <c r="AP99" s="150"/>
      <c r="AQ99" s="150"/>
      <c r="AR99" s="150"/>
      <c r="AS99" s="150"/>
      <c r="AT99" s="150"/>
      <c r="AU99" s="150"/>
      <c r="AV99" s="150"/>
      <c r="AW99" s="150"/>
      <c r="AX99" s="150"/>
      <c r="AY99" s="150"/>
      <c r="AZ99" s="150"/>
      <c r="BA99" s="150"/>
      <c r="BB99" s="150"/>
      <c r="BC99" s="150"/>
      <c r="BD99" s="150"/>
      <c r="BE99" s="150"/>
      <c r="BF99" s="150"/>
      <c r="BG99" s="150"/>
      <c r="BH99" s="150"/>
    </row>
    <row r="100" spans="1:60" outlineLevel="1" x14ac:dyDescent="0.2">
      <c r="A100" s="175">
        <v>85</v>
      </c>
      <c r="B100" s="176" t="s">
        <v>1789</v>
      </c>
      <c r="C100" s="183" t="s">
        <v>1790</v>
      </c>
      <c r="D100" s="177" t="s">
        <v>299</v>
      </c>
      <c r="E100" s="178">
        <v>0.01</v>
      </c>
      <c r="F100" s="179"/>
      <c r="G100" s="180">
        <f>ROUND(E100*F100,2)</f>
        <v>0</v>
      </c>
      <c r="H100" s="161"/>
      <c r="I100" s="160">
        <f>ROUND(E100*H100,2)</f>
        <v>0</v>
      </c>
      <c r="J100" s="161"/>
      <c r="K100" s="160">
        <f>ROUND(E100*J100,2)</f>
        <v>0</v>
      </c>
      <c r="L100" s="160">
        <v>21</v>
      </c>
      <c r="M100" s="160">
        <f>G100*(1+L100/100)</f>
        <v>0</v>
      </c>
      <c r="N100" s="160">
        <v>0</v>
      </c>
      <c r="O100" s="160">
        <f>ROUND(E100*N100,2)</f>
        <v>0</v>
      </c>
      <c r="P100" s="160">
        <v>0</v>
      </c>
      <c r="Q100" s="160">
        <f>ROUND(E100*P100,2)</f>
        <v>0</v>
      </c>
      <c r="R100" s="160"/>
      <c r="S100" s="160" t="s">
        <v>260</v>
      </c>
      <c r="T100" s="160" t="s">
        <v>295</v>
      </c>
      <c r="U100" s="160">
        <v>4.82</v>
      </c>
      <c r="V100" s="160">
        <f>ROUND(E100*U100,2)</f>
        <v>0.05</v>
      </c>
      <c r="W100" s="160" t="s">
        <v>1726</v>
      </c>
      <c r="X100" s="160" t="s">
        <v>261</v>
      </c>
      <c r="Y100" s="150"/>
      <c r="Z100" s="150"/>
      <c r="AA100" s="150"/>
      <c r="AB100" s="150"/>
      <c r="AC100" s="150"/>
      <c r="AD100" s="150"/>
      <c r="AE100" s="150"/>
      <c r="AF100" s="150"/>
      <c r="AG100" s="150" t="s">
        <v>1198</v>
      </c>
      <c r="AH100" s="150"/>
      <c r="AI100" s="150"/>
      <c r="AJ100" s="150"/>
      <c r="AK100" s="150"/>
      <c r="AL100" s="150"/>
      <c r="AM100" s="150"/>
      <c r="AN100" s="150"/>
      <c r="AO100" s="150"/>
      <c r="AP100" s="150"/>
      <c r="AQ100" s="150"/>
      <c r="AR100" s="150"/>
      <c r="AS100" s="150"/>
      <c r="AT100" s="150"/>
      <c r="AU100" s="150"/>
      <c r="AV100" s="150"/>
      <c r="AW100" s="150"/>
      <c r="AX100" s="150"/>
      <c r="AY100" s="150"/>
      <c r="AZ100" s="150"/>
      <c r="BA100" s="150"/>
      <c r="BB100" s="150"/>
      <c r="BC100" s="150"/>
      <c r="BD100" s="150"/>
      <c r="BE100" s="150"/>
      <c r="BF100" s="150"/>
      <c r="BG100" s="150"/>
      <c r="BH100" s="150"/>
    </row>
    <row r="101" spans="1:60" x14ac:dyDescent="0.2">
      <c r="A101" s="163" t="s">
        <v>232</v>
      </c>
      <c r="B101" s="164" t="s">
        <v>177</v>
      </c>
      <c r="C101" s="182" t="s">
        <v>178</v>
      </c>
      <c r="D101" s="165"/>
      <c r="E101" s="166"/>
      <c r="F101" s="167"/>
      <c r="G101" s="168">
        <f>SUMIF(AG102:AG109,"&lt;&gt;NOR",G102:G109)</f>
        <v>0</v>
      </c>
      <c r="H101" s="162"/>
      <c r="I101" s="162">
        <f>SUM(I102:I109)</f>
        <v>0</v>
      </c>
      <c r="J101" s="162"/>
      <c r="K101" s="162">
        <f>SUM(K102:K109)</f>
        <v>0</v>
      </c>
      <c r="L101" s="162"/>
      <c r="M101" s="162">
        <f>SUM(M102:M109)</f>
        <v>0</v>
      </c>
      <c r="N101" s="162"/>
      <c r="O101" s="162">
        <f>SUM(O102:O109)</f>
        <v>0.17</v>
      </c>
      <c r="P101" s="162"/>
      <c r="Q101" s="162">
        <f>SUM(Q102:Q109)</f>
        <v>0</v>
      </c>
      <c r="R101" s="162"/>
      <c r="S101" s="162"/>
      <c r="T101" s="162"/>
      <c r="U101" s="162"/>
      <c r="V101" s="162">
        <f>SUM(V102:V109)</f>
        <v>3.82</v>
      </c>
      <c r="W101" s="162"/>
      <c r="X101" s="162"/>
      <c r="AG101" t="s">
        <v>233</v>
      </c>
    </row>
    <row r="102" spans="1:60" ht="33.75" outlineLevel="1" x14ac:dyDescent="0.2">
      <c r="A102" s="175">
        <v>86</v>
      </c>
      <c r="B102" s="176" t="s">
        <v>1791</v>
      </c>
      <c r="C102" s="183" t="s">
        <v>2019</v>
      </c>
      <c r="D102" s="177" t="s">
        <v>259</v>
      </c>
      <c r="E102" s="178">
        <v>3.11</v>
      </c>
      <c r="F102" s="179"/>
      <c r="G102" s="180">
        <f t="shared" ref="G102:G109" si="42">ROUND(E102*F102,2)</f>
        <v>0</v>
      </c>
      <c r="H102" s="161"/>
      <c r="I102" s="160">
        <f t="shared" ref="I102:I109" si="43">ROUND(E102*H102,2)</f>
        <v>0</v>
      </c>
      <c r="J102" s="161"/>
      <c r="K102" s="160">
        <f t="shared" ref="K102:K109" si="44">ROUND(E102*J102,2)</f>
        <v>0</v>
      </c>
      <c r="L102" s="160">
        <v>21</v>
      </c>
      <c r="M102" s="160">
        <f t="shared" ref="M102:M109" si="45">G102*(1+L102/100)</f>
        <v>0</v>
      </c>
      <c r="N102" s="160">
        <v>4.3119999999999999E-2</v>
      </c>
      <c r="O102" s="160">
        <f t="shared" ref="O102:O109" si="46">ROUND(E102*N102,2)</f>
        <v>0.13</v>
      </c>
      <c r="P102" s="160">
        <v>0</v>
      </c>
      <c r="Q102" s="160">
        <f t="shared" ref="Q102:Q109" si="47">ROUND(E102*P102,2)</f>
        <v>0</v>
      </c>
      <c r="R102" s="160"/>
      <c r="S102" s="160" t="s">
        <v>260</v>
      </c>
      <c r="T102" s="160" t="s">
        <v>295</v>
      </c>
      <c r="U102" s="160">
        <v>0.42099999999999999</v>
      </c>
      <c r="V102" s="160">
        <f t="shared" ref="V102:V109" si="48">ROUND(E102*U102,2)</f>
        <v>1.31</v>
      </c>
      <c r="W102" s="160" t="s">
        <v>1726</v>
      </c>
      <c r="X102" s="160" t="s">
        <v>261</v>
      </c>
      <c r="Y102" s="150"/>
      <c r="Z102" s="150"/>
      <c r="AA102" s="150"/>
      <c r="AB102" s="150"/>
      <c r="AC102" s="150"/>
      <c r="AD102" s="150"/>
      <c r="AE102" s="150"/>
      <c r="AF102" s="150"/>
      <c r="AG102" s="150" t="s">
        <v>1198</v>
      </c>
      <c r="AH102" s="150"/>
      <c r="AI102" s="150"/>
      <c r="AJ102" s="150"/>
      <c r="AK102" s="150"/>
      <c r="AL102" s="150"/>
      <c r="AM102" s="150"/>
      <c r="AN102" s="150"/>
      <c r="AO102" s="150"/>
      <c r="AP102" s="150"/>
      <c r="AQ102" s="150"/>
      <c r="AR102" s="150"/>
      <c r="AS102" s="150"/>
      <c r="AT102" s="150"/>
      <c r="AU102" s="150"/>
      <c r="AV102" s="150"/>
      <c r="AW102" s="150"/>
      <c r="AX102" s="150"/>
      <c r="AY102" s="150"/>
      <c r="AZ102" s="150"/>
      <c r="BA102" s="150"/>
      <c r="BB102" s="150"/>
      <c r="BC102" s="150"/>
      <c r="BD102" s="150"/>
      <c r="BE102" s="150"/>
      <c r="BF102" s="150"/>
      <c r="BG102" s="150"/>
      <c r="BH102" s="150"/>
    </row>
    <row r="103" spans="1:60" outlineLevel="1" x14ac:dyDescent="0.2">
      <c r="A103" s="175">
        <v>87</v>
      </c>
      <c r="B103" s="176" t="s">
        <v>1792</v>
      </c>
      <c r="C103" s="183" t="s">
        <v>1793</v>
      </c>
      <c r="D103" s="177" t="s">
        <v>351</v>
      </c>
      <c r="E103" s="178">
        <v>1.1499999999999999</v>
      </c>
      <c r="F103" s="179"/>
      <c r="G103" s="180">
        <f t="shared" si="42"/>
        <v>0</v>
      </c>
      <c r="H103" s="161"/>
      <c r="I103" s="160">
        <f t="shared" si="43"/>
        <v>0</v>
      </c>
      <c r="J103" s="161"/>
      <c r="K103" s="160">
        <f t="shared" si="44"/>
        <v>0</v>
      </c>
      <c r="L103" s="160">
        <v>21</v>
      </c>
      <c r="M103" s="160">
        <f t="shared" si="45"/>
        <v>0</v>
      </c>
      <c r="N103" s="160">
        <v>1.12E-2</v>
      </c>
      <c r="O103" s="160">
        <f t="shared" si="46"/>
        <v>0.01</v>
      </c>
      <c r="P103" s="160">
        <v>0</v>
      </c>
      <c r="Q103" s="160">
        <f t="shared" si="47"/>
        <v>0</v>
      </c>
      <c r="R103" s="160"/>
      <c r="S103" s="160" t="s">
        <v>236</v>
      </c>
      <c r="T103" s="160" t="s">
        <v>295</v>
      </c>
      <c r="U103" s="160">
        <v>0</v>
      </c>
      <c r="V103" s="160">
        <f t="shared" si="48"/>
        <v>0</v>
      </c>
      <c r="W103" s="160" t="s">
        <v>1726</v>
      </c>
      <c r="X103" s="160" t="s">
        <v>261</v>
      </c>
      <c r="Y103" s="150"/>
      <c r="Z103" s="150"/>
      <c r="AA103" s="150"/>
      <c r="AB103" s="150"/>
      <c r="AC103" s="150"/>
      <c r="AD103" s="150"/>
      <c r="AE103" s="150"/>
      <c r="AF103" s="150"/>
      <c r="AG103" s="150" t="s">
        <v>1198</v>
      </c>
      <c r="AH103" s="150"/>
      <c r="AI103" s="150"/>
      <c r="AJ103" s="150"/>
      <c r="AK103" s="150"/>
      <c r="AL103" s="150"/>
      <c r="AM103" s="150"/>
      <c r="AN103" s="150"/>
      <c r="AO103" s="150"/>
      <c r="AP103" s="150"/>
      <c r="AQ103" s="150"/>
      <c r="AR103" s="150"/>
      <c r="AS103" s="150"/>
      <c r="AT103" s="150"/>
      <c r="AU103" s="150"/>
      <c r="AV103" s="150"/>
      <c r="AW103" s="150"/>
      <c r="AX103" s="150"/>
      <c r="AY103" s="150"/>
      <c r="AZ103" s="150"/>
      <c r="BA103" s="150"/>
      <c r="BB103" s="150"/>
      <c r="BC103" s="150"/>
      <c r="BD103" s="150"/>
      <c r="BE103" s="150"/>
      <c r="BF103" s="150"/>
      <c r="BG103" s="150"/>
      <c r="BH103" s="150"/>
    </row>
    <row r="104" spans="1:60" outlineLevel="1" x14ac:dyDescent="0.2">
      <c r="A104" s="175">
        <v>88</v>
      </c>
      <c r="B104" s="176" t="s">
        <v>1796</v>
      </c>
      <c r="C104" s="183" t="s">
        <v>2015</v>
      </c>
      <c r="D104" s="177" t="s">
        <v>351</v>
      </c>
      <c r="E104" s="178">
        <v>2.7</v>
      </c>
      <c r="F104" s="179"/>
      <c r="G104" s="180">
        <f t="shared" si="42"/>
        <v>0</v>
      </c>
      <c r="H104" s="161"/>
      <c r="I104" s="160">
        <f t="shared" si="43"/>
        <v>0</v>
      </c>
      <c r="J104" s="161"/>
      <c r="K104" s="160">
        <f t="shared" si="44"/>
        <v>0</v>
      </c>
      <c r="L104" s="160">
        <v>21</v>
      </c>
      <c r="M104" s="160">
        <f t="shared" si="45"/>
        <v>0</v>
      </c>
      <c r="N104" s="160">
        <v>1.157E-2</v>
      </c>
      <c r="O104" s="160">
        <f t="shared" si="46"/>
        <v>0.03</v>
      </c>
      <c r="P104" s="160">
        <v>0</v>
      </c>
      <c r="Q104" s="160">
        <f t="shared" si="47"/>
        <v>0</v>
      </c>
      <c r="R104" s="160"/>
      <c r="S104" s="160" t="s">
        <v>260</v>
      </c>
      <c r="T104" s="160" t="s">
        <v>295</v>
      </c>
      <c r="U104" s="160">
        <v>0.2</v>
      </c>
      <c r="V104" s="160">
        <f t="shared" si="48"/>
        <v>0.54</v>
      </c>
      <c r="W104" s="160" t="s">
        <v>1726</v>
      </c>
      <c r="X104" s="160" t="s">
        <v>261</v>
      </c>
      <c r="Y104" s="150"/>
      <c r="Z104" s="150"/>
      <c r="AA104" s="150"/>
      <c r="AB104" s="150"/>
      <c r="AC104" s="150"/>
      <c r="AD104" s="150"/>
      <c r="AE104" s="150"/>
      <c r="AF104" s="150"/>
      <c r="AG104" s="150" t="s">
        <v>1198</v>
      </c>
      <c r="AH104" s="150"/>
      <c r="AI104" s="150"/>
      <c r="AJ104" s="150"/>
      <c r="AK104" s="150"/>
      <c r="AL104" s="150"/>
      <c r="AM104" s="150"/>
      <c r="AN104" s="150"/>
      <c r="AO104" s="150"/>
      <c r="AP104" s="150"/>
      <c r="AQ104" s="150"/>
      <c r="AR104" s="150"/>
      <c r="AS104" s="150"/>
      <c r="AT104" s="150"/>
      <c r="AU104" s="150"/>
      <c r="AV104" s="150"/>
      <c r="AW104" s="150"/>
      <c r="AX104" s="150"/>
      <c r="AY104" s="150"/>
      <c r="AZ104" s="150"/>
      <c r="BA104" s="150"/>
      <c r="BB104" s="150"/>
      <c r="BC104" s="150"/>
      <c r="BD104" s="150"/>
      <c r="BE104" s="150"/>
      <c r="BF104" s="150"/>
      <c r="BG104" s="150"/>
      <c r="BH104" s="150"/>
    </row>
    <row r="105" spans="1:60" outlineLevel="1" x14ac:dyDescent="0.2">
      <c r="A105" s="175">
        <v>89</v>
      </c>
      <c r="B105" s="176" t="s">
        <v>1803</v>
      </c>
      <c r="C105" s="183" t="s">
        <v>1804</v>
      </c>
      <c r="D105" s="177" t="s">
        <v>351</v>
      </c>
      <c r="E105" s="178">
        <v>2.7</v>
      </c>
      <c r="F105" s="179"/>
      <c r="G105" s="180">
        <f t="shared" si="42"/>
        <v>0</v>
      </c>
      <c r="H105" s="161"/>
      <c r="I105" s="160">
        <f t="shared" si="43"/>
        <v>0</v>
      </c>
      <c r="J105" s="161"/>
      <c r="K105" s="160">
        <f t="shared" si="44"/>
        <v>0</v>
      </c>
      <c r="L105" s="160">
        <v>21</v>
      </c>
      <c r="M105" s="160">
        <f t="shared" si="45"/>
        <v>0</v>
      </c>
      <c r="N105" s="160">
        <v>1.0000000000000001E-5</v>
      </c>
      <c r="O105" s="160">
        <f t="shared" si="46"/>
        <v>0</v>
      </c>
      <c r="P105" s="160">
        <v>0</v>
      </c>
      <c r="Q105" s="160">
        <f t="shared" si="47"/>
        <v>0</v>
      </c>
      <c r="R105" s="160"/>
      <c r="S105" s="160" t="s">
        <v>260</v>
      </c>
      <c r="T105" s="160" t="s">
        <v>295</v>
      </c>
      <c r="U105" s="160">
        <v>0.32</v>
      </c>
      <c r="V105" s="160">
        <f t="shared" si="48"/>
        <v>0.86</v>
      </c>
      <c r="W105" s="160" t="s">
        <v>1726</v>
      </c>
      <c r="X105" s="160" t="s">
        <v>261</v>
      </c>
      <c r="Y105" s="150"/>
      <c r="Z105" s="150"/>
      <c r="AA105" s="150"/>
      <c r="AB105" s="150"/>
      <c r="AC105" s="150"/>
      <c r="AD105" s="150"/>
      <c r="AE105" s="150"/>
      <c r="AF105" s="150"/>
      <c r="AG105" s="150" t="s">
        <v>1198</v>
      </c>
      <c r="AH105" s="150"/>
      <c r="AI105" s="150"/>
      <c r="AJ105" s="150"/>
      <c r="AK105" s="150"/>
      <c r="AL105" s="150"/>
      <c r="AM105" s="150"/>
      <c r="AN105" s="150"/>
      <c r="AO105" s="150"/>
      <c r="AP105" s="150"/>
      <c r="AQ105" s="150"/>
      <c r="AR105" s="150"/>
      <c r="AS105" s="150"/>
      <c r="AT105" s="150"/>
      <c r="AU105" s="150"/>
      <c r="AV105" s="150"/>
      <c r="AW105" s="150"/>
      <c r="AX105" s="150"/>
      <c r="AY105" s="150"/>
      <c r="AZ105" s="150"/>
      <c r="BA105" s="150"/>
      <c r="BB105" s="150"/>
      <c r="BC105" s="150"/>
      <c r="BD105" s="150"/>
      <c r="BE105" s="150"/>
      <c r="BF105" s="150"/>
      <c r="BG105" s="150"/>
      <c r="BH105" s="150"/>
    </row>
    <row r="106" spans="1:60" outlineLevel="1" x14ac:dyDescent="0.2">
      <c r="A106" s="175">
        <v>90</v>
      </c>
      <c r="B106" s="176" t="s">
        <v>1805</v>
      </c>
      <c r="C106" s="183" t="s">
        <v>1806</v>
      </c>
      <c r="D106" s="177" t="s">
        <v>351</v>
      </c>
      <c r="E106" s="178">
        <v>2.2999999999999998</v>
      </c>
      <c r="F106" s="179"/>
      <c r="G106" s="180">
        <f t="shared" si="42"/>
        <v>0</v>
      </c>
      <c r="H106" s="161"/>
      <c r="I106" s="160">
        <f t="shared" si="43"/>
        <v>0</v>
      </c>
      <c r="J106" s="161"/>
      <c r="K106" s="160">
        <f t="shared" si="44"/>
        <v>0</v>
      </c>
      <c r="L106" s="160">
        <v>21</v>
      </c>
      <c r="M106" s="160">
        <f t="shared" si="45"/>
        <v>0</v>
      </c>
      <c r="N106" s="160">
        <v>5.1000000000000004E-4</v>
      </c>
      <c r="O106" s="160">
        <f t="shared" si="46"/>
        <v>0</v>
      </c>
      <c r="P106" s="160">
        <v>0</v>
      </c>
      <c r="Q106" s="160">
        <f t="shared" si="47"/>
        <v>0</v>
      </c>
      <c r="R106" s="160"/>
      <c r="S106" s="160" t="s">
        <v>260</v>
      </c>
      <c r="T106" s="160" t="s">
        <v>295</v>
      </c>
      <c r="U106" s="160">
        <v>6.7000000000000004E-2</v>
      </c>
      <c r="V106" s="160">
        <f t="shared" si="48"/>
        <v>0.15</v>
      </c>
      <c r="W106" s="160" t="s">
        <v>1726</v>
      </c>
      <c r="X106" s="160" t="s">
        <v>261</v>
      </c>
      <c r="Y106" s="150"/>
      <c r="Z106" s="150"/>
      <c r="AA106" s="150"/>
      <c r="AB106" s="150"/>
      <c r="AC106" s="150"/>
      <c r="AD106" s="150"/>
      <c r="AE106" s="150"/>
      <c r="AF106" s="150"/>
      <c r="AG106" s="150" t="s">
        <v>1198</v>
      </c>
      <c r="AH106" s="150"/>
      <c r="AI106" s="150"/>
      <c r="AJ106" s="150"/>
      <c r="AK106" s="150"/>
      <c r="AL106" s="150"/>
      <c r="AM106" s="150"/>
      <c r="AN106" s="150"/>
      <c r="AO106" s="150"/>
      <c r="AP106" s="150"/>
      <c r="AQ106" s="150"/>
      <c r="AR106" s="150"/>
      <c r="AS106" s="150"/>
      <c r="AT106" s="150"/>
      <c r="AU106" s="150"/>
      <c r="AV106" s="150"/>
      <c r="AW106" s="150"/>
      <c r="AX106" s="150"/>
      <c r="AY106" s="150"/>
      <c r="AZ106" s="150"/>
      <c r="BA106" s="150"/>
      <c r="BB106" s="150"/>
      <c r="BC106" s="150"/>
      <c r="BD106" s="150"/>
      <c r="BE106" s="150"/>
      <c r="BF106" s="150"/>
      <c r="BG106" s="150"/>
      <c r="BH106" s="150"/>
    </row>
    <row r="107" spans="1:60" outlineLevel="1" x14ac:dyDescent="0.2">
      <c r="A107" s="175">
        <v>91</v>
      </c>
      <c r="B107" s="176" t="s">
        <v>1807</v>
      </c>
      <c r="C107" s="183" t="s">
        <v>1808</v>
      </c>
      <c r="D107" s="177" t="s">
        <v>351</v>
      </c>
      <c r="E107" s="178">
        <v>2.2999999999999998</v>
      </c>
      <c r="F107" s="179"/>
      <c r="G107" s="180">
        <f t="shared" si="42"/>
        <v>0</v>
      </c>
      <c r="H107" s="161"/>
      <c r="I107" s="160">
        <f t="shared" si="43"/>
        <v>0</v>
      </c>
      <c r="J107" s="161"/>
      <c r="K107" s="160">
        <f t="shared" si="44"/>
        <v>0</v>
      </c>
      <c r="L107" s="160">
        <v>21</v>
      </c>
      <c r="M107" s="160">
        <f t="shared" si="45"/>
        <v>0</v>
      </c>
      <c r="N107" s="160">
        <v>2.4000000000000001E-4</v>
      </c>
      <c r="O107" s="160">
        <f t="shared" si="46"/>
        <v>0</v>
      </c>
      <c r="P107" s="160">
        <v>0</v>
      </c>
      <c r="Q107" s="160">
        <f t="shared" si="47"/>
        <v>0</v>
      </c>
      <c r="R107" s="160"/>
      <c r="S107" s="160" t="s">
        <v>260</v>
      </c>
      <c r="T107" s="160" t="s">
        <v>295</v>
      </c>
      <c r="U107" s="160">
        <v>0.1</v>
      </c>
      <c r="V107" s="160">
        <f t="shared" si="48"/>
        <v>0.23</v>
      </c>
      <c r="W107" s="160" t="s">
        <v>1726</v>
      </c>
      <c r="X107" s="160" t="s">
        <v>261</v>
      </c>
      <c r="Y107" s="150"/>
      <c r="Z107" s="150"/>
      <c r="AA107" s="150"/>
      <c r="AB107" s="150"/>
      <c r="AC107" s="150"/>
      <c r="AD107" s="150"/>
      <c r="AE107" s="150"/>
      <c r="AF107" s="150"/>
      <c r="AG107" s="150" t="s">
        <v>1198</v>
      </c>
      <c r="AH107" s="150"/>
      <c r="AI107" s="150"/>
      <c r="AJ107" s="150"/>
      <c r="AK107" s="150"/>
      <c r="AL107" s="150"/>
      <c r="AM107" s="150"/>
      <c r="AN107" s="150"/>
      <c r="AO107" s="150"/>
      <c r="AP107" s="150"/>
      <c r="AQ107" s="150"/>
      <c r="AR107" s="150"/>
      <c r="AS107" s="150"/>
      <c r="AT107" s="150"/>
      <c r="AU107" s="150"/>
      <c r="AV107" s="150"/>
      <c r="AW107" s="150"/>
      <c r="AX107" s="150"/>
      <c r="AY107" s="150"/>
      <c r="AZ107" s="150"/>
      <c r="BA107" s="150"/>
      <c r="BB107" s="150"/>
      <c r="BC107" s="150"/>
      <c r="BD107" s="150"/>
      <c r="BE107" s="150"/>
      <c r="BF107" s="150"/>
      <c r="BG107" s="150"/>
      <c r="BH107" s="150"/>
    </row>
    <row r="108" spans="1:60" ht="22.5" outlineLevel="1" x14ac:dyDescent="0.2">
      <c r="A108" s="175">
        <v>92</v>
      </c>
      <c r="B108" s="176" t="s">
        <v>1811</v>
      </c>
      <c r="C108" s="183" t="s">
        <v>2018</v>
      </c>
      <c r="D108" s="177" t="s">
        <v>259</v>
      </c>
      <c r="E108" s="178">
        <v>3.11</v>
      </c>
      <c r="F108" s="179"/>
      <c r="G108" s="180">
        <f t="shared" si="42"/>
        <v>0</v>
      </c>
      <c r="H108" s="161"/>
      <c r="I108" s="160">
        <f t="shared" si="43"/>
        <v>0</v>
      </c>
      <c r="J108" s="161"/>
      <c r="K108" s="160">
        <f t="shared" si="44"/>
        <v>0</v>
      </c>
      <c r="L108" s="160">
        <v>21</v>
      </c>
      <c r="M108" s="160">
        <f t="shared" si="45"/>
        <v>0</v>
      </c>
      <c r="N108" s="160">
        <v>1.1E-4</v>
      </c>
      <c r="O108" s="160">
        <f t="shared" si="46"/>
        <v>0</v>
      </c>
      <c r="P108" s="160">
        <v>0</v>
      </c>
      <c r="Q108" s="160">
        <f t="shared" si="47"/>
        <v>0</v>
      </c>
      <c r="R108" s="160"/>
      <c r="S108" s="160" t="s">
        <v>260</v>
      </c>
      <c r="T108" s="160" t="s">
        <v>295</v>
      </c>
      <c r="U108" s="160">
        <v>0.1</v>
      </c>
      <c r="V108" s="160">
        <f t="shared" si="48"/>
        <v>0.31</v>
      </c>
      <c r="W108" s="160" t="s">
        <v>1726</v>
      </c>
      <c r="X108" s="160" t="s">
        <v>261</v>
      </c>
      <c r="Y108" s="150"/>
      <c r="Z108" s="150"/>
      <c r="AA108" s="150"/>
      <c r="AB108" s="150"/>
      <c r="AC108" s="150"/>
      <c r="AD108" s="150"/>
      <c r="AE108" s="150"/>
      <c r="AF108" s="150"/>
      <c r="AG108" s="150" t="s">
        <v>1198</v>
      </c>
      <c r="AH108" s="150"/>
      <c r="AI108" s="150"/>
      <c r="AJ108" s="150"/>
      <c r="AK108" s="150"/>
      <c r="AL108" s="150"/>
      <c r="AM108" s="150"/>
      <c r="AN108" s="150"/>
      <c r="AO108" s="150"/>
      <c r="AP108" s="150"/>
      <c r="AQ108" s="150"/>
      <c r="AR108" s="150"/>
      <c r="AS108" s="150"/>
      <c r="AT108" s="150"/>
      <c r="AU108" s="150"/>
      <c r="AV108" s="150"/>
      <c r="AW108" s="150"/>
      <c r="AX108" s="150"/>
      <c r="AY108" s="150"/>
      <c r="AZ108" s="150"/>
      <c r="BA108" s="150"/>
      <c r="BB108" s="150"/>
      <c r="BC108" s="150"/>
      <c r="BD108" s="150"/>
      <c r="BE108" s="150"/>
      <c r="BF108" s="150"/>
      <c r="BG108" s="150"/>
      <c r="BH108" s="150"/>
    </row>
    <row r="109" spans="1:60" outlineLevel="1" x14ac:dyDescent="0.2">
      <c r="A109" s="175">
        <v>93</v>
      </c>
      <c r="B109" s="176" t="s">
        <v>1816</v>
      </c>
      <c r="C109" s="183" t="s">
        <v>1817</v>
      </c>
      <c r="D109" s="177" t="s">
        <v>299</v>
      </c>
      <c r="E109" s="178">
        <v>0.18</v>
      </c>
      <c r="F109" s="179"/>
      <c r="G109" s="180">
        <f t="shared" si="42"/>
        <v>0</v>
      </c>
      <c r="H109" s="161"/>
      <c r="I109" s="160">
        <f t="shared" si="43"/>
        <v>0</v>
      </c>
      <c r="J109" s="161"/>
      <c r="K109" s="160">
        <f t="shared" si="44"/>
        <v>0</v>
      </c>
      <c r="L109" s="160">
        <v>21</v>
      </c>
      <c r="M109" s="160">
        <f t="shared" si="45"/>
        <v>0</v>
      </c>
      <c r="N109" s="160">
        <v>0</v>
      </c>
      <c r="O109" s="160">
        <f t="shared" si="46"/>
        <v>0</v>
      </c>
      <c r="P109" s="160">
        <v>0</v>
      </c>
      <c r="Q109" s="160">
        <f t="shared" si="47"/>
        <v>0</v>
      </c>
      <c r="R109" s="160"/>
      <c r="S109" s="160" t="s">
        <v>260</v>
      </c>
      <c r="T109" s="160" t="s">
        <v>295</v>
      </c>
      <c r="U109" s="160">
        <v>2.3290000000000002</v>
      </c>
      <c r="V109" s="160">
        <f t="shared" si="48"/>
        <v>0.42</v>
      </c>
      <c r="W109" s="160" t="s">
        <v>1726</v>
      </c>
      <c r="X109" s="160" t="s">
        <v>261</v>
      </c>
      <c r="Y109" s="150"/>
      <c r="Z109" s="150"/>
      <c r="AA109" s="150"/>
      <c r="AB109" s="150"/>
      <c r="AC109" s="150"/>
      <c r="AD109" s="150"/>
      <c r="AE109" s="150"/>
      <c r="AF109" s="150"/>
      <c r="AG109" s="150" t="s">
        <v>1198</v>
      </c>
      <c r="AH109" s="150"/>
      <c r="AI109" s="150"/>
      <c r="AJ109" s="150"/>
      <c r="AK109" s="150"/>
      <c r="AL109" s="150"/>
      <c r="AM109" s="150"/>
      <c r="AN109" s="150"/>
      <c r="AO109" s="150"/>
      <c r="AP109" s="150"/>
      <c r="AQ109" s="150"/>
      <c r="AR109" s="150"/>
      <c r="AS109" s="150"/>
      <c r="AT109" s="150"/>
      <c r="AU109" s="150"/>
      <c r="AV109" s="150"/>
      <c r="AW109" s="150"/>
      <c r="AX109" s="150"/>
      <c r="AY109" s="150"/>
      <c r="AZ109" s="150"/>
      <c r="BA109" s="150"/>
      <c r="BB109" s="150"/>
      <c r="BC109" s="150"/>
      <c r="BD109" s="150"/>
      <c r="BE109" s="150"/>
      <c r="BF109" s="150"/>
      <c r="BG109" s="150"/>
      <c r="BH109" s="150"/>
    </row>
    <row r="110" spans="1:60" x14ac:dyDescent="0.2">
      <c r="A110" s="163" t="s">
        <v>232</v>
      </c>
      <c r="B110" s="164" t="s">
        <v>193</v>
      </c>
      <c r="C110" s="182" t="s">
        <v>194</v>
      </c>
      <c r="D110" s="165"/>
      <c r="E110" s="166"/>
      <c r="F110" s="167"/>
      <c r="G110" s="168">
        <f>SUMIF(AG111:AG112,"&lt;&gt;NOR",G111:G112)</f>
        <v>0</v>
      </c>
      <c r="H110" s="162"/>
      <c r="I110" s="162">
        <f>SUM(I111:I112)</f>
        <v>0</v>
      </c>
      <c r="J110" s="162"/>
      <c r="K110" s="162">
        <f>SUM(K111:K112)</f>
        <v>0</v>
      </c>
      <c r="L110" s="162"/>
      <c r="M110" s="162">
        <f>SUM(M111:M112)</f>
        <v>0</v>
      </c>
      <c r="N110" s="162"/>
      <c r="O110" s="162">
        <f>SUM(O111:O112)</f>
        <v>0</v>
      </c>
      <c r="P110" s="162"/>
      <c r="Q110" s="162">
        <f>SUM(Q111:Q112)</f>
        <v>0</v>
      </c>
      <c r="R110" s="162"/>
      <c r="S110" s="162"/>
      <c r="T110" s="162"/>
      <c r="U110" s="162"/>
      <c r="V110" s="162">
        <f>SUM(V111:V112)</f>
        <v>4.71</v>
      </c>
      <c r="W110" s="162"/>
      <c r="X110" s="162"/>
      <c r="AG110" t="s">
        <v>233</v>
      </c>
    </row>
    <row r="111" spans="1:60" ht="22.5" outlineLevel="1" x14ac:dyDescent="0.2">
      <c r="A111" s="175">
        <v>94</v>
      </c>
      <c r="B111" s="176" t="s">
        <v>1848</v>
      </c>
      <c r="C111" s="183" t="s">
        <v>1849</v>
      </c>
      <c r="D111" s="177" t="s">
        <v>259</v>
      </c>
      <c r="E111" s="178">
        <v>3.11</v>
      </c>
      <c r="F111" s="179"/>
      <c r="G111" s="180">
        <f>ROUND(E111*F111,2)</f>
        <v>0</v>
      </c>
      <c r="H111" s="161"/>
      <c r="I111" s="160">
        <f>ROUND(E111*H111,2)</f>
        <v>0</v>
      </c>
      <c r="J111" s="161"/>
      <c r="K111" s="160">
        <f>ROUND(E111*J111,2)</f>
        <v>0</v>
      </c>
      <c r="L111" s="160">
        <v>21</v>
      </c>
      <c r="M111" s="160">
        <f>G111*(1+L111/100)</f>
        <v>0</v>
      </c>
      <c r="N111" s="160">
        <v>2.1000000000000001E-4</v>
      </c>
      <c r="O111" s="160">
        <f>ROUND(E111*N111,2)</f>
        <v>0</v>
      </c>
      <c r="P111" s="160">
        <v>0</v>
      </c>
      <c r="Q111" s="160">
        <f>ROUND(E111*P111,2)</f>
        <v>0</v>
      </c>
      <c r="R111" s="160"/>
      <c r="S111" s="160" t="s">
        <v>260</v>
      </c>
      <c r="T111" s="160" t="s">
        <v>295</v>
      </c>
      <c r="U111" s="160">
        <v>0.33200000000000002</v>
      </c>
      <c r="V111" s="160">
        <f>ROUND(E111*U111,2)</f>
        <v>1.03</v>
      </c>
      <c r="W111" s="160" t="s">
        <v>1726</v>
      </c>
      <c r="X111" s="160" t="s">
        <v>964</v>
      </c>
      <c r="Y111" s="150"/>
      <c r="Z111" s="150"/>
      <c r="AA111" s="150"/>
      <c r="AB111" s="150"/>
      <c r="AC111" s="150"/>
      <c r="AD111" s="150"/>
      <c r="AE111" s="150"/>
      <c r="AF111" s="150"/>
      <c r="AG111" s="150" t="s">
        <v>965</v>
      </c>
      <c r="AH111" s="150"/>
      <c r="AI111" s="150"/>
      <c r="AJ111" s="150"/>
      <c r="AK111" s="150"/>
      <c r="AL111" s="150"/>
      <c r="AM111" s="150"/>
      <c r="AN111" s="150"/>
      <c r="AO111" s="150"/>
      <c r="AP111" s="150"/>
      <c r="AQ111" s="150"/>
      <c r="AR111" s="150"/>
      <c r="AS111" s="150"/>
      <c r="AT111" s="150"/>
      <c r="AU111" s="150"/>
      <c r="AV111" s="150"/>
      <c r="AW111" s="150"/>
      <c r="AX111" s="150"/>
      <c r="AY111" s="150"/>
      <c r="AZ111" s="150"/>
      <c r="BA111" s="150"/>
      <c r="BB111" s="150"/>
      <c r="BC111" s="150"/>
      <c r="BD111" s="150"/>
      <c r="BE111" s="150"/>
      <c r="BF111" s="150"/>
      <c r="BG111" s="150"/>
      <c r="BH111" s="150"/>
    </row>
    <row r="112" spans="1:60" ht="22.5" outlineLevel="1" x14ac:dyDescent="0.2">
      <c r="A112" s="175">
        <v>95</v>
      </c>
      <c r="B112" s="176" t="s">
        <v>1850</v>
      </c>
      <c r="C112" s="183" t="s">
        <v>1851</v>
      </c>
      <c r="D112" s="177" t="s">
        <v>259</v>
      </c>
      <c r="E112" s="178">
        <v>8.9700000000000006</v>
      </c>
      <c r="F112" s="179"/>
      <c r="G112" s="180">
        <f>ROUND(E112*F112,2)</f>
        <v>0</v>
      </c>
      <c r="H112" s="161"/>
      <c r="I112" s="160">
        <f>ROUND(E112*H112,2)</f>
        <v>0</v>
      </c>
      <c r="J112" s="161"/>
      <c r="K112" s="160">
        <f>ROUND(E112*J112,2)</f>
        <v>0</v>
      </c>
      <c r="L112" s="160">
        <v>21</v>
      </c>
      <c r="M112" s="160">
        <f>G112*(1+L112/100)</f>
        <v>0</v>
      </c>
      <c r="N112" s="160">
        <v>2.7999999999999998E-4</v>
      </c>
      <c r="O112" s="160">
        <f>ROUND(E112*N112,2)</f>
        <v>0</v>
      </c>
      <c r="P112" s="160">
        <v>0</v>
      </c>
      <c r="Q112" s="160">
        <f>ROUND(E112*P112,2)</f>
        <v>0</v>
      </c>
      <c r="R112" s="160"/>
      <c r="S112" s="160" t="s">
        <v>260</v>
      </c>
      <c r="T112" s="160" t="s">
        <v>295</v>
      </c>
      <c r="U112" s="160">
        <v>0.41</v>
      </c>
      <c r="V112" s="160">
        <f>ROUND(E112*U112,2)</f>
        <v>3.68</v>
      </c>
      <c r="W112" s="160" t="s">
        <v>1726</v>
      </c>
      <c r="X112" s="160" t="s">
        <v>964</v>
      </c>
      <c r="Y112" s="150"/>
      <c r="Z112" s="150"/>
      <c r="AA112" s="150"/>
      <c r="AB112" s="150"/>
      <c r="AC112" s="150"/>
      <c r="AD112" s="150"/>
      <c r="AE112" s="150"/>
      <c r="AF112" s="150"/>
      <c r="AG112" s="150" t="s">
        <v>965</v>
      </c>
      <c r="AH112" s="150"/>
      <c r="AI112" s="150"/>
      <c r="AJ112" s="150"/>
      <c r="AK112" s="150"/>
      <c r="AL112" s="150"/>
      <c r="AM112" s="150"/>
      <c r="AN112" s="150"/>
      <c r="AO112" s="150"/>
      <c r="AP112" s="150"/>
      <c r="AQ112" s="150"/>
      <c r="AR112" s="150"/>
      <c r="AS112" s="150"/>
      <c r="AT112" s="150"/>
      <c r="AU112" s="150"/>
      <c r="AV112" s="150"/>
      <c r="AW112" s="150"/>
      <c r="AX112" s="150"/>
      <c r="AY112" s="150"/>
      <c r="AZ112" s="150"/>
      <c r="BA112" s="150"/>
      <c r="BB112" s="150"/>
      <c r="BC112" s="150"/>
      <c r="BD112" s="150"/>
      <c r="BE112" s="150"/>
      <c r="BF112" s="150"/>
      <c r="BG112" s="150"/>
      <c r="BH112" s="150"/>
    </row>
    <row r="113" spans="1:60" x14ac:dyDescent="0.2">
      <c r="A113" s="163" t="s">
        <v>232</v>
      </c>
      <c r="B113" s="164" t="s">
        <v>202</v>
      </c>
      <c r="C113" s="182" t="s">
        <v>203</v>
      </c>
      <c r="D113" s="165"/>
      <c r="E113" s="166"/>
      <c r="F113" s="167"/>
      <c r="G113" s="168">
        <f>SUMIF(AG114:AG114,"&lt;&gt;NOR",G114:G114)</f>
        <v>0</v>
      </c>
      <c r="H113" s="162"/>
      <c r="I113" s="162">
        <f>SUM(I114:I114)</f>
        <v>0</v>
      </c>
      <c r="J113" s="162"/>
      <c r="K113" s="162">
        <f>SUM(K114:K114)</f>
        <v>0</v>
      </c>
      <c r="L113" s="162"/>
      <c r="M113" s="162">
        <f>SUM(M114:M114)</f>
        <v>0</v>
      </c>
      <c r="N113" s="162"/>
      <c r="O113" s="162">
        <f>SUM(O114:O114)</f>
        <v>0</v>
      </c>
      <c r="P113" s="162"/>
      <c r="Q113" s="162">
        <f>SUM(Q114:Q114)</f>
        <v>0</v>
      </c>
      <c r="R113" s="162"/>
      <c r="S113" s="162"/>
      <c r="T113" s="162"/>
      <c r="U113" s="162"/>
      <c r="V113" s="162">
        <f>SUM(V114:V114)</f>
        <v>0</v>
      </c>
      <c r="W113" s="162"/>
      <c r="X113" s="162"/>
      <c r="AG113" t="s">
        <v>233</v>
      </c>
    </row>
    <row r="114" spans="1:60" outlineLevel="1" x14ac:dyDescent="0.2">
      <c r="A114" s="169">
        <v>96</v>
      </c>
      <c r="B114" s="170" t="s">
        <v>1503</v>
      </c>
      <c r="C114" s="184" t="s">
        <v>1852</v>
      </c>
      <c r="D114" s="171" t="s">
        <v>862</v>
      </c>
      <c r="E114" s="172">
        <v>1</v>
      </c>
      <c r="F114" s="173"/>
      <c r="G114" s="174">
        <f>ROUND(E114*F114,2)</f>
        <v>0</v>
      </c>
      <c r="H114" s="161"/>
      <c r="I114" s="160">
        <f>ROUND(E114*H114,2)</f>
        <v>0</v>
      </c>
      <c r="J114" s="161"/>
      <c r="K114" s="160">
        <f>ROUND(E114*J114,2)</f>
        <v>0</v>
      </c>
      <c r="L114" s="160">
        <v>21</v>
      </c>
      <c r="M114" s="160">
        <f>G114*(1+L114/100)</f>
        <v>0</v>
      </c>
      <c r="N114" s="160">
        <v>0</v>
      </c>
      <c r="O114" s="160">
        <f>ROUND(E114*N114,2)</f>
        <v>0</v>
      </c>
      <c r="P114" s="160">
        <v>0</v>
      </c>
      <c r="Q114" s="160">
        <f>ROUND(E114*P114,2)</f>
        <v>0</v>
      </c>
      <c r="R114" s="160"/>
      <c r="S114" s="160" t="s">
        <v>236</v>
      </c>
      <c r="T114" s="160" t="s">
        <v>237</v>
      </c>
      <c r="U114" s="160">
        <v>0</v>
      </c>
      <c r="V114" s="160">
        <f>ROUND(E114*U114,2)</f>
        <v>0</v>
      </c>
      <c r="W114" s="160" t="s">
        <v>1726</v>
      </c>
      <c r="X114" s="160" t="s">
        <v>55</v>
      </c>
      <c r="Y114" s="150"/>
      <c r="Z114" s="150"/>
      <c r="AA114" s="150"/>
      <c r="AB114" s="150"/>
      <c r="AC114" s="150"/>
      <c r="AD114" s="150"/>
      <c r="AE114" s="150"/>
      <c r="AF114" s="150"/>
      <c r="AG114" s="150" t="s">
        <v>1505</v>
      </c>
      <c r="AH114" s="150"/>
      <c r="AI114" s="150"/>
      <c r="AJ114" s="150"/>
      <c r="AK114" s="150"/>
      <c r="AL114" s="150"/>
      <c r="AM114" s="150"/>
      <c r="AN114" s="150"/>
      <c r="AO114" s="150"/>
      <c r="AP114" s="150"/>
      <c r="AQ114" s="150"/>
      <c r="AR114" s="150"/>
      <c r="AS114" s="150"/>
      <c r="AT114" s="150"/>
      <c r="AU114" s="150"/>
      <c r="AV114" s="150"/>
      <c r="AW114" s="150"/>
      <c r="AX114" s="150"/>
      <c r="AY114" s="150"/>
      <c r="AZ114" s="150"/>
      <c r="BA114" s="150"/>
      <c r="BB114" s="150"/>
      <c r="BC114" s="150"/>
      <c r="BD114" s="150"/>
      <c r="BE114" s="150"/>
      <c r="BF114" s="150"/>
      <c r="BG114" s="150"/>
      <c r="BH114" s="150"/>
    </row>
    <row r="115" spans="1:60" x14ac:dyDescent="0.2">
      <c r="A115" s="3"/>
      <c r="B115" s="4"/>
      <c r="C115" s="185"/>
      <c r="D115" s="6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AE115">
        <v>15</v>
      </c>
      <c r="AF115">
        <v>21</v>
      </c>
      <c r="AG115" t="s">
        <v>219</v>
      </c>
    </row>
    <row r="116" spans="1:60" x14ac:dyDescent="0.2">
      <c r="A116" s="153"/>
      <c r="B116" s="154" t="s">
        <v>31</v>
      </c>
      <c r="C116" s="186"/>
      <c r="D116" s="155"/>
      <c r="E116" s="156"/>
      <c r="F116" s="156"/>
      <c r="G116" s="181">
        <f>G8+G29+G41+G53+G71+G80+G82+G96+G101+G110+G113</f>
        <v>0</v>
      </c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AE116">
        <f>SUMIF(L7:L114,AE115,G7:G114)</f>
        <v>0</v>
      </c>
      <c r="AF116">
        <f>SUMIF(L7:L114,AF115,G7:G114)</f>
        <v>0</v>
      </c>
      <c r="AG116" t="s">
        <v>253</v>
      </c>
    </row>
    <row r="117" spans="1:60" x14ac:dyDescent="0.2">
      <c r="A117" s="3"/>
      <c r="B117" s="4"/>
      <c r="C117" s="185"/>
      <c r="D117" s="6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60" x14ac:dyDescent="0.2">
      <c r="A118" s="3"/>
      <c r="B118" s="4"/>
      <c r="C118" s="185"/>
      <c r="D118" s="6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60" x14ac:dyDescent="0.2">
      <c r="A119" s="276" t="s">
        <v>254</v>
      </c>
      <c r="B119" s="276"/>
      <c r="C119" s="277"/>
      <c r="D119" s="6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60" x14ac:dyDescent="0.2">
      <c r="A120" s="257"/>
      <c r="B120" s="258"/>
      <c r="C120" s="259"/>
      <c r="D120" s="258"/>
      <c r="E120" s="258"/>
      <c r="F120" s="258"/>
      <c r="G120" s="260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AG120" t="s">
        <v>255</v>
      </c>
    </row>
    <row r="121" spans="1:60" x14ac:dyDescent="0.2">
      <c r="A121" s="261"/>
      <c r="B121" s="262"/>
      <c r="C121" s="263"/>
      <c r="D121" s="262"/>
      <c r="E121" s="262"/>
      <c r="F121" s="262"/>
      <c r="G121" s="264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60" x14ac:dyDescent="0.2">
      <c r="A122" s="261"/>
      <c r="B122" s="262"/>
      <c r="C122" s="263"/>
      <c r="D122" s="262"/>
      <c r="E122" s="262"/>
      <c r="F122" s="262"/>
      <c r="G122" s="264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60" x14ac:dyDescent="0.2">
      <c r="A123" s="261"/>
      <c r="B123" s="262"/>
      <c r="C123" s="263"/>
      <c r="D123" s="262"/>
      <c r="E123" s="262"/>
      <c r="F123" s="262"/>
      <c r="G123" s="264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60" x14ac:dyDescent="0.2">
      <c r="A124" s="265"/>
      <c r="B124" s="266"/>
      <c r="C124" s="267"/>
      <c r="D124" s="266"/>
      <c r="E124" s="266"/>
      <c r="F124" s="266"/>
      <c r="G124" s="268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60" x14ac:dyDescent="0.2">
      <c r="A125" s="3"/>
      <c r="B125" s="4"/>
      <c r="C125" s="185"/>
      <c r="D125" s="6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60" x14ac:dyDescent="0.2">
      <c r="C126" s="187"/>
      <c r="D126" s="10"/>
      <c r="AG126" t="s">
        <v>256</v>
      </c>
    </row>
    <row r="127" spans="1:60" x14ac:dyDescent="0.2">
      <c r="D127" s="10"/>
    </row>
    <row r="128" spans="1:60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6">
    <mergeCell ref="A120:G124"/>
    <mergeCell ref="A1:G1"/>
    <mergeCell ref="C2:G2"/>
    <mergeCell ref="C3:G3"/>
    <mergeCell ref="C4:G4"/>
    <mergeCell ref="A119:C119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68" activePane="bottomLeft" state="frozen"/>
      <selection pane="bottomLeft" activeCell="C45" sqref="C45"/>
    </sheetView>
  </sheetViews>
  <sheetFormatPr defaultRowHeight="12.75" outlineLevelRow="1" x14ac:dyDescent="0.2"/>
  <cols>
    <col min="1" max="1" width="3.42578125" customWidth="1"/>
    <col min="2" max="2" width="12.5703125" style="124" customWidth="1"/>
    <col min="3" max="3" width="38.28515625" style="124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69" t="s">
        <v>7</v>
      </c>
      <c r="B1" s="269"/>
      <c r="C1" s="269"/>
      <c r="D1" s="269"/>
      <c r="E1" s="269"/>
      <c r="F1" s="269"/>
      <c r="G1" s="269"/>
      <c r="AG1" t="s">
        <v>207</v>
      </c>
    </row>
    <row r="2" spans="1:60" ht="24.95" customHeight="1" x14ac:dyDescent="0.2">
      <c r="A2" s="142" t="s">
        <v>8</v>
      </c>
      <c r="B2" s="49" t="s">
        <v>43</v>
      </c>
      <c r="C2" s="270" t="s">
        <v>44</v>
      </c>
      <c r="D2" s="271"/>
      <c r="E2" s="271"/>
      <c r="F2" s="271"/>
      <c r="G2" s="272"/>
      <c r="AG2" t="s">
        <v>208</v>
      </c>
    </row>
    <row r="3" spans="1:60" ht="24.95" customHeight="1" x14ac:dyDescent="0.2">
      <c r="A3" s="142" t="s">
        <v>9</v>
      </c>
      <c r="B3" s="49" t="s">
        <v>52</v>
      </c>
      <c r="C3" s="270" t="s">
        <v>53</v>
      </c>
      <c r="D3" s="271"/>
      <c r="E3" s="271"/>
      <c r="F3" s="271"/>
      <c r="G3" s="272"/>
      <c r="AC3" s="124" t="s">
        <v>208</v>
      </c>
      <c r="AG3" t="s">
        <v>209</v>
      </c>
    </row>
    <row r="4" spans="1:60" ht="24.95" customHeight="1" x14ac:dyDescent="0.2">
      <c r="A4" s="143" t="s">
        <v>10</v>
      </c>
      <c r="B4" s="144" t="s">
        <v>68</v>
      </c>
      <c r="C4" s="273" t="s">
        <v>69</v>
      </c>
      <c r="D4" s="274"/>
      <c r="E4" s="274"/>
      <c r="F4" s="274"/>
      <c r="G4" s="275"/>
      <c r="AG4" t="s">
        <v>210</v>
      </c>
    </row>
    <row r="5" spans="1:60" x14ac:dyDescent="0.2">
      <c r="D5" s="10"/>
    </row>
    <row r="6" spans="1:60" ht="38.25" x14ac:dyDescent="0.2">
      <c r="A6" s="146" t="s">
        <v>211</v>
      </c>
      <c r="B6" s="148" t="s">
        <v>212</v>
      </c>
      <c r="C6" s="148" t="s">
        <v>213</v>
      </c>
      <c r="D6" s="147" t="s">
        <v>214</v>
      </c>
      <c r="E6" s="146" t="s">
        <v>215</v>
      </c>
      <c r="F6" s="145" t="s">
        <v>216</v>
      </c>
      <c r="G6" s="146" t="s">
        <v>31</v>
      </c>
      <c r="H6" s="149" t="s">
        <v>32</v>
      </c>
      <c r="I6" s="149" t="s">
        <v>217</v>
      </c>
      <c r="J6" s="149" t="s">
        <v>33</v>
      </c>
      <c r="K6" s="149" t="s">
        <v>218</v>
      </c>
      <c r="L6" s="149" t="s">
        <v>219</v>
      </c>
      <c r="M6" s="149" t="s">
        <v>220</v>
      </c>
      <c r="N6" s="149" t="s">
        <v>221</v>
      </c>
      <c r="O6" s="149" t="s">
        <v>222</v>
      </c>
      <c r="P6" s="149" t="s">
        <v>223</v>
      </c>
      <c r="Q6" s="149" t="s">
        <v>224</v>
      </c>
      <c r="R6" s="149" t="s">
        <v>225</v>
      </c>
      <c r="S6" s="149" t="s">
        <v>226</v>
      </c>
      <c r="T6" s="149" t="s">
        <v>227</v>
      </c>
      <c r="U6" s="149" t="s">
        <v>228</v>
      </c>
      <c r="V6" s="149" t="s">
        <v>229</v>
      </c>
      <c r="W6" s="149" t="s">
        <v>230</v>
      </c>
      <c r="X6" s="149" t="s">
        <v>231</v>
      </c>
    </row>
    <row r="7" spans="1:60" hidden="1" x14ac:dyDescent="0.2">
      <c r="A7" s="3"/>
      <c r="B7" s="4"/>
      <c r="C7" s="4"/>
      <c r="D7" s="6"/>
      <c r="E7" s="151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</row>
    <row r="8" spans="1:60" x14ac:dyDescent="0.2">
      <c r="A8" s="163" t="s">
        <v>232</v>
      </c>
      <c r="B8" s="164" t="s">
        <v>156</v>
      </c>
      <c r="C8" s="182" t="s">
        <v>157</v>
      </c>
      <c r="D8" s="165"/>
      <c r="E8" s="166"/>
      <c r="F8" s="167"/>
      <c r="G8" s="168">
        <f>SUMIF(AG9:AG26,"&lt;&gt;NOR",G9:G26)</f>
        <v>0</v>
      </c>
      <c r="H8" s="162"/>
      <c r="I8" s="162">
        <f>SUM(I9:I26)</f>
        <v>0</v>
      </c>
      <c r="J8" s="162"/>
      <c r="K8" s="162">
        <f>SUM(K9:K26)</f>
        <v>0</v>
      </c>
      <c r="L8" s="162"/>
      <c r="M8" s="162">
        <f>SUM(M9:M26)</f>
        <v>0</v>
      </c>
      <c r="N8" s="162"/>
      <c r="O8" s="162">
        <f>SUM(O9:O26)</f>
        <v>1.97</v>
      </c>
      <c r="P8" s="162"/>
      <c r="Q8" s="162">
        <f>SUM(Q9:Q26)</f>
        <v>0</v>
      </c>
      <c r="R8" s="162"/>
      <c r="S8" s="162"/>
      <c r="T8" s="162"/>
      <c r="U8" s="162"/>
      <c r="V8" s="162">
        <f>SUM(V9:V26)</f>
        <v>0</v>
      </c>
      <c r="W8" s="162"/>
      <c r="X8" s="162"/>
      <c r="AG8" t="s">
        <v>233</v>
      </c>
    </row>
    <row r="9" spans="1:60" ht="22.5" outlineLevel="1" x14ac:dyDescent="0.2">
      <c r="A9" s="175">
        <v>1</v>
      </c>
      <c r="B9" s="176" t="s">
        <v>1853</v>
      </c>
      <c r="C9" s="183" t="s">
        <v>1854</v>
      </c>
      <c r="D9" s="177" t="s">
        <v>259</v>
      </c>
      <c r="E9" s="178">
        <v>136.04</v>
      </c>
      <c r="F9" s="179"/>
      <c r="G9" s="180">
        <f t="shared" ref="G9:G26" si="0">ROUND(E9*F9,2)</f>
        <v>0</v>
      </c>
      <c r="H9" s="161"/>
      <c r="I9" s="160">
        <f t="shared" ref="I9:I26" si="1">ROUND(E9*H9,2)</f>
        <v>0</v>
      </c>
      <c r="J9" s="161"/>
      <c r="K9" s="160">
        <f t="shared" ref="K9:K26" si="2">ROUND(E9*J9,2)</f>
        <v>0</v>
      </c>
      <c r="L9" s="160">
        <v>21</v>
      </c>
      <c r="M9" s="160">
        <f t="shared" ref="M9:M26" si="3">G9*(1+L9/100)</f>
        <v>0</v>
      </c>
      <c r="N9" s="160">
        <v>1.7000000000000001E-4</v>
      </c>
      <c r="O9" s="160">
        <f t="shared" ref="O9:O26" si="4">ROUND(E9*N9,2)</f>
        <v>0.02</v>
      </c>
      <c r="P9" s="160">
        <v>0</v>
      </c>
      <c r="Q9" s="160">
        <f t="shared" ref="Q9:Q26" si="5">ROUND(E9*P9,2)</f>
        <v>0</v>
      </c>
      <c r="R9" s="160"/>
      <c r="S9" s="160" t="s">
        <v>236</v>
      </c>
      <c r="T9" s="160" t="s">
        <v>295</v>
      </c>
      <c r="U9" s="160">
        <v>0</v>
      </c>
      <c r="V9" s="160">
        <f t="shared" ref="V9:V26" si="6">ROUND(E9*U9,2)</f>
        <v>0</v>
      </c>
      <c r="W9" s="160" t="s">
        <v>1726</v>
      </c>
      <c r="X9" s="160" t="s">
        <v>261</v>
      </c>
      <c r="Y9" s="150"/>
      <c r="Z9" s="150"/>
      <c r="AA9" s="150"/>
      <c r="AB9" s="150"/>
      <c r="AC9" s="150"/>
      <c r="AD9" s="150"/>
      <c r="AE9" s="150"/>
      <c r="AF9" s="150"/>
      <c r="AG9" s="150" t="s">
        <v>1232</v>
      </c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</row>
    <row r="10" spans="1:60" outlineLevel="1" x14ac:dyDescent="0.2">
      <c r="A10" s="175">
        <v>2</v>
      </c>
      <c r="B10" s="176" t="s">
        <v>1855</v>
      </c>
      <c r="C10" s="183" t="s">
        <v>1856</v>
      </c>
      <c r="D10" s="177" t="s">
        <v>351</v>
      </c>
      <c r="E10" s="178">
        <v>20.100000000000001</v>
      </c>
      <c r="F10" s="179"/>
      <c r="G10" s="180">
        <f t="shared" si="0"/>
        <v>0</v>
      </c>
      <c r="H10" s="161"/>
      <c r="I10" s="160">
        <f t="shared" si="1"/>
        <v>0</v>
      </c>
      <c r="J10" s="161"/>
      <c r="K10" s="160">
        <f t="shared" si="2"/>
        <v>0</v>
      </c>
      <c r="L10" s="160">
        <v>21</v>
      </c>
      <c r="M10" s="160">
        <f t="shared" si="3"/>
        <v>0</v>
      </c>
      <c r="N10" s="160">
        <v>2.98E-3</v>
      </c>
      <c r="O10" s="160">
        <f t="shared" si="4"/>
        <v>0.06</v>
      </c>
      <c r="P10" s="160">
        <v>0</v>
      </c>
      <c r="Q10" s="160">
        <f t="shared" si="5"/>
        <v>0</v>
      </c>
      <c r="R10" s="160"/>
      <c r="S10" s="160" t="s">
        <v>236</v>
      </c>
      <c r="T10" s="160" t="s">
        <v>295</v>
      </c>
      <c r="U10" s="160">
        <v>0</v>
      </c>
      <c r="V10" s="160">
        <f t="shared" si="6"/>
        <v>0</v>
      </c>
      <c r="W10" s="160" t="s">
        <v>1726</v>
      </c>
      <c r="X10" s="160" t="s">
        <v>261</v>
      </c>
      <c r="Y10" s="150"/>
      <c r="Z10" s="150"/>
      <c r="AA10" s="150"/>
      <c r="AB10" s="150"/>
      <c r="AC10" s="150"/>
      <c r="AD10" s="150"/>
      <c r="AE10" s="150"/>
      <c r="AF10" s="150"/>
      <c r="AG10" s="150" t="s">
        <v>1232</v>
      </c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</row>
    <row r="11" spans="1:60" outlineLevel="1" x14ac:dyDescent="0.2">
      <c r="A11" s="175">
        <v>3</v>
      </c>
      <c r="B11" s="176" t="s">
        <v>1737</v>
      </c>
      <c r="C11" s="183" t="s">
        <v>1857</v>
      </c>
      <c r="D11" s="177" t="s">
        <v>292</v>
      </c>
      <c r="E11" s="178">
        <v>22</v>
      </c>
      <c r="F11" s="179"/>
      <c r="G11" s="180">
        <f t="shared" si="0"/>
        <v>0</v>
      </c>
      <c r="H11" s="161"/>
      <c r="I11" s="160">
        <f t="shared" si="1"/>
        <v>0</v>
      </c>
      <c r="J11" s="161"/>
      <c r="K11" s="160">
        <f t="shared" si="2"/>
        <v>0</v>
      </c>
      <c r="L11" s="160">
        <v>21</v>
      </c>
      <c r="M11" s="160">
        <f t="shared" si="3"/>
        <v>0</v>
      </c>
      <c r="N11" s="160">
        <v>9.6000000000000002E-4</v>
      </c>
      <c r="O11" s="160">
        <f t="shared" si="4"/>
        <v>0.02</v>
      </c>
      <c r="P11" s="160">
        <v>0</v>
      </c>
      <c r="Q11" s="160">
        <f t="shared" si="5"/>
        <v>0</v>
      </c>
      <c r="R11" s="160"/>
      <c r="S11" s="160" t="s">
        <v>236</v>
      </c>
      <c r="T11" s="160" t="s">
        <v>295</v>
      </c>
      <c r="U11" s="160">
        <v>0</v>
      </c>
      <c r="V11" s="160">
        <f t="shared" si="6"/>
        <v>0</v>
      </c>
      <c r="W11" s="160" t="s">
        <v>1726</v>
      </c>
      <c r="X11" s="160" t="s">
        <v>261</v>
      </c>
      <c r="Y11" s="150"/>
      <c r="Z11" s="150"/>
      <c r="AA11" s="150"/>
      <c r="AB11" s="150"/>
      <c r="AC11" s="150"/>
      <c r="AD11" s="150"/>
      <c r="AE11" s="150"/>
      <c r="AF11" s="150"/>
      <c r="AG11" s="150" t="s">
        <v>1232</v>
      </c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</row>
    <row r="12" spans="1:60" outlineLevel="1" x14ac:dyDescent="0.2">
      <c r="A12" s="175">
        <v>4</v>
      </c>
      <c r="B12" s="176" t="s">
        <v>1858</v>
      </c>
      <c r="C12" s="183" t="s">
        <v>1859</v>
      </c>
      <c r="D12" s="177" t="s">
        <v>351</v>
      </c>
      <c r="E12" s="178">
        <v>20.100000000000001</v>
      </c>
      <c r="F12" s="179"/>
      <c r="G12" s="180">
        <f t="shared" si="0"/>
        <v>0</v>
      </c>
      <c r="H12" s="161"/>
      <c r="I12" s="160">
        <f t="shared" si="1"/>
        <v>0</v>
      </c>
      <c r="J12" s="161"/>
      <c r="K12" s="160">
        <f t="shared" si="2"/>
        <v>0</v>
      </c>
      <c r="L12" s="160">
        <v>21</v>
      </c>
      <c r="M12" s="160">
        <f t="shared" si="3"/>
        <v>0</v>
      </c>
      <c r="N12" s="160">
        <v>3.3600000000000001E-3</v>
      </c>
      <c r="O12" s="160">
        <f t="shared" si="4"/>
        <v>7.0000000000000007E-2</v>
      </c>
      <c r="P12" s="160">
        <v>0</v>
      </c>
      <c r="Q12" s="160">
        <f t="shared" si="5"/>
        <v>0</v>
      </c>
      <c r="R12" s="160"/>
      <c r="S12" s="160" t="s">
        <v>236</v>
      </c>
      <c r="T12" s="160" t="s">
        <v>295</v>
      </c>
      <c r="U12" s="160">
        <v>0</v>
      </c>
      <c r="V12" s="160">
        <f t="shared" si="6"/>
        <v>0</v>
      </c>
      <c r="W12" s="160" t="s">
        <v>1726</v>
      </c>
      <c r="X12" s="160" t="s">
        <v>261</v>
      </c>
      <c r="Y12" s="150"/>
      <c r="Z12" s="150"/>
      <c r="AA12" s="150"/>
      <c r="AB12" s="150"/>
      <c r="AC12" s="150"/>
      <c r="AD12" s="150"/>
      <c r="AE12" s="150"/>
      <c r="AF12" s="150"/>
      <c r="AG12" s="150" t="s">
        <v>1232</v>
      </c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</row>
    <row r="13" spans="1:60" outlineLevel="1" x14ac:dyDescent="0.2">
      <c r="A13" s="175">
        <v>5</v>
      </c>
      <c r="B13" s="176" t="s">
        <v>1860</v>
      </c>
      <c r="C13" s="183" t="s">
        <v>1861</v>
      </c>
      <c r="D13" s="177" t="s">
        <v>292</v>
      </c>
      <c r="E13" s="178">
        <v>3</v>
      </c>
      <c r="F13" s="179"/>
      <c r="G13" s="180">
        <f t="shared" si="0"/>
        <v>0</v>
      </c>
      <c r="H13" s="161"/>
      <c r="I13" s="160">
        <f t="shared" si="1"/>
        <v>0</v>
      </c>
      <c r="J13" s="161"/>
      <c r="K13" s="160">
        <f t="shared" si="2"/>
        <v>0</v>
      </c>
      <c r="L13" s="160">
        <v>21</v>
      </c>
      <c r="M13" s="160">
        <f t="shared" si="3"/>
        <v>0</v>
      </c>
      <c r="N13" s="160">
        <v>1.15E-3</v>
      </c>
      <c r="O13" s="160">
        <f t="shared" si="4"/>
        <v>0</v>
      </c>
      <c r="P13" s="160">
        <v>0</v>
      </c>
      <c r="Q13" s="160">
        <f t="shared" si="5"/>
        <v>0</v>
      </c>
      <c r="R13" s="160"/>
      <c r="S13" s="160" t="s">
        <v>236</v>
      </c>
      <c r="T13" s="160" t="s">
        <v>295</v>
      </c>
      <c r="U13" s="160">
        <v>0</v>
      </c>
      <c r="V13" s="160">
        <f t="shared" si="6"/>
        <v>0</v>
      </c>
      <c r="W13" s="160" t="s">
        <v>1726</v>
      </c>
      <c r="X13" s="160" t="s">
        <v>261</v>
      </c>
      <c r="Y13" s="150"/>
      <c r="Z13" s="150"/>
      <c r="AA13" s="150"/>
      <c r="AB13" s="150"/>
      <c r="AC13" s="150"/>
      <c r="AD13" s="150"/>
      <c r="AE13" s="150"/>
      <c r="AF13" s="150"/>
      <c r="AG13" s="150" t="s">
        <v>1232</v>
      </c>
      <c r="AH13" s="150"/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50"/>
      <c r="BF13" s="150"/>
      <c r="BG13" s="150"/>
      <c r="BH13" s="150"/>
    </row>
    <row r="14" spans="1:60" outlineLevel="1" x14ac:dyDescent="0.2">
      <c r="A14" s="175">
        <v>6</v>
      </c>
      <c r="B14" s="176" t="s">
        <v>1862</v>
      </c>
      <c r="C14" s="183" t="s">
        <v>1863</v>
      </c>
      <c r="D14" s="177" t="s">
        <v>351</v>
      </c>
      <c r="E14" s="178">
        <v>14.46</v>
      </c>
      <c r="F14" s="179"/>
      <c r="G14" s="180">
        <f t="shared" si="0"/>
        <v>0</v>
      </c>
      <c r="H14" s="161"/>
      <c r="I14" s="160">
        <f t="shared" si="1"/>
        <v>0</v>
      </c>
      <c r="J14" s="161"/>
      <c r="K14" s="160">
        <f t="shared" si="2"/>
        <v>0</v>
      </c>
      <c r="L14" s="160">
        <v>21</v>
      </c>
      <c r="M14" s="160">
        <f t="shared" si="3"/>
        <v>0</v>
      </c>
      <c r="N14" s="160">
        <v>1.92E-3</v>
      </c>
      <c r="O14" s="160">
        <f t="shared" si="4"/>
        <v>0.03</v>
      </c>
      <c r="P14" s="160">
        <v>0</v>
      </c>
      <c r="Q14" s="160">
        <f t="shared" si="5"/>
        <v>0</v>
      </c>
      <c r="R14" s="160"/>
      <c r="S14" s="160" t="s">
        <v>236</v>
      </c>
      <c r="T14" s="160" t="s">
        <v>295</v>
      </c>
      <c r="U14" s="160">
        <v>0</v>
      </c>
      <c r="V14" s="160">
        <f t="shared" si="6"/>
        <v>0</v>
      </c>
      <c r="W14" s="160" t="s">
        <v>1726</v>
      </c>
      <c r="X14" s="160" t="s">
        <v>261</v>
      </c>
      <c r="Y14" s="150"/>
      <c r="Z14" s="150"/>
      <c r="AA14" s="150"/>
      <c r="AB14" s="150"/>
      <c r="AC14" s="150"/>
      <c r="AD14" s="150"/>
      <c r="AE14" s="150"/>
      <c r="AF14" s="150"/>
      <c r="AG14" s="150" t="s">
        <v>1232</v>
      </c>
      <c r="AH14" s="150"/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</row>
    <row r="15" spans="1:60" outlineLevel="1" x14ac:dyDescent="0.2">
      <c r="A15" s="175">
        <v>7</v>
      </c>
      <c r="B15" s="176" t="s">
        <v>1749</v>
      </c>
      <c r="C15" s="183" t="s">
        <v>1750</v>
      </c>
      <c r="D15" s="177" t="s">
        <v>351</v>
      </c>
      <c r="E15" s="178">
        <v>15</v>
      </c>
      <c r="F15" s="179"/>
      <c r="G15" s="180">
        <f t="shared" si="0"/>
        <v>0</v>
      </c>
      <c r="H15" s="161"/>
      <c r="I15" s="160">
        <f t="shared" si="1"/>
        <v>0</v>
      </c>
      <c r="J15" s="161"/>
      <c r="K15" s="160">
        <f t="shared" si="2"/>
        <v>0</v>
      </c>
      <c r="L15" s="160">
        <v>21</v>
      </c>
      <c r="M15" s="160">
        <f t="shared" si="3"/>
        <v>0</v>
      </c>
      <c r="N15" s="160">
        <v>2.2599999999999999E-3</v>
      </c>
      <c r="O15" s="160">
        <f t="shared" si="4"/>
        <v>0.03</v>
      </c>
      <c r="P15" s="160">
        <v>0</v>
      </c>
      <c r="Q15" s="160">
        <f t="shared" si="5"/>
        <v>0</v>
      </c>
      <c r="R15" s="160"/>
      <c r="S15" s="160" t="s">
        <v>236</v>
      </c>
      <c r="T15" s="160" t="s">
        <v>295</v>
      </c>
      <c r="U15" s="160">
        <v>0</v>
      </c>
      <c r="V15" s="160">
        <f t="shared" si="6"/>
        <v>0</v>
      </c>
      <c r="W15" s="160" t="s">
        <v>1726</v>
      </c>
      <c r="X15" s="160" t="s">
        <v>261</v>
      </c>
      <c r="Y15" s="150"/>
      <c r="Z15" s="150"/>
      <c r="AA15" s="150"/>
      <c r="AB15" s="150"/>
      <c r="AC15" s="150"/>
      <c r="AD15" s="150"/>
      <c r="AE15" s="150"/>
      <c r="AF15" s="150"/>
      <c r="AG15" s="150" t="s">
        <v>1232</v>
      </c>
      <c r="AH15" s="150"/>
      <c r="AI15" s="150"/>
      <c r="AJ15" s="150"/>
      <c r="AK15" s="150"/>
      <c r="AL15" s="150"/>
      <c r="AM15" s="150"/>
      <c r="AN15" s="150"/>
      <c r="AO15" s="150"/>
      <c r="AP15" s="150"/>
      <c r="AQ15" s="150"/>
      <c r="AR15" s="150"/>
      <c r="AS15" s="150"/>
      <c r="AT15" s="150"/>
      <c r="AU15" s="150"/>
      <c r="AV15" s="150"/>
      <c r="AW15" s="150"/>
      <c r="AX15" s="150"/>
      <c r="AY15" s="150"/>
      <c r="AZ15" s="150"/>
      <c r="BA15" s="150"/>
      <c r="BB15" s="150"/>
      <c r="BC15" s="150"/>
      <c r="BD15" s="150"/>
      <c r="BE15" s="150"/>
      <c r="BF15" s="150"/>
      <c r="BG15" s="150"/>
      <c r="BH15" s="150"/>
    </row>
    <row r="16" spans="1:60" outlineLevel="1" x14ac:dyDescent="0.2">
      <c r="A16" s="175">
        <v>8</v>
      </c>
      <c r="B16" s="176" t="s">
        <v>1864</v>
      </c>
      <c r="C16" s="183" t="s">
        <v>1865</v>
      </c>
      <c r="D16" s="177" t="s">
        <v>259</v>
      </c>
      <c r="E16" s="178">
        <v>4.32</v>
      </c>
      <c r="F16" s="179"/>
      <c r="G16" s="180">
        <f t="shared" si="0"/>
        <v>0</v>
      </c>
      <c r="H16" s="161"/>
      <c r="I16" s="160">
        <f t="shared" si="1"/>
        <v>0</v>
      </c>
      <c r="J16" s="161"/>
      <c r="K16" s="160">
        <f t="shared" si="2"/>
        <v>0</v>
      </c>
      <c r="L16" s="160">
        <v>21</v>
      </c>
      <c r="M16" s="160">
        <f t="shared" si="3"/>
        <v>0</v>
      </c>
      <c r="N16" s="160">
        <v>2.1999999999999999E-2</v>
      </c>
      <c r="O16" s="160">
        <f t="shared" si="4"/>
        <v>0.1</v>
      </c>
      <c r="P16" s="160">
        <v>0</v>
      </c>
      <c r="Q16" s="160">
        <f t="shared" si="5"/>
        <v>0</v>
      </c>
      <c r="R16" s="160"/>
      <c r="S16" s="160" t="s">
        <v>236</v>
      </c>
      <c r="T16" s="160" t="s">
        <v>295</v>
      </c>
      <c r="U16" s="160">
        <v>0</v>
      </c>
      <c r="V16" s="160">
        <f t="shared" si="6"/>
        <v>0</v>
      </c>
      <c r="W16" s="160" t="s">
        <v>1726</v>
      </c>
      <c r="X16" s="160" t="s">
        <v>261</v>
      </c>
      <c r="Y16" s="150"/>
      <c r="Z16" s="150"/>
      <c r="AA16" s="150"/>
      <c r="AB16" s="150"/>
      <c r="AC16" s="150"/>
      <c r="AD16" s="150"/>
      <c r="AE16" s="150"/>
      <c r="AF16" s="150"/>
      <c r="AG16" s="150" t="s">
        <v>1232</v>
      </c>
      <c r="AH16" s="150"/>
      <c r="AI16" s="150"/>
      <c r="AJ16" s="150"/>
      <c r="AK16" s="150"/>
      <c r="AL16" s="150"/>
      <c r="AM16" s="150"/>
      <c r="AN16" s="150"/>
      <c r="AO16" s="150"/>
      <c r="AP16" s="150"/>
      <c r="AQ16" s="150"/>
      <c r="AR16" s="150"/>
      <c r="AS16" s="150"/>
      <c r="AT16" s="150"/>
      <c r="AU16" s="150"/>
      <c r="AV16" s="150"/>
      <c r="AW16" s="150"/>
      <c r="AX16" s="150"/>
      <c r="AY16" s="150"/>
      <c r="AZ16" s="150"/>
      <c r="BA16" s="150"/>
      <c r="BB16" s="150"/>
      <c r="BC16" s="150"/>
      <c r="BD16" s="150"/>
      <c r="BE16" s="150"/>
      <c r="BF16" s="150"/>
      <c r="BG16" s="150"/>
      <c r="BH16" s="150"/>
    </row>
    <row r="17" spans="1:60" outlineLevel="1" x14ac:dyDescent="0.2">
      <c r="A17" s="175">
        <v>9</v>
      </c>
      <c r="B17" s="176" t="s">
        <v>1866</v>
      </c>
      <c r="C17" s="183" t="s">
        <v>1867</v>
      </c>
      <c r="D17" s="177" t="s">
        <v>259</v>
      </c>
      <c r="E17" s="178">
        <v>136.04</v>
      </c>
      <c r="F17" s="179"/>
      <c r="G17" s="180">
        <f t="shared" si="0"/>
        <v>0</v>
      </c>
      <c r="H17" s="161"/>
      <c r="I17" s="160">
        <f t="shared" si="1"/>
        <v>0</v>
      </c>
      <c r="J17" s="161"/>
      <c r="K17" s="160">
        <f t="shared" si="2"/>
        <v>0</v>
      </c>
      <c r="L17" s="160">
        <v>21</v>
      </c>
      <c r="M17" s="160">
        <f t="shared" si="3"/>
        <v>0</v>
      </c>
      <c r="N17" s="160">
        <v>7.0000000000000001E-3</v>
      </c>
      <c r="O17" s="160">
        <f t="shared" si="4"/>
        <v>0.95</v>
      </c>
      <c r="P17" s="160">
        <v>0</v>
      </c>
      <c r="Q17" s="160">
        <f t="shared" si="5"/>
        <v>0</v>
      </c>
      <c r="R17" s="160"/>
      <c r="S17" s="160" t="s">
        <v>236</v>
      </c>
      <c r="T17" s="160" t="s">
        <v>295</v>
      </c>
      <c r="U17" s="160">
        <v>0</v>
      </c>
      <c r="V17" s="160">
        <f t="shared" si="6"/>
        <v>0</v>
      </c>
      <c r="W17" s="160" t="s">
        <v>1726</v>
      </c>
      <c r="X17" s="160" t="s">
        <v>261</v>
      </c>
      <c r="Y17" s="150"/>
      <c r="Z17" s="150"/>
      <c r="AA17" s="150"/>
      <c r="AB17" s="150"/>
      <c r="AC17" s="150"/>
      <c r="AD17" s="150"/>
      <c r="AE17" s="150"/>
      <c r="AF17" s="150"/>
      <c r="AG17" s="150" t="s">
        <v>1232</v>
      </c>
      <c r="AH17" s="150"/>
      <c r="AI17" s="150"/>
      <c r="AJ17" s="150"/>
      <c r="AK17" s="150"/>
      <c r="AL17" s="150"/>
      <c r="AM17" s="150"/>
      <c r="AN17" s="150"/>
      <c r="AO17" s="150"/>
      <c r="AP17" s="150"/>
      <c r="AQ17" s="150"/>
      <c r="AR17" s="150"/>
      <c r="AS17" s="150"/>
      <c r="AT17" s="150"/>
      <c r="AU17" s="150"/>
      <c r="AV17" s="150"/>
      <c r="AW17" s="150"/>
      <c r="AX17" s="150"/>
      <c r="AY17" s="150"/>
      <c r="AZ17" s="150"/>
      <c r="BA17" s="150"/>
      <c r="BB17" s="150"/>
      <c r="BC17" s="150"/>
      <c r="BD17" s="150"/>
      <c r="BE17" s="150"/>
      <c r="BF17" s="150"/>
      <c r="BG17" s="150"/>
      <c r="BH17" s="150"/>
    </row>
    <row r="18" spans="1:60" outlineLevel="1" x14ac:dyDescent="0.2">
      <c r="A18" s="175">
        <v>10</v>
      </c>
      <c r="B18" s="176" t="s">
        <v>1868</v>
      </c>
      <c r="C18" s="183" t="s">
        <v>1869</v>
      </c>
      <c r="D18" s="177" t="s">
        <v>259</v>
      </c>
      <c r="E18" s="178">
        <v>20.100000000000001</v>
      </c>
      <c r="F18" s="179"/>
      <c r="G18" s="180">
        <f t="shared" si="0"/>
        <v>0</v>
      </c>
      <c r="H18" s="161"/>
      <c r="I18" s="160">
        <f t="shared" si="1"/>
        <v>0</v>
      </c>
      <c r="J18" s="161"/>
      <c r="K18" s="160">
        <f t="shared" si="2"/>
        <v>0</v>
      </c>
      <c r="L18" s="160">
        <v>21</v>
      </c>
      <c r="M18" s="160">
        <f t="shared" si="3"/>
        <v>0</v>
      </c>
      <c r="N18" s="160">
        <v>3.3000000000000002E-2</v>
      </c>
      <c r="O18" s="160">
        <f t="shared" si="4"/>
        <v>0.66</v>
      </c>
      <c r="P18" s="160">
        <v>0</v>
      </c>
      <c r="Q18" s="160">
        <f t="shared" si="5"/>
        <v>0</v>
      </c>
      <c r="R18" s="160"/>
      <c r="S18" s="160" t="s">
        <v>236</v>
      </c>
      <c r="T18" s="160" t="s">
        <v>295</v>
      </c>
      <c r="U18" s="160">
        <v>0</v>
      </c>
      <c r="V18" s="160">
        <f t="shared" si="6"/>
        <v>0</v>
      </c>
      <c r="W18" s="160" t="s">
        <v>1726</v>
      </c>
      <c r="X18" s="160" t="s">
        <v>261</v>
      </c>
      <c r="Y18" s="150"/>
      <c r="Z18" s="150"/>
      <c r="AA18" s="150"/>
      <c r="AB18" s="150"/>
      <c r="AC18" s="150"/>
      <c r="AD18" s="150"/>
      <c r="AE18" s="150"/>
      <c r="AF18" s="150"/>
      <c r="AG18" s="150" t="s">
        <v>1232</v>
      </c>
      <c r="AH18" s="150"/>
      <c r="AI18" s="150"/>
      <c r="AJ18" s="150"/>
      <c r="AK18" s="150"/>
      <c r="AL18" s="150"/>
      <c r="AM18" s="150"/>
      <c r="AN18" s="150"/>
      <c r="AO18" s="150"/>
      <c r="AP18" s="150"/>
      <c r="AQ18" s="150"/>
      <c r="AR18" s="150"/>
      <c r="AS18" s="150"/>
      <c r="AT18" s="150"/>
      <c r="AU18" s="150"/>
      <c r="AV18" s="150"/>
      <c r="AW18" s="150"/>
      <c r="AX18" s="150"/>
      <c r="AY18" s="150"/>
      <c r="AZ18" s="150"/>
      <c r="BA18" s="150"/>
      <c r="BB18" s="150"/>
      <c r="BC18" s="150"/>
      <c r="BD18" s="150"/>
      <c r="BE18" s="150"/>
      <c r="BF18" s="150"/>
      <c r="BG18" s="150"/>
      <c r="BH18" s="150"/>
    </row>
    <row r="19" spans="1:60" outlineLevel="1" x14ac:dyDescent="0.2">
      <c r="A19" s="175">
        <v>11</v>
      </c>
      <c r="B19" s="176" t="s">
        <v>1870</v>
      </c>
      <c r="C19" s="183" t="s">
        <v>1871</v>
      </c>
      <c r="D19" s="177" t="s">
        <v>259</v>
      </c>
      <c r="E19" s="178">
        <v>136.04</v>
      </c>
      <c r="F19" s="179"/>
      <c r="G19" s="180">
        <f t="shared" si="0"/>
        <v>0</v>
      </c>
      <c r="H19" s="161"/>
      <c r="I19" s="160">
        <f t="shared" si="1"/>
        <v>0</v>
      </c>
      <c r="J19" s="161"/>
      <c r="K19" s="160">
        <f t="shared" si="2"/>
        <v>0</v>
      </c>
      <c r="L19" s="160">
        <v>21</v>
      </c>
      <c r="M19" s="160">
        <f t="shared" si="3"/>
        <v>0</v>
      </c>
      <c r="N19" s="160">
        <v>2.5000000000000001E-4</v>
      </c>
      <c r="O19" s="160">
        <f t="shared" si="4"/>
        <v>0.03</v>
      </c>
      <c r="P19" s="160">
        <v>0</v>
      </c>
      <c r="Q19" s="160">
        <f t="shared" si="5"/>
        <v>0</v>
      </c>
      <c r="R19" s="160"/>
      <c r="S19" s="160" t="s">
        <v>236</v>
      </c>
      <c r="T19" s="160" t="s">
        <v>295</v>
      </c>
      <c r="U19" s="160">
        <v>0</v>
      </c>
      <c r="V19" s="160">
        <f t="shared" si="6"/>
        <v>0</v>
      </c>
      <c r="W19" s="160" t="s">
        <v>1726</v>
      </c>
      <c r="X19" s="160" t="s">
        <v>261</v>
      </c>
      <c r="Y19" s="150"/>
      <c r="Z19" s="150"/>
      <c r="AA19" s="150"/>
      <c r="AB19" s="150"/>
      <c r="AC19" s="150"/>
      <c r="AD19" s="150"/>
      <c r="AE19" s="150"/>
      <c r="AF19" s="150"/>
      <c r="AG19" s="150" t="s">
        <v>1232</v>
      </c>
      <c r="AH19" s="150"/>
      <c r="AI19" s="150"/>
      <c r="AJ19" s="150"/>
      <c r="AK19" s="150"/>
      <c r="AL19" s="150"/>
      <c r="AM19" s="150"/>
      <c r="AN19" s="150"/>
      <c r="AO19" s="150"/>
      <c r="AP19" s="150"/>
      <c r="AQ19" s="150"/>
      <c r="AR19" s="150"/>
      <c r="AS19" s="150"/>
      <c r="AT19" s="150"/>
      <c r="AU19" s="150"/>
      <c r="AV19" s="150"/>
      <c r="AW19" s="150"/>
      <c r="AX19" s="150"/>
      <c r="AY19" s="150"/>
      <c r="AZ19" s="150"/>
      <c r="BA19" s="150"/>
      <c r="BB19" s="150"/>
      <c r="BC19" s="150"/>
      <c r="BD19" s="150"/>
      <c r="BE19" s="150"/>
      <c r="BF19" s="150"/>
      <c r="BG19" s="150"/>
      <c r="BH19" s="150"/>
    </row>
    <row r="20" spans="1:60" outlineLevel="1" x14ac:dyDescent="0.2">
      <c r="A20" s="175">
        <v>12</v>
      </c>
      <c r="B20" s="176" t="s">
        <v>1751</v>
      </c>
      <c r="C20" s="183" t="s">
        <v>1752</v>
      </c>
      <c r="D20" s="177" t="s">
        <v>299</v>
      </c>
      <c r="E20" s="178">
        <v>1.9582999999999999</v>
      </c>
      <c r="F20" s="179"/>
      <c r="G20" s="180">
        <f t="shared" si="0"/>
        <v>0</v>
      </c>
      <c r="H20" s="161"/>
      <c r="I20" s="160">
        <f t="shared" si="1"/>
        <v>0</v>
      </c>
      <c r="J20" s="161"/>
      <c r="K20" s="160">
        <f t="shared" si="2"/>
        <v>0</v>
      </c>
      <c r="L20" s="160">
        <v>21</v>
      </c>
      <c r="M20" s="160">
        <f t="shared" si="3"/>
        <v>0</v>
      </c>
      <c r="N20" s="160">
        <v>0</v>
      </c>
      <c r="O20" s="160">
        <f t="shared" si="4"/>
        <v>0</v>
      </c>
      <c r="P20" s="160">
        <v>0</v>
      </c>
      <c r="Q20" s="160">
        <f t="shared" si="5"/>
        <v>0</v>
      </c>
      <c r="R20" s="160"/>
      <c r="S20" s="160" t="s">
        <v>236</v>
      </c>
      <c r="T20" s="160" t="s">
        <v>295</v>
      </c>
      <c r="U20" s="160">
        <v>0</v>
      </c>
      <c r="V20" s="160">
        <f t="shared" si="6"/>
        <v>0</v>
      </c>
      <c r="W20" s="160" t="s">
        <v>1726</v>
      </c>
      <c r="X20" s="160" t="s">
        <v>261</v>
      </c>
      <c r="Y20" s="150"/>
      <c r="Z20" s="150"/>
      <c r="AA20" s="150"/>
      <c r="AB20" s="150"/>
      <c r="AC20" s="150"/>
      <c r="AD20" s="150"/>
      <c r="AE20" s="150"/>
      <c r="AF20" s="150"/>
      <c r="AG20" s="150" t="s">
        <v>1232</v>
      </c>
      <c r="AH20" s="150"/>
      <c r="AI20" s="150"/>
      <c r="AJ20" s="150"/>
      <c r="AK20" s="150"/>
      <c r="AL20" s="150"/>
      <c r="AM20" s="150"/>
      <c r="AN20" s="150"/>
      <c r="AO20" s="150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0"/>
      <c r="BA20" s="150"/>
      <c r="BB20" s="150"/>
      <c r="BC20" s="150"/>
      <c r="BD20" s="150"/>
      <c r="BE20" s="150"/>
      <c r="BF20" s="150"/>
      <c r="BG20" s="150"/>
      <c r="BH20" s="150"/>
    </row>
    <row r="21" spans="1:60" outlineLevel="1" x14ac:dyDescent="0.2">
      <c r="A21" s="175">
        <v>13</v>
      </c>
      <c r="B21" s="176" t="s">
        <v>1106</v>
      </c>
      <c r="C21" s="183" t="s">
        <v>1107</v>
      </c>
      <c r="D21" s="177" t="s">
        <v>299</v>
      </c>
      <c r="E21" s="178">
        <v>1.9582999999999999</v>
      </c>
      <c r="F21" s="179"/>
      <c r="G21" s="180">
        <f t="shared" si="0"/>
        <v>0</v>
      </c>
      <c r="H21" s="161"/>
      <c r="I21" s="160">
        <f t="shared" si="1"/>
        <v>0</v>
      </c>
      <c r="J21" s="161"/>
      <c r="K21" s="160">
        <f t="shared" si="2"/>
        <v>0</v>
      </c>
      <c r="L21" s="160">
        <v>21</v>
      </c>
      <c r="M21" s="160">
        <f t="shared" si="3"/>
        <v>0</v>
      </c>
      <c r="N21" s="160">
        <v>0</v>
      </c>
      <c r="O21" s="160">
        <f t="shared" si="4"/>
        <v>0</v>
      </c>
      <c r="P21" s="160">
        <v>0</v>
      </c>
      <c r="Q21" s="160">
        <f t="shared" si="5"/>
        <v>0</v>
      </c>
      <c r="R21" s="160"/>
      <c r="S21" s="160" t="s">
        <v>236</v>
      </c>
      <c r="T21" s="160" t="s">
        <v>295</v>
      </c>
      <c r="U21" s="160">
        <v>0</v>
      </c>
      <c r="V21" s="160">
        <f t="shared" si="6"/>
        <v>0</v>
      </c>
      <c r="W21" s="160" t="s">
        <v>1726</v>
      </c>
      <c r="X21" s="160" t="s">
        <v>261</v>
      </c>
      <c r="Y21" s="150"/>
      <c r="Z21" s="150"/>
      <c r="AA21" s="150"/>
      <c r="AB21" s="150"/>
      <c r="AC21" s="150"/>
      <c r="AD21" s="150"/>
      <c r="AE21" s="150"/>
      <c r="AF21" s="150"/>
      <c r="AG21" s="150" t="s">
        <v>1232</v>
      </c>
      <c r="AH21" s="150"/>
      <c r="AI21" s="150"/>
      <c r="AJ21" s="150"/>
      <c r="AK21" s="150"/>
      <c r="AL21" s="150"/>
      <c r="AM21" s="150"/>
      <c r="AN21" s="150"/>
      <c r="AO21" s="150"/>
      <c r="AP21" s="150"/>
      <c r="AQ21" s="150"/>
      <c r="AR21" s="150"/>
      <c r="AS21" s="150"/>
      <c r="AT21" s="150"/>
      <c r="AU21" s="150"/>
      <c r="AV21" s="150"/>
      <c r="AW21" s="150"/>
      <c r="AX21" s="150"/>
      <c r="AY21" s="150"/>
      <c r="AZ21" s="150"/>
      <c r="BA21" s="150"/>
      <c r="BB21" s="150"/>
      <c r="BC21" s="150"/>
      <c r="BD21" s="150"/>
      <c r="BE21" s="150"/>
      <c r="BF21" s="150"/>
      <c r="BG21" s="150"/>
      <c r="BH21" s="150"/>
    </row>
    <row r="22" spans="1:60" outlineLevel="1" x14ac:dyDescent="0.2">
      <c r="A22" s="175">
        <v>14</v>
      </c>
      <c r="B22" s="176" t="s">
        <v>1110</v>
      </c>
      <c r="C22" s="183" t="s">
        <v>1111</v>
      </c>
      <c r="D22" s="177" t="s">
        <v>299</v>
      </c>
      <c r="E22" s="178">
        <v>19.582999999999998</v>
      </c>
      <c r="F22" s="179"/>
      <c r="G22" s="180">
        <f t="shared" si="0"/>
        <v>0</v>
      </c>
      <c r="H22" s="161"/>
      <c r="I22" s="160">
        <f t="shared" si="1"/>
        <v>0</v>
      </c>
      <c r="J22" s="161"/>
      <c r="K22" s="160">
        <f t="shared" si="2"/>
        <v>0</v>
      </c>
      <c r="L22" s="160">
        <v>21</v>
      </c>
      <c r="M22" s="160">
        <f t="shared" si="3"/>
        <v>0</v>
      </c>
      <c r="N22" s="160">
        <v>0</v>
      </c>
      <c r="O22" s="160">
        <f t="shared" si="4"/>
        <v>0</v>
      </c>
      <c r="P22" s="160">
        <v>0</v>
      </c>
      <c r="Q22" s="160">
        <f t="shared" si="5"/>
        <v>0</v>
      </c>
      <c r="R22" s="160"/>
      <c r="S22" s="160" t="s">
        <v>236</v>
      </c>
      <c r="T22" s="160" t="s">
        <v>295</v>
      </c>
      <c r="U22" s="160">
        <v>0</v>
      </c>
      <c r="V22" s="160">
        <f t="shared" si="6"/>
        <v>0</v>
      </c>
      <c r="W22" s="160" t="s">
        <v>1726</v>
      </c>
      <c r="X22" s="160" t="s">
        <v>261</v>
      </c>
      <c r="Y22" s="150"/>
      <c r="Z22" s="150"/>
      <c r="AA22" s="150"/>
      <c r="AB22" s="150"/>
      <c r="AC22" s="150"/>
      <c r="AD22" s="150"/>
      <c r="AE22" s="150"/>
      <c r="AF22" s="150"/>
      <c r="AG22" s="150" t="s">
        <v>1232</v>
      </c>
      <c r="AH22" s="150"/>
      <c r="AI22" s="150"/>
      <c r="AJ22" s="150"/>
      <c r="AK22" s="150"/>
      <c r="AL22" s="150"/>
      <c r="AM22" s="150"/>
      <c r="AN22" s="150"/>
      <c r="AO22" s="150"/>
      <c r="AP22" s="150"/>
      <c r="AQ22" s="150"/>
      <c r="AR22" s="150"/>
      <c r="AS22" s="150"/>
      <c r="AT22" s="150"/>
      <c r="AU22" s="150"/>
      <c r="AV22" s="150"/>
      <c r="AW22" s="150"/>
      <c r="AX22" s="150"/>
      <c r="AY22" s="150"/>
      <c r="AZ22" s="150"/>
      <c r="BA22" s="150"/>
      <c r="BB22" s="150"/>
      <c r="BC22" s="150"/>
      <c r="BD22" s="150"/>
      <c r="BE22" s="150"/>
      <c r="BF22" s="150"/>
      <c r="BG22" s="150"/>
      <c r="BH22" s="150"/>
    </row>
    <row r="23" spans="1:60" outlineLevel="1" x14ac:dyDescent="0.2">
      <c r="A23" s="175">
        <v>15</v>
      </c>
      <c r="B23" s="176" t="s">
        <v>1112</v>
      </c>
      <c r="C23" s="183" t="s">
        <v>1113</v>
      </c>
      <c r="D23" s="177" t="s">
        <v>299</v>
      </c>
      <c r="E23" s="178">
        <v>1.9582999999999999</v>
      </c>
      <c r="F23" s="179"/>
      <c r="G23" s="180">
        <f t="shared" si="0"/>
        <v>0</v>
      </c>
      <c r="H23" s="161"/>
      <c r="I23" s="160">
        <f t="shared" si="1"/>
        <v>0</v>
      </c>
      <c r="J23" s="161"/>
      <c r="K23" s="160">
        <f t="shared" si="2"/>
        <v>0</v>
      </c>
      <c r="L23" s="160">
        <v>21</v>
      </c>
      <c r="M23" s="160">
        <f t="shared" si="3"/>
        <v>0</v>
      </c>
      <c r="N23" s="160">
        <v>0</v>
      </c>
      <c r="O23" s="160">
        <f t="shared" si="4"/>
        <v>0</v>
      </c>
      <c r="P23" s="160">
        <v>0</v>
      </c>
      <c r="Q23" s="160">
        <f t="shared" si="5"/>
        <v>0</v>
      </c>
      <c r="R23" s="160"/>
      <c r="S23" s="160" t="s">
        <v>236</v>
      </c>
      <c r="T23" s="160" t="s">
        <v>295</v>
      </c>
      <c r="U23" s="160">
        <v>0</v>
      </c>
      <c r="V23" s="160">
        <f t="shared" si="6"/>
        <v>0</v>
      </c>
      <c r="W23" s="160" t="s">
        <v>1726</v>
      </c>
      <c r="X23" s="160" t="s">
        <v>261</v>
      </c>
      <c r="Y23" s="150"/>
      <c r="Z23" s="150"/>
      <c r="AA23" s="150"/>
      <c r="AB23" s="150"/>
      <c r="AC23" s="150"/>
      <c r="AD23" s="150"/>
      <c r="AE23" s="150"/>
      <c r="AF23" s="150"/>
      <c r="AG23" s="150" t="s">
        <v>1232</v>
      </c>
      <c r="AH23" s="150"/>
      <c r="AI23" s="150"/>
      <c r="AJ23" s="150"/>
      <c r="AK23" s="150"/>
      <c r="AL23" s="150"/>
      <c r="AM23" s="150"/>
      <c r="AN23" s="150"/>
      <c r="AO23" s="150"/>
      <c r="AP23" s="150"/>
      <c r="AQ23" s="150"/>
      <c r="AR23" s="150"/>
      <c r="AS23" s="150"/>
      <c r="AT23" s="150"/>
      <c r="AU23" s="150"/>
      <c r="AV23" s="150"/>
      <c r="AW23" s="150"/>
      <c r="AX23" s="150"/>
      <c r="AY23" s="150"/>
      <c r="AZ23" s="150"/>
      <c r="BA23" s="150"/>
      <c r="BB23" s="150"/>
      <c r="BC23" s="150"/>
      <c r="BD23" s="150"/>
      <c r="BE23" s="150"/>
      <c r="BF23" s="150"/>
      <c r="BG23" s="150"/>
      <c r="BH23" s="150"/>
    </row>
    <row r="24" spans="1:60" outlineLevel="1" x14ac:dyDescent="0.2">
      <c r="A24" s="175">
        <v>16</v>
      </c>
      <c r="B24" s="176" t="s">
        <v>1114</v>
      </c>
      <c r="C24" s="183" t="s">
        <v>1115</v>
      </c>
      <c r="D24" s="177" t="s">
        <v>299</v>
      </c>
      <c r="E24" s="178">
        <v>5.8749000000000002</v>
      </c>
      <c r="F24" s="179"/>
      <c r="G24" s="180">
        <f t="shared" si="0"/>
        <v>0</v>
      </c>
      <c r="H24" s="161"/>
      <c r="I24" s="160">
        <f t="shared" si="1"/>
        <v>0</v>
      </c>
      <c r="J24" s="161"/>
      <c r="K24" s="160">
        <f t="shared" si="2"/>
        <v>0</v>
      </c>
      <c r="L24" s="160">
        <v>21</v>
      </c>
      <c r="M24" s="160">
        <f t="shared" si="3"/>
        <v>0</v>
      </c>
      <c r="N24" s="160">
        <v>0</v>
      </c>
      <c r="O24" s="160">
        <f t="shared" si="4"/>
        <v>0</v>
      </c>
      <c r="P24" s="160">
        <v>0</v>
      </c>
      <c r="Q24" s="160">
        <f t="shared" si="5"/>
        <v>0</v>
      </c>
      <c r="R24" s="160"/>
      <c r="S24" s="160" t="s">
        <v>236</v>
      </c>
      <c r="T24" s="160" t="s">
        <v>295</v>
      </c>
      <c r="U24" s="160">
        <v>0</v>
      </c>
      <c r="V24" s="160">
        <f t="shared" si="6"/>
        <v>0</v>
      </c>
      <c r="W24" s="160" t="s">
        <v>1726</v>
      </c>
      <c r="X24" s="160" t="s">
        <v>261</v>
      </c>
      <c r="Y24" s="150"/>
      <c r="Z24" s="150"/>
      <c r="AA24" s="150"/>
      <c r="AB24" s="150"/>
      <c r="AC24" s="150"/>
      <c r="AD24" s="150"/>
      <c r="AE24" s="150"/>
      <c r="AF24" s="150"/>
      <c r="AG24" s="150" t="s">
        <v>1232</v>
      </c>
      <c r="AH24" s="150"/>
      <c r="AI24" s="150"/>
      <c r="AJ24" s="150"/>
      <c r="AK24" s="150"/>
      <c r="AL24" s="150"/>
      <c r="AM24" s="150"/>
      <c r="AN24" s="150"/>
      <c r="AO24" s="150"/>
      <c r="AP24" s="150"/>
      <c r="AQ24" s="150"/>
      <c r="AR24" s="150"/>
      <c r="AS24" s="150"/>
      <c r="AT24" s="150"/>
      <c r="AU24" s="150"/>
      <c r="AV24" s="150"/>
      <c r="AW24" s="150"/>
      <c r="AX24" s="150"/>
      <c r="AY24" s="150"/>
      <c r="AZ24" s="150"/>
      <c r="BA24" s="150"/>
      <c r="BB24" s="150"/>
      <c r="BC24" s="150"/>
      <c r="BD24" s="150"/>
      <c r="BE24" s="150"/>
      <c r="BF24" s="150"/>
      <c r="BG24" s="150"/>
      <c r="BH24" s="150"/>
    </row>
    <row r="25" spans="1:60" outlineLevel="1" x14ac:dyDescent="0.2">
      <c r="A25" s="175">
        <v>17</v>
      </c>
      <c r="B25" s="176" t="s">
        <v>1753</v>
      </c>
      <c r="C25" s="183" t="s">
        <v>1754</v>
      </c>
      <c r="D25" s="177" t="s">
        <v>259</v>
      </c>
      <c r="E25" s="178">
        <v>9.6199999999999992</v>
      </c>
      <c r="F25" s="179"/>
      <c r="G25" s="180">
        <f t="shared" si="0"/>
        <v>0</v>
      </c>
      <c r="H25" s="161"/>
      <c r="I25" s="160">
        <f t="shared" si="1"/>
        <v>0</v>
      </c>
      <c r="J25" s="161"/>
      <c r="K25" s="160">
        <f t="shared" si="2"/>
        <v>0</v>
      </c>
      <c r="L25" s="160">
        <v>21</v>
      </c>
      <c r="M25" s="160">
        <f t="shared" si="3"/>
        <v>0</v>
      </c>
      <c r="N25" s="160">
        <v>0</v>
      </c>
      <c r="O25" s="160">
        <f t="shared" si="4"/>
        <v>0</v>
      </c>
      <c r="P25" s="160">
        <v>0</v>
      </c>
      <c r="Q25" s="160">
        <f t="shared" si="5"/>
        <v>0</v>
      </c>
      <c r="R25" s="160"/>
      <c r="S25" s="160" t="s">
        <v>236</v>
      </c>
      <c r="T25" s="160" t="s">
        <v>295</v>
      </c>
      <c r="U25" s="160">
        <v>0</v>
      </c>
      <c r="V25" s="160">
        <f t="shared" si="6"/>
        <v>0</v>
      </c>
      <c r="W25" s="160" t="s">
        <v>1726</v>
      </c>
      <c r="X25" s="160" t="s">
        <v>261</v>
      </c>
      <c r="Y25" s="150"/>
      <c r="Z25" s="150"/>
      <c r="AA25" s="150"/>
      <c r="AB25" s="150"/>
      <c r="AC25" s="150"/>
      <c r="AD25" s="150"/>
      <c r="AE25" s="150"/>
      <c r="AF25" s="150"/>
      <c r="AG25" s="150" t="s">
        <v>1232</v>
      </c>
      <c r="AH25" s="150"/>
      <c r="AI25" s="150"/>
      <c r="AJ25" s="150"/>
      <c r="AK25" s="150"/>
      <c r="AL25" s="150"/>
      <c r="AM25" s="150"/>
      <c r="AN25" s="150"/>
      <c r="AO25" s="150"/>
      <c r="AP25" s="150"/>
      <c r="AQ25" s="150"/>
      <c r="AR25" s="150"/>
      <c r="AS25" s="150"/>
      <c r="AT25" s="150"/>
      <c r="AU25" s="150"/>
      <c r="AV25" s="150"/>
      <c r="AW25" s="150"/>
      <c r="AX25" s="150"/>
      <c r="AY25" s="150"/>
      <c r="AZ25" s="150"/>
      <c r="BA25" s="150"/>
      <c r="BB25" s="150"/>
      <c r="BC25" s="150"/>
      <c r="BD25" s="150"/>
      <c r="BE25" s="150"/>
      <c r="BF25" s="150"/>
      <c r="BG25" s="150"/>
      <c r="BH25" s="150"/>
    </row>
    <row r="26" spans="1:60" outlineLevel="1" x14ac:dyDescent="0.2">
      <c r="A26" s="175">
        <v>18</v>
      </c>
      <c r="B26" s="176" t="s">
        <v>1755</v>
      </c>
      <c r="C26" s="183" t="s">
        <v>1756</v>
      </c>
      <c r="D26" s="177" t="s">
        <v>299</v>
      </c>
      <c r="E26" s="178">
        <v>9.5039999999999999E-2</v>
      </c>
      <c r="F26" s="179"/>
      <c r="G26" s="180">
        <f t="shared" si="0"/>
        <v>0</v>
      </c>
      <c r="H26" s="161"/>
      <c r="I26" s="160">
        <f t="shared" si="1"/>
        <v>0</v>
      </c>
      <c r="J26" s="161"/>
      <c r="K26" s="160">
        <f t="shared" si="2"/>
        <v>0</v>
      </c>
      <c r="L26" s="160">
        <v>21</v>
      </c>
      <c r="M26" s="160">
        <f t="shared" si="3"/>
        <v>0</v>
      </c>
      <c r="N26" s="160">
        <v>0</v>
      </c>
      <c r="O26" s="160">
        <f t="shared" si="4"/>
        <v>0</v>
      </c>
      <c r="P26" s="160">
        <v>0</v>
      </c>
      <c r="Q26" s="160">
        <f t="shared" si="5"/>
        <v>0</v>
      </c>
      <c r="R26" s="160"/>
      <c r="S26" s="160" t="s">
        <v>236</v>
      </c>
      <c r="T26" s="160" t="s">
        <v>295</v>
      </c>
      <c r="U26" s="160">
        <v>0</v>
      </c>
      <c r="V26" s="160">
        <f t="shared" si="6"/>
        <v>0</v>
      </c>
      <c r="W26" s="160" t="s">
        <v>1726</v>
      </c>
      <c r="X26" s="160" t="s">
        <v>964</v>
      </c>
      <c r="Y26" s="150"/>
      <c r="Z26" s="150"/>
      <c r="AA26" s="150"/>
      <c r="AB26" s="150"/>
      <c r="AC26" s="150"/>
      <c r="AD26" s="150"/>
      <c r="AE26" s="150"/>
      <c r="AF26" s="150"/>
      <c r="AG26" s="150" t="s">
        <v>1757</v>
      </c>
      <c r="AH26" s="150"/>
      <c r="AI26" s="150"/>
      <c r="AJ26" s="150"/>
      <c r="AK26" s="150"/>
      <c r="AL26" s="150"/>
      <c r="AM26" s="150"/>
      <c r="AN26" s="150"/>
      <c r="AO26" s="150"/>
      <c r="AP26" s="150"/>
      <c r="AQ26" s="150"/>
      <c r="AR26" s="150"/>
      <c r="AS26" s="150"/>
      <c r="AT26" s="150"/>
      <c r="AU26" s="150"/>
      <c r="AV26" s="150"/>
      <c r="AW26" s="150"/>
      <c r="AX26" s="150"/>
      <c r="AY26" s="150"/>
      <c r="AZ26" s="150"/>
      <c r="BA26" s="150"/>
      <c r="BB26" s="150"/>
      <c r="BC26" s="150"/>
      <c r="BD26" s="150"/>
      <c r="BE26" s="150"/>
      <c r="BF26" s="150"/>
      <c r="BG26" s="150"/>
      <c r="BH26" s="150"/>
    </row>
    <row r="27" spans="1:60" x14ac:dyDescent="0.2">
      <c r="A27" s="163" t="s">
        <v>232</v>
      </c>
      <c r="B27" s="164" t="s">
        <v>169</v>
      </c>
      <c r="C27" s="182" t="s">
        <v>170</v>
      </c>
      <c r="D27" s="165"/>
      <c r="E27" s="166"/>
      <c r="F27" s="167"/>
      <c r="G27" s="168">
        <f>SUMIF(AG28:AG45,"&lt;&gt;NOR",G28:G45)</f>
        <v>0</v>
      </c>
      <c r="H27" s="162"/>
      <c r="I27" s="162">
        <f>SUM(I28:I45)</f>
        <v>0</v>
      </c>
      <c r="J27" s="162"/>
      <c r="K27" s="162">
        <f>SUM(K28:K45)</f>
        <v>0</v>
      </c>
      <c r="L27" s="162"/>
      <c r="M27" s="162">
        <f>SUM(M28:M45)</f>
        <v>0</v>
      </c>
      <c r="N27" s="162"/>
      <c r="O27" s="162">
        <f>SUM(O28:O45)</f>
        <v>0.91000000000000014</v>
      </c>
      <c r="P27" s="162"/>
      <c r="Q27" s="162">
        <f>SUM(Q28:Q45)</f>
        <v>0</v>
      </c>
      <c r="R27" s="162"/>
      <c r="S27" s="162"/>
      <c r="T27" s="162"/>
      <c r="U27" s="162"/>
      <c r="V27" s="162">
        <f>SUM(V28:V45)</f>
        <v>0</v>
      </c>
      <c r="W27" s="162"/>
      <c r="X27" s="162"/>
      <c r="AG27" t="s">
        <v>233</v>
      </c>
    </row>
    <row r="28" spans="1:60" outlineLevel="1" x14ac:dyDescent="0.2">
      <c r="A28" s="175">
        <v>19</v>
      </c>
      <c r="B28" s="176" t="s">
        <v>1872</v>
      </c>
      <c r="C28" s="183" t="s">
        <v>1873</v>
      </c>
      <c r="D28" s="177" t="s">
        <v>259</v>
      </c>
      <c r="E28" s="178">
        <v>136.04</v>
      </c>
      <c r="F28" s="179"/>
      <c r="G28" s="180">
        <f t="shared" ref="G28:G45" si="7">ROUND(E28*F28,2)</f>
        <v>0</v>
      </c>
      <c r="H28" s="161"/>
      <c r="I28" s="160">
        <f t="shared" ref="I28:I45" si="8">ROUND(E28*H28,2)</f>
        <v>0</v>
      </c>
      <c r="J28" s="161"/>
      <c r="K28" s="160">
        <f t="shared" ref="K28:K45" si="9">ROUND(E28*J28,2)</f>
        <v>0</v>
      </c>
      <c r="L28" s="160">
        <v>21</v>
      </c>
      <c r="M28" s="160">
        <f t="shared" ref="M28:M45" si="10">G28*(1+L28/100)</f>
        <v>0</v>
      </c>
      <c r="N28" s="160">
        <v>0</v>
      </c>
      <c r="O28" s="160">
        <f t="shared" ref="O28:O45" si="11">ROUND(E28*N28,2)</f>
        <v>0</v>
      </c>
      <c r="P28" s="160">
        <v>0</v>
      </c>
      <c r="Q28" s="160">
        <f t="shared" ref="Q28:Q45" si="12">ROUND(E28*P28,2)</f>
        <v>0</v>
      </c>
      <c r="R28" s="160"/>
      <c r="S28" s="160" t="s">
        <v>236</v>
      </c>
      <c r="T28" s="160" t="s">
        <v>295</v>
      </c>
      <c r="U28" s="160">
        <v>0</v>
      </c>
      <c r="V28" s="160">
        <f t="shared" ref="V28:V45" si="13">ROUND(E28*U28,2)</f>
        <v>0</v>
      </c>
      <c r="W28" s="160" t="s">
        <v>1726</v>
      </c>
      <c r="X28" s="160" t="s">
        <v>261</v>
      </c>
      <c r="Y28" s="150"/>
      <c r="Z28" s="150"/>
      <c r="AA28" s="150"/>
      <c r="AB28" s="150"/>
      <c r="AC28" s="150"/>
      <c r="AD28" s="150"/>
      <c r="AE28" s="150"/>
      <c r="AF28" s="150"/>
      <c r="AG28" s="150" t="s">
        <v>1198</v>
      </c>
      <c r="AH28" s="150"/>
      <c r="AI28" s="150"/>
      <c r="AJ28" s="150"/>
      <c r="AK28" s="150"/>
      <c r="AL28" s="150"/>
      <c r="AM28" s="150"/>
      <c r="AN28" s="150"/>
      <c r="AO28" s="150"/>
      <c r="AP28" s="150"/>
      <c r="AQ28" s="150"/>
      <c r="AR28" s="150"/>
      <c r="AS28" s="150"/>
      <c r="AT28" s="150"/>
      <c r="AU28" s="150"/>
      <c r="AV28" s="150"/>
      <c r="AW28" s="150"/>
      <c r="AX28" s="150"/>
      <c r="AY28" s="150"/>
      <c r="AZ28" s="150"/>
      <c r="BA28" s="150"/>
      <c r="BB28" s="150"/>
      <c r="BC28" s="150"/>
      <c r="BD28" s="150"/>
      <c r="BE28" s="150"/>
      <c r="BF28" s="150"/>
      <c r="BG28" s="150"/>
      <c r="BH28" s="150"/>
    </row>
    <row r="29" spans="1:60" outlineLevel="1" x14ac:dyDescent="0.2">
      <c r="A29" s="175">
        <v>20</v>
      </c>
      <c r="B29" s="176" t="s">
        <v>1874</v>
      </c>
      <c r="C29" s="183" t="s">
        <v>1875</v>
      </c>
      <c r="D29" s="177" t="s">
        <v>259</v>
      </c>
      <c r="E29" s="178">
        <v>10.050000000000001</v>
      </c>
      <c r="F29" s="179"/>
      <c r="G29" s="180">
        <f t="shared" si="7"/>
        <v>0</v>
      </c>
      <c r="H29" s="161"/>
      <c r="I29" s="160">
        <f t="shared" si="8"/>
        <v>0</v>
      </c>
      <c r="J29" s="161"/>
      <c r="K29" s="160">
        <f t="shared" si="9"/>
        <v>0</v>
      </c>
      <c r="L29" s="160">
        <v>21</v>
      </c>
      <c r="M29" s="160">
        <f t="shared" si="10"/>
        <v>0</v>
      </c>
      <c r="N29" s="160">
        <v>0</v>
      </c>
      <c r="O29" s="160">
        <f t="shared" si="11"/>
        <v>0</v>
      </c>
      <c r="P29" s="160">
        <v>0</v>
      </c>
      <c r="Q29" s="160">
        <f t="shared" si="12"/>
        <v>0</v>
      </c>
      <c r="R29" s="160"/>
      <c r="S29" s="160" t="s">
        <v>236</v>
      </c>
      <c r="T29" s="160" t="s">
        <v>295</v>
      </c>
      <c r="U29" s="160">
        <v>0</v>
      </c>
      <c r="V29" s="160">
        <f t="shared" si="13"/>
        <v>0</v>
      </c>
      <c r="W29" s="160" t="s">
        <v>1726</v>
      </c>
      <c r="X29" s="160" t="s">
        <v>261</v>
      </c>
      <c r="Y29" s="150"/>
      <c r="Z29" s="150"/>
      <c r="AA29" s="150"/>
      <c r="AB29" s="150"/>
      <c r="AC29" s="150"/>
      <c r="AD29" s="150"/>
      <c r="AE29" s="150"/>
      <c r="AF29" s="150"/>
      <c r="AG29" s="150" t="s">
        <v>1198</v>
      </c>
      <c r="AH29" s="150"/>
      <c r="AI29" s="150"/>
      <c r="AJ29" s="150"/>
      <c r="AK29" s="150"/>
      <c r="AL29" s="150"/>
      <c r="AM29" s="150"/>
      <c r="AN29" s="150"/>
      <c r="AO29" s="150"/>
      <c r="AP29" s="150"/>
      <c r="AQ29" s="150"/>
      <c r="AR29" s="150"/>
      <c r="AS29" s="150"/>
      <c r="AT29" s="150"/>
      <c r="AU29" s="150"/>
      <c r="AV29" s="150"/>
      <c r="AW29" s="150"/>
      <c r="AX29" s="150"/>
      <c r="AY29" s="150"/>
      <c r="AZ29" s="150"/>
      <c r="BA29" s="150"/>
      <c r="BB29" s="150"/>
      <c r="BC29" s="150"/>
      <c r="BD29" s="150"/>
      <c r="BE29" s="150"/>
      <c r="BF29" s="150"/>
      <c r="BG29" s="150"/>
      <c r="BH29" s="150"/>
    </row>
    <row r="30" spans="1:60" outlineLevel="1" x14ac:dyDescent="0.2">
      <c r="A30" s="175">
        <v>21</v>
      </c>
      <c r="B30" s="176" t="s">
        <v>1876</v>
      </c>
      <c r="C30" s="183" t="s">
        <v>2023</v>
      </c>
      <c r="D30" s="177" t="s">
        <v>847</v>
      </c>
      <c r="E30" s="178">
        <v>43.83</v>
      </c>
      <c r="F30" s="179"/>
      <c r="G30" s="180">
        <f t="shared" si="7"/>
        <v>0</v>
      </c>
      <c r="H30" s="161"/>
      <c r="I30" s="160">
        <f t="shared" si="8"/>
        <v>0</v>
      </c>
      <c r="J30" s="161"/>
      <c r="K30" s="160">
        <f t="shared" si="9"/>
        <v>0</v>
      </c>
      <c r="L30" s="160">
        <v>21</v>
      </c>
      <c r="M30" s="160">
        <f t="shared" si="10"/>
        <v>0</v>
      </c>
      <c r="N30" s="160">
        <v>1E-3</v>
      </c>
      <c r="O30" s="160">
        <f t="shared" si="11"/>
        <v>0.04</v>
      </c>
      <c r="P30" s="160">
        <v>0</v>
      </c>
      <c r="Q30" s="160">
        <f t="shared" si="12"/>
        <v>0</v>
      </c>
      <c r="R30" s="160"/>
      <c r="S30" s="160" t="s">
        <v>236</v>
      </c>
      <c r="T30" s="160" t="s">
        <v>295</v>
      </c>
      <c r="U30" s="160">
        <v>0</v>
      </c>
      <c r="V30" s="160">
        <f t="shared" si="13"/>
        <v>0</v>
      </c>
      <c r="W30" s="160" t="s">
        <v>1726</v>
      </c>
      <c r="X30" s="160" t="s">
        <v>261</v>
      </c>
      <c r="Y30" s="150"/>
      <c r="Z30" s="150"/>
      <c r="AA30" s="150"/>
      <c r="AB30" s="150"/>
      <c r="AC30" s="150"/>
      <c r="AD30" s="150"/>
      <c r="AE30" s="150"/>
      <c r="AF30" s="150"/>
      <c r="AG30" s="150" t="s">
        <v>1198</v>
      </c>
      <c r="AH30" s="150"/>
      <c r="AI30" s="150"/>
      <c r="AJ30" s="150"/>
      <c r="AK30" s="150"/>
      <c r="AL30" s="150"/>
      <c r="AM30" s="150"/>
      <c r="AN30" s="150"/>
      <c r="AO30" s="150"/>
      <c r="AP30" s="150"/>
      <c r="AQ30" s="150"/>
      <c r="AR30" s="150"/>
      <c r="AS30" s="150"/>
      <c r="AT30" s="150"/>
      <c r="AU30" s="150"/>
      <c r="AV30" s="150"/>
      <c r="AW30" s="150"/>
      <c r="AX30" s="150"/>
      <c r="AY30" s="150"/>
      <c r="AZ30" s="150"/>
      <c r="BA30" s="150"/>
      <c r="BB30" s="150"/>
      <c r="BC30" s="150"/>
      <c r="BD30" s="150"/>
      <c r="BE30" s="150"/>
      <c r="BF30" s="150"/>
      <c r="BG30" s="150"/>
      <c r="BH30" s="150"/>
    </row>
    <row r="31" spans="1:60" outlineLevel="1" x14ac:dyDescent="0.2">
      <c r="A31" s="175">
        <v>22</v>
      </c>
      <c r="B31" s="176" t="s">
        <v>1877</v>
      </c>
      <c r="C31" s="183" t="s">
        <v>1878</v>
      </c>
      <c r="D31" s="177" t="s">
        <v>259</v>
      </c>
      <c r="E31" s="178">
        <v>136.04</v>
      </c>
      <c r="F31" s="179"/>
      <c r="G31" s="180">
        <f t="shared" si="7"/>
        <v>0</v>
      </c>
      <c r="H31" s="161"/>
      <c r="I31" s="160">
        <f t="shared" si="8"/>
        <v>0</v>
      </c>
      <c r="J31" s="161"/>
      <c r="K31" s="160">
        <f t="shared" si="9"/>
        <v>0</v>
      </c>
      <c r="L31" s="160">
        <v>21</v>
      </c>
      <c r="M31" s="160">
        <f t="shared" si="10"/>
        <v>0</v>
      </c>
      <c r="N31" s="160">
        <v>3.6000000000000002E-4</v>
      </c>
      <c r="O31" s="160">
        <f t="shared" si="11"/>
        <v>0.05</v>
      </c>
      <c r="P31" s="160">
        <v>0</v>
      </c>
      <c r="Q31" s="160">
        <f t="shared" si="12"/>
        <v>0</v>
      </c>
      <c r="R31" s="160"/>
      <c r="S31" s="160" t="s">
        <v>236</v>
      </c>
      <c r="T31" s="160" t="s">
        <v>295</v>
      </c>
      <c r="U31" s="160">
        <v>0</v>
      </c>
      <c r="V31" s="160">
        <f t="shared" si="13"/>
        <v>0</v>
      </c>
      <c r="W31" s="160" t="s">
        <v>1726</v>
      </c>
      <c r="X31" s="160" t="s">
        <v>261</v>
      </c>
      <c r="Y31" s="150"/>
      <c r="Z31" s="150"/>
      <c r="AA31" s="150"/>
      <c r="AB31" s="150"/>
      <c r="AC31" s="150"/>
      <c r="AD31" s="150"/>
      <c r="AE31" s="150"/>
      <c r="AF31" s="150"/>
      <c r="AG31" s="150" t="s">
        <v>1198</v>
      </c>
      <c r="AH31" s="150"/>
      <c r="AI31" s="150"/>
      <c r="AJ31" s="150"/>
      <c r="AK31" s="150"/>
      <c r="AL31" s="150"/>
      <c r="AM31" s="150"/>
      <c r="AN31" s="150"/>
      <c r="AO31" s="150"/>
      <c r="AP31" s="150"/>
      <c r="AQ31" s="150"/>
      <c r="AR31" s="150"/>
      <c r="AS31" s="150"/>
      <c r="AT31" s="150"/>
      <c r="AU31" s="150"/>
      <c r="AV31" s="150"/>
      <c r="AW31" s="150"/>
      <c r="AX31" s="150"/>
      <c r="AY31" s="150"/>
      <c r="AZ31" s="150"/>
      <c r="BA31" s="150"/>
      <c r="BB31" s="150"/>
      <c r="BC31" s="150"/>
      <c r="BD31" s="150"/>
      <c r="BE31" s="150"/>
      <c r="BF31" s="150"/>
      <c r="BG31" s="150"/>
      <c r="BH31" s="150"/>
    </row>
    <row r="32" spans="1:60" outlineLevel="1" x14ac:dyDescent="0.2">
      <c r="A32" s="175">
        <v>23</v>
      </c>
      <c r="B32" s="176" t="s">
        <v>1879</v>
      </c>
      <c r="C32" s="183" t="s">
        <v>1880</v>
      </c>
      <c r="D32" s="177" t="s">
        <v>259</v>
      </c>
      <c r="E32" s="178">
        <v>10.050000000000001</v>
      </c>
      <c r="F32" s="179"/>
      <c r="G32" s="180">
        <f t="shared" si="7"/>
        <v>0</v>
      </c>
      <c r="H32" s="161"/>
      <c r="I32" s="160">
        <f t="shared" si="8"/>
        <v>0</v>
      </c>
      <c r="J32" s="161"/>
      <c r="K32" s="160">
        <f t="shared" si="9"/>
        <v>0</v>
      </c>
      <c r="L32" s="160">
        <v>21</v>
      </c>
      <c r="M32" s="160">
        <f t="shared" si="10"/>
        <v>0</v>
      </c>
      <c r="N32" s="160">
        <v>4.0000000000000002E-4</v>
      </c>
      <c r="O32" s="160">
        <f t="shared" si="11"/>
        <v>0</v>
      </c>
      <c r="P32" s="160">
        <v>0</v>
      </c>
      <c r="Q32" s="160">
        <f t="shared" si="12"/>
        <v>0</v>
      </c>
      <c r="R32" s="160"/>
      <c r="S32" s="160" t="s">
        <v>236</v>
      </c>
      <c r="T32" s="160" t="s">
        <v>295</v>
      </c>
      <c r="U32" s="160">
        <v>0</v>
      </c>
      <c r="V32" s="160">
        <f t="shared" si="13"/>
        <v>0</v>
      </c>
      <c r="W32" s="160" t="s">
        <v>1726</v>
      </c>
      <c r="X32" s="160" t="s">
        <v>261</v>
      </c>
      <c r="Y32" s="150"/>
      <c r="Z32" s="150"/>
      <c r="AA32" s="150"/>
      <c r="AB32" s="150"/>
      <c r="AC32" s="150"/>
      <c r="AD32" s="150"/>
      <c r="AE32" s="150"/>
      <c r="AF32" s="150"/>
      <c r="AG32" s="150" t="s">
        <v>1198</v>
      </c>
      <c r="AH32" s="150"/>
      <c r="AI32" s="150"/>
      <c r="AJ32" s="150"/>
      <c r="AK32" s="150"/>
      <c r="AL32" s="150"/>
      <c r="AM32" s="150"/>
      <c r="AN32" s="150"/>
      <c r="AO32" s="150"/>
      <c r="AP32" s="150"/>
      <c r="AQ32" s="150"/>
      <c r="AR32" s="150"/>
      <c r="AS32" s="150"/>
      <c r="AT32" s="150"/>
      <c r="AU32" s="150"/>
      <c r="AV32" s="150"/>
      <c r="AW32" s="150"/>
      <c r="AX32" s="150"/>
      <c r="AY32" s="150"/>
      <c r="AZ32" s="150"/>
      <c r="BA32" s="150"/>
      <c r="BB32" s="150"/>
      <c r="BC32" s="150"/>
      <c r="BD32" s="150"/>
      <c r="BE32" s="150"/>
      <c r="BF32" s="150"/>
      <c r="BG32" s="150"/>
      <c r="BH32" s="150"/>
    </row>
    <row r="33" spans="1:60" outlineLevel="1" x14ac:dyDescent="0.2">
      <c r="A33" s="175">
        <v>24</v>
      </c>
      <c r="B33" s="176" t="s">
        <v>1881</v>
      </c>
      <c r="C33" s="183" t="s">
        <v>2025</v>
      </c>
      <c r="D33" s="177" t="s">
        <v>259</v>
      </c>
      <c r="E33" s="178">
        <v>168.51</v>
      </c>
      <c r="F33" s="179"/>
      <c r="G33" s="180">
        <f t="shared" si="7"/>
        <v>0</v>
      </c>
      <c r="H33" s="161"/>
      <c r="I33" s="160">
        <f t="shared" si="8"/>
        <v>0</v>
      </c>
      <c r="J33" s="161"/>
      <c r="K33" s="160">
        <f t="shared" si="9"/>
        <v>0</v>
      </c>
      <c r="L33" s="160">
        <v>21</v>
      </c>
      <c r="M33" s="160">
        <f t="shared" si="10"/>
        <v>0</v>
      </c>
      <c r="N33" s="160">
        <v>5.5000000000000003E-4</v>
      </c>
      <c r="O33" s="160">
        <f t="shared" si="11"/>
        <v>0.09</v>
      </c>
      <c r="P33" s="160">
        <v>0</v>
      </c>
      <c r="Q33" s="160">
        <f t="shared" si="12"/>
        <v>0</v>
      </c>
      <c r="R33" s="160"/>
      <c r="S33" s="160" t="s">
        <v>236</v>
      </c>
      <c r="T33" s="160" t="s">
        <v>295</v>
      </c>
      <c r="U33" s="160">
        <v>0</v>
      </c>
      <c r="V33" s="160">
        <f t="shared" si="13"/>
        <v>0</v>
      </c>
      <c r="W33" s="160" t="s">
        <v>1726</v>
      </c>
      <c r="X33" s="160" t="s">
        <v>423</v>
      </c>
      <c r="Y33" s="150"/>
      <c r="Z33" s="150"/>
      <c r="AA33" s="150"/>
      <c r="AB33" s="150"/>
      <c r="AC33" s="150"/>
      <c r="AD33" s="150"/>
      <c r="AE33" s="150"/>
      <c r="AF33" s="150"/>
      <c r="AG33" s="150" t="s">
        <v>1202</v>
      </c>
      <c r="AH33" s="150"/>
      <c r="AI33" s="150"/>
      <c r="AJ33" s="150"/>
      <c r="AK33" s="150"/>
      <c r="AL33" s="150"/>
      <c r="AM33" s="150"/>
      <c r="AN33" s="150"/>
      <c r="AO33" s="150"/>
      <c r="AP33" s="150"/>
      <c r="AQ33" s="150"/>
      <c r="AR33" s="150"/>
      <c r="AS33" s="150"/>
      <c r="AT33" s="150"/>
      <c r="AU33" s="150"/>
      <c r="AV33" s="150"/>
      <c r="AW33" s="150"/>
      <c r="AX33" s="150"/>
      <c r="AY33" s="150"/>
      <c r="AZ33" s="150"/>
      <c r="BA33" s="150"/>
      <c r="BB33" s="150"/>
      <c r="BC33" s="150"/>
      <c r="BD33" s="150"/>
      <c r="BE33" s="150"/>
      <c r="BF33" s="150"/>
      <c r="BG33" s="150"/>
      <c r="BH33" s="150"/>
    </row>
    <row r="34" spans="1:60" outlineLevel="1" x14ac:dyDescent="0.2">
      <c r="A34" s="175">
        <v>25</v>
      </c>
      <c r="B34" s="176" t="s">
        <v>1882</v>
      </c>
      <c r="C34" s="183" t="s">
        <v>1883</v>
      </c>
      <c r="D34" s="177" t="s">
        <v>259</v>
      </c>
      <c r="E34" s="178">
        <v>145.65</v>
      </c>
      <c r="F34" s="179"/>
      <c r="G34" s="180">
        <f t="shared" si="7"/>
        <v>0</v>
      </c>
      <c r="H34" s="161"/>
      <c r="I34" s="160">
        <f t="shared" si="8"/>
        <v>0</v>
      </c>
      <c r="J34" s="161"/>
      <c r="K34" s="160">
        <f t="shared" si="9"/>
        <v>0</v>
      </c>
      <c r="L34" s="160">
        <v>21</v>
      </c>
      <c r="M34" s="160">
        <f t="shared" si="10"/>
        <v>0</v>
      </c>
      <c r="N34" s="160">
        <v>3.0000000000000001E-5</v>
      </c>
      <c r="O34" s="160">
        <f t="shared" si="11"/>
        <v>0</v>
      </c>
      <c r="P34" s="160">
        <v>0</v>
      </c>
      <c r="Q34" s="160">
        <f t="shared" si="12"/>
        <v>0</v>
      </c>
      <c r="R34" s="160"/>
      <c r="S34" s="160" t="s">
        <v>236</v>
      </c>
      <c r="T34" s="160" t="s">
        <v>295</v>
      </c>
      <c r="U34" s="160">
        <v>0</v>
      </c>
      <c r="V34" s="160">
        <f t="shared" si="13"/>
        <v>0</v>
      </c>
      <c r="W34" s="160" t="s">
        <v>1726</v>
      </c>
      <c r="X34" s="160" t="s">
        <v>261</v>
      </c>
      <c r="Y34" s="150"/>
      <c r="Z34" s="150"/>
      <c r="AA34" s="150"/>
      <c r="AB34" s="150"/>
      <c r="AC34" s="150"/>
      <c r="AD34" s="150"/>
      <c r="AE34" s="150"/>
      <c r="AF34" s="150"/>
      <c r="AG34" s="150" t="s">
        <v>1198</v>
      </c>
      <c r="AH34" s="150"/>
      <c r="AI34" s="150"/>
      <c r="AJ34" s="150"/>
      <c r="AK34" s="150"/>
      <c r="AL34" s="150"/>
      <c r="AM34" s="150"/>
      <c r="AN34" s="150"/>
      <c r="AO34" s="150"/>
      <c r="AP34" s="150"/>
      <c r="AQ34" s="150"/>
      <c r="AR34" s="150"/>
      <c r="AS34" s="150"/>
      <c r="AT34" s="150"/>
      <c r="AU34" s="150"/>
      <c r="AV34" s="150"/>
      <c r="AW34" s="150"/>
      <c r="AX34" s="150"/>
      <c r="AY34" s="150"/>
      <c r="AZ34" s="150"/>
      <c r="BA34" s="150"/>
      <c r="BB34" s="150"/>
      <c r="BC34" s="150"/>
      <c r="BD34" s="150"/>
      <c r="BE34" s="150"/>
      <c r="BF34" s="150"/>
      <c r="BG34" s="150"/>
      <c r="BH34" s="150"/>
    </row>
    <row r="35" spans="1:60" outlineLevel="1" x14ac:dyDescent="0.2">
      <c r="A35" s="175">
        <v>26</v>
      </c>
      <c r="B35" s="176" t="s">
        <v>1884</v>
      </c>
      <c r="C35" s="183" t="s">
        <v>2024</v>
      </c>
      <c r="D35" s="177" t="s">
        <v>259</v>
      </c>
      <c r="E35" s="178">
        <v>174.78</v>
      </c>
      <c r="F35" s="179"/>
      <c r="G35" s="180">
        <f t="shared" si="7"/>
        <v>0</v>
      </c>
      <c r="H35" s="161"/>
      <c r="I35" s="160">
        <f t="shared" si="8"/>
        <v>0</v>
      </c>
      <c r="J35" s="161"/>
      <c r="K35" s="160">
        <f t="shared" si="9"/>
        <v>0</v>
      </c>
      <c r="L35" s="160">
        <v>21</v>
      </c>
      <c r="M35" s="160">
        <f t="shared" si="10"/>
        <v>0</v>
      </c>
      <c r="N35" s="160">
        <v>1.9E-3</v>
      </c>
      <c r="O35" s="160">
        <f t="shared" si="11"/>
        <v>0.33</v>
      </c>
      <c r="P35" s="160">
        <v>0</v>
      </c>
      <c r="Q35" s="160">
        <f t="shared" si="12"/>
        <v>0</v>
      </c>
      <c r="R35" s="160"/>
      <c r="S35" s="160" t="s">
        <v>236</v>
      </c>
      <c r="T35" s="160" t="s">
        <v>295</v>
      </c>
      <c r="U35" s="160">
        <v>0</v>
      </c>
      <c r="V35" s="160">
        <f t="shared" si="13"/>
        <v>0</v>
      </c>
      <c r="W35" s="160" t="s">
        <v>1726</v>
      </c>
      <c r="X35" s="160" t="s">
        <v>423</v>
      </c>
      <c r="Y35" s="150"/>
      <c r="Z35" s="150"/>
      <c r="AA35" s="150"/>
      <c r="AB35" s="150"/>
      <c r="AC35" s="150"/>
      <c r="AD35" s="150"/>
      <c r="AE35" s="150"/>
      <c r="AF35" s="150"/>
      <c r="AG35" s="150" t="s">
        <v>424</v>
      </c>
      <c r="AH35" s="150"/>
      <c r="AI35" s="150"/>
      <c r="AJ35" s="150"/>
      <c r="AK35" s="150"/>
      <c r="AL35" s="150"/>
      <c r="AM35" s="150"/>
      <c r="AN35" s="150"/>
      <c r="AO35" s="150"/>
      <c r="AP35" s="150"/>
      <c r="AQ35" s="150"/>
      <c r="AR35" s="150"/>
      <c r="AS35" s="150"/>
      <c r="AT35" s="150"/>
      <c r="AU35" s="150"/>
      <c r="AV35" s="150"/>
      <c r="AW35" s="150"/>
      <c r="AX35" s="150"/>
      <c r="AY35" s="150"/>
      <c r="AZ35" s="150"/>
      <c r="BA35" s="150"/>
      <c r="BB35" s="150"/>
      <c r="BC35" s="150"/>
      <c r="BD35" s="150"/>
      <c r="BE35" s="150"/>
      <c r="BF35" s="150"/>
      <c r="BG35" s="150"/>
      <c r="BH35" s="150"/>
    </row>
    <row r="36" spans="1:60" outlineLevel="1" x14ac:dyDescent="0.2">
      <c r="A36" s="175">
        <v>27</v>
      </c>
      <c r="B36" s="176" t="s">
        <v>1885</v>
      </c>
      <c r="C36" s="183" t="s">
        <v>1886</v>
      </c>
      <c r="D36" s="177" t="s">
        <v>292</v>
      </c>
      <c r="E36" s="178">
        <v>874</v>
      </c>
      <c r="F36" s="179"/>
      <c r="G36" s="180">
        <f t="shared" si="7"/>
        <v>0</v>
      </c>
      <c r="H36" s="161"/>
      <c r="I36" s="160">
        <f t="shared" si="8"/>
        <v>0</v>
      </c>
      <c r="J36" s="161"/>
      <c r="K36" s="160">
        <f t="shared" si="9"/>
        <v>0</v>
      </c>
      <c r="L36" s="160">
        <v>21</v>
      </c>
      <c r="M36" s="160">
        <f t="shared" si="10"/>
        <v>0</v>
      </c>
      <c r="N36" s="160">
        <v>1.0000000000000001E-5</v>
      </c>
      <c r="O36" s="160">
        <f t="shared" si="11"/>
        <v>0.01</v>
      </c>
      <c r="P36" s="160">
        <v>0</v>
      </c>
      <c r="Q36" s="160">
        <f t="shared" si="12"/>
        <v>0</v>
      </c>
      <c r="R36" s="160"/>
      <c r="S36" s="160" t="s">
        <v>236</v>
      </c>
      <c r="T36" s="160" t="s">
        <v>295</v>
      </c>
      <c r="U36" s="160">
        <v>0</v>
      </c>
      <c r="V36" s="160">
        <f t="shared" si="13"/>
        <v>0</v>
      </c>
      <c r="W36" s="160" t="s">
        <v>1726</v>
      </c>
      <c r="X36" s="160" t="s">
        <v>261</v>
      </c>
      <c r="Y36" s="150"/>
      <c r="Z36" s="150"/>
      <c r="AA36" s="150"/>
      <c r="AB36" s="150"/>
      <c r="AC36" s="150"/>
      <c r="AD36" s="150"/>
      <c r="AE36" s="150"/>
      <c r="AF36" s="150"/>
      <c r="AG36" s="150" t="s">
        <v>1198</v>
      </c>
      <c r="AH36" s="150"/>
      <c r="AI36" s="150"/>
      <c r="AJ36" s="150"/>
      <c r="AK36" s="150"/>
      <c r="AL36" s="150"/>
      <c r="AM36" s="150"/>
      <c r="AN36" s="150"/>
      <c r="AO36" s="150"/>
      <c r="AP36" s="150"/>
      <c r="AQ36" s="150"/>
      <c r="AR36" s="150"/>
      <c r="AS36" s="150"/>
      <c r="AT36" s="150"/>
      <c r="AU36" s="150"/>
      <c r="AV36" s="150"/>
      <c r="AW36" s="150"/>
      <c r="AX36" s="150"/>
      <c r="AY36" s="150"/>
      <c r="AZ36" s="150"/>
      <c r="BA36" s="150"/>
      <c r="BB36" s="150"/>
      <c r="BC36" s="150"/>
      <c r="BD36" s="150"/>
      <c r="BE36" s="150"/>
      <c r="BF36" s="150"/>
      <c r="BG36" s="150"/>
      <c r="BH36" s="150"/>
    </row>
    <row r="37" spans="1:60" outlineLevel="1" x14ac:dyDescent="0.2">
      <c r="A37" s="175">
        <v>28</v>
      </c>
      <c r="B37" s="176" t="s">
        <v>1887</v>
      </c>
      <c r="C37" s="183" t="s">
        <v>1888</v>
      </c>
      <c r="D37" s="177" t="s">
        <v>292</v>
      </c>
      <c r="E37" s="178">
        <v>874</v>
      </c>
      <c r="F37" s="179"/>
      <c r="G37" s="180">
        <f t="shared" si="7"/>
        <v>0</v>
      </c>
      <c r="H37" s="161"/>
      <c r="I37" s="160">
        <f t="shared" si="8"/>
        <v>0</v>
      </c>
      <c r="J37" s="161"/>
      <c r="K37" s="160">
        <f t="shared" si="9"/>
        <v>0</v>
      </c>
      <c r="L37" s="160">
        <v>21</v>
      </c>
      <c r="M37" s="160">
        <f t="shared" si="10"/>
        <v>0</v>
      </c>
      <c r="N37" s="160">
        <v>1.0000000000000001E-5</v>
      </c>
      <c r="O37" s="160">
        <f t="shared" si="11"/>
        <v>0.01</v>
      </c>
      <c r="P37" s="160">
        <v>0</v>
      </c>
      <c r="Q37" s="160">
        <f t="shared" si="12"/>
        <v>0</v>
      </c>
      <c r="R37" s="160"/>
      <c r="S37" s="160" t="s">
        <v>236</v>
      </c>
      <c r="T37" s="160" t="s">
        <v>295</v>
      </c>
      <c r="U37" s="160">
        <v>0</v>
      </c>
      <c r="V37" s="160">
        <f t="shared" si="13"/>
        <v>0</v>
      </c>
      <c r="W37" s="160" t="s">
        <v>1726</v>
      </c>
      <c r="X37" s="160" t="s">
        <v>423</v>
      </c>
      <c r="Y37" s="150"/>
      <c r="Z37" s="150"/>
      <c r="AA37" s="150"/>
      <c r="AB37" s="150"/>
      <c r="AC37" s="150"/>
      <c r="AD37" s="150"/>
      <c r="AE37" s="150"/>
      <c r="AF37" s="150"/>
      <c r="AG37" s="150" t="s">
        <v>424</v>
      </c>
      <c r="AH37" s="150"/>
      <c r="AI37" s="150"/>
      <c r="AJ37" s="150"/>
      <c r="AK37" s="150"/>
      <c r="AL37" s="150"/>
      <c r="AM37" s="150"/>
      <c r="AN37" s="150"/>
      <c r="AO37" s="150"/>
      <c r="AP37" s="150"/>
      <c r="AQ37" s="150"/>
      <c r="AR37" s="150"/>
      <c r="AS37" s="150"/>
      <c r="AT37" s="150"/>
      <c r="AU37" s="150"/>
      <c r="AV37" s="150"/>
      <c r="AW37" s="150"/>
      <c r="AX37" s="150"/>
      <c r="AY37" s="150"/>
      <c r="AZ37" s="150"/>
      <c r="BA37" s="150"/>
      <c r="BB37" s="150"/>
      <c r="BC37" s="150"/>
      <c r="BD37" s="150"/>
      <c r="BE37" s="150"/>
      <c r="BF37" s="150"/>
      <c r="BG37" s="150"/>
      <c r="BH37" s="150"/>
    </row>
    <row r="38" spans="1:60" outlineLevel="1" x14ac:dyDescent="0.2">
      <c r="A38" s="175">
        <v>29</v>
      </c>
      <c r="B38" s="176" t="s">
        <v>1820</v>
      </c>
      <c r="C38" s="183" t="s">
        <v>1889</v>
      </c>
      <c r="D38" s="177" t="s">
        <v>292</v>
      </c>
      <c r="E38" s="178">
        <v>14</v>
      </c>
      <c r="F38" s="179"/>
      <c r="G38" s="180">
        <f t="shared" si="7"/>
        <v>0</v>
      </c>
      <c r="H38" s="161"/>
      <c r="I38" s="160">
        <f t="shared" si="8"/>
        <v>0</v>
      </c>
      <c r="J38" s="161"/>
      <c r="K38" s="160">
        <f t="shared" si="9"/>
        <v>0</v>
      </c>
      <c r="L38" s="160">
        <v>21</v>
      </c>
      <c r="M38" s="160">
        <f t="shared" si="10"/>
        <v>0</v>
      </c>
      <c r="N38" s="160">
        <v>5.0000000000000001E-4</v>
      </c>
      <c r="O38" s="160">
        <f t="shared" si="11"/>
        <v>0.01</v>
      </c>
      <c r="P38" s="160">
        <v>0</v>
      </c>
      <c r="Q38" s="160">
        <f t="shared" si="12"/>
        <v>0</v>
      </c>
      <c r="R38" s="160"/>
      <c r="S38" s="160" t="s">
        <v>236</v>
      </c>
      <c r="T38" s="160" t="s">
        <v>295</v>
      </c>
      <c r="U38" s="160">
        <v>0</v>
      </c>
      <c r="V38" s="160">
        <f t="shared" si="13"/>
        <v>0</v>
      </c>
      <c r="W38" s="160" t="s">
        <v>1726</v>
      </c>
      <c r="X38" s="160" t="s">
        <v>423</v>
      </c>
      <c r="Y38" s="150"/>
      <c r="Z38" s="150"/>
      <c r="AA38" s="150"/>
      <c r="AB38" s="150"/>
      <c r="AC38" s="150"/>
      <c r="AD38" s="150"/>
      <c r="AE38" s="150"/>
      <c r="AF38" s="150"/>
      <c r="AG38" s="150" t="s">
        <v>424</v>
      </c>
      <c r="AH38" s="150"/>
      <c r="AI38" s="150"/>
      <c r="AJ38" s="150"/>
      <c r="AK38" s="150"/>
      <c r="AL38" s="150"/>
      <c r="AM38" s="150"/>
      <c r="AN38" s="150"/>
      <c r="AO38" s="150"/>
      <c r="AP38" s="150"/>
      <c r="AQ38" s="150"/>
      <c r="AR38" s="150"/>
      <c r="AS38" s="150"/>
      <c r="AT38" s="150"/>
      <c r="AU38" s="150"/>
      <c r="AV38" s="150"/>
      <c r="AW38" s="150"/>
      <c r="AX38" s="150"/>
      <c r="AY38" s="150"/>
      <c r="AZ38" s="150"/>
      <c r="BA38" s="150"/>
      <c r="BB38" s="150"/>
      <c r="BC38" s="150"/>
      <c r="BD38" s="150"/>
      <c r="BE38" s="150"/>
      <c r="BF38" s="150"/>
      <c r="BG38" s="150"/>
      <c r="BH38" s="150"/>
    </row>
    <row r="39" spans="1:60" outlineLevel="1" x14ac:dyDescent="0.2">
      <c r="A39" s="175">
        <v>30</v>
      </c>
      <c r="B39" s="176" t="s">
        <v>1821</v>
      </c>
      <c r="C39" s="183" t="s">
        <v>1890</v>
      </c>
      <c r="D39" s="177" t="s">
        <v>292</v>
      </c>
      <c r="E39" s="178">
        <v>14</v>
      </c>
      <c r="F39" s="179"/>
      <c r="G39" s="180">
        <f t="shared" si="7"/>
        <v>0</v>
      </c>
      <c r="H39" s="161"/>
      <c r="I39" s="160">
        <f t="shared" si="8"/>
        <v>0</v>
      </c>
      <c r="J39" s="161"/>
      <c r="K39" s="160">
        <f t="shared" si="9"/>
        <v>0</v>
      </c>
      <c r="L39" s="160">
        <v>21</v>
      </c>
      <c r="M39" s="160">
        <f t="shared" si="10"/>
        <v>0</v>
      </c>
      <c r="N39" s="160">
        <v>5.0000000000000001E-4</v>
      </c>
      <c r="O39" s="160">
        <f t="shared" si="11"/>
        <v>0.01</v>
      </c>
      <c r="P39" s="160">
        <v>0</v>
      </c>
      <c r="Q39" s="160">
        <f t="shared" si="12"/>
        <v>0</v>
      </c>
      <c r="R39" s="160"/>
      <c r="S39" s="160" t="s">
        <v>236</v>
      </c>
      <c r="T39" s="160" t="s">
        <v>295</v>
      </c>
      <c r="U39" s="160">
        <v>0</v>
      </c>
      <c r="V39" s="160">
        <f t="shared" si="13"/>
        <v>0</v>
      </c>
      <c r="W39" s="160" t="s">
        <v>1726</v>
      </c>
      <c r="X39" s="160" t="s">
        <v>423</v>
      </c>
      <c r="Y39" s="150"/>
      <c r="Z39" s="150"/>
      <c r="AA39" s="150"/>
      <c r="AB39" s="150"/>
      <c r="AC39" s="150"/>
      <c r="AD39" s="150"/>
      <c r="AE39" s="150"/>
      <c r="AF39" s="150"/>
      <c r="AG39" s="150" t="s">
        <v>424</v>
      </c>
      <c r="AH39" s="150"/>
      <c r="AI39" s="150"/>
      <c r="AJ39" s="150"/>
      <c r="AK39" s="150"/>
      <c r="AL39" s="150"/>
      <c r="AM39" s="150"/>
      <c r="AN39" s="150"/>
      <c r="AO39" s="150"/>
      <c r="AP39" s="150"/>
      <c r="AQ39" s="150"/>
      <c r="AR39" s="150"/>
      <c r="AS39" s="150"/>
      <c r="AT39" s="150"/>
      <c r="AU39" s="150"/>
      <c r="AV39" s="150"/>
      <c r="AW39" s="150"/>
      <c r="AX39" s="150"/>
      <c r="AY39" s="150"/>
      <c r="AZ39" s="150"/>
      <c r="BA39" s="150"/>
      <c r="BB39" s="150"/>
      <c r="BC39" s="150"/>
      <c r="BD39" s="150"/>
      <c r="BE39" s="150"/>
      <c r="BF39" s="150"/>
      <c r="BG39" s="150"/>
      <c r="BH39" s="150"/>
    </row>
    <row r="40" spans="1:60" outlineLevel="1" x14ac:dyDescent="0.2">
      <c r="A40" s="175">
        <v>31</v>
      </c>
      <c r="B40" s="176" t="s">
        <v>1823</v>
      </c>
      <c r="C40" s="183" t="s">
        <v>1891</v>
      </c>
      <c r="D40" s="177" t="s">
        <v>847</v>
      </c>
      <c r="E40" s="178">
        <v>2.19</v>
      </c>
      <c r="F40" s="179"/>
      <c r="G40" s="180">
        <f t="shared" si="7"/>
        <v>0</v>
      </c>
      <c r="H40" s="161"/>
      <c r="I40" s="160">
        <f t="shared" si="8"/>
        <v>0</v>
      </c>
      <c r="J40" s="161"/>
      <c r="K40" s="160">
        <f t="shared" si="9"/>
        <v>0</v>
      </c>
      <c r="L40" s="160">
        <v>21</v>
      </c>
      <c r="M40" s="160">
        <f t="shared" si="10"/>
        <v>0</v>
      </c>
      <c r="N40" s="160">
        <v>1E-3</v>
      </c>
      <c r="O40" s="160">
        <f t="shared" si="11"/>
        <v>0</v>
      </c>
      <c r="P40" s="160">
        <v>0</v>
      </c>
      <c r="Q40" s="160">
        <f t="shared" si="12"/>
        <v>0</v>
      </c>
      <c r="R40" s="160"/>
      <c r="S40" s="160" t="s">
        <v>236</v>
      </c>
      <c r="T40" s="160" t="s">
        <v>295</v>
      </c>
      <c r="U40" s="160">
        <v>0</v>
      </c>
      <c r="V40" s="160">
        <f t="shared" si="13"/>
        <v>0</v>
      </c>
      <c r="W40" s="160" t="s">
        <v>1726</v>
      </c>
      <c r="X40" s="160" t="s">
        <v>423</v>
      </c>
      <c r="Y40" s="150"/>
      <c r="Z40" s="150"/>
      <c r="AA40" s="150"/>
      <c r="AB40" s="150"/>
      <c r="AC40" s="150"/>
      <c r="AD40" s="150"/>
      <c r="AE40" s="150"/>
      <c r="AF40" s="150"/>
      <c r="AG40" s="150" t="s">
        <v>424</v>
      </c>
      <c r="AH40" s="150"/>
      <c r="AI40" s="150"/>
      <c r="AJ40" s="150"/>
      <c r="AK40" s="150"/>
      <c r="AL40" s="150"/>
      <c r="AM40" s="150"/>
      <c r="AN40" s="150"/>
      <c r="AO40" s="150"/>
      <c r="AP40" s="150"/>
      <c r="AQ40" s="150"/>
      <c r="AR40" s="150"/>
      <c r="AS40" s="150"/>
      <c r="AT40" s="150"/>
      <c r="AU40" s="150"/>
      <c r="AV40" s="150"/>
      <c r="AW40" s="150"/>
      <c r="AX40" s="150"/>
      <c r="AY40" s="150"/>
      <c r="AZ40" s="150"/>
      <c r="BA40" s="150"/>
      <c r="BB40" s="150"/>
      <c r="BC40" s="150"/>
      <c r="BD40" s="150"/>
      <c r="BE40" s="150"/>
      <c r="BF40" s="150"/>
      <c r="BG40" s="150"/>
      <c r="BH40" s="150"/>
    </row>
    <row r="41" spans="1:60" outlineLevel="1" x14ac:dyDescent="0.2">
      <c r="A41" s="175">
        <v>32</v>
      </c>
      <c r="B41" s="176" t="s">
        <v>1892</v>
      </c>
      <c r="C41" s="183" t="s">
        <v>1893</v>
      </c>
      <c r="D41" s="177" t="s">
        <v>259</v>
      </c>
      <c r="E41" s="178">
        <v>145.65</v>
      </c>
      <c r="F41" s="179"/>
      <c r="G41" s="180">
        <f t="shared" si="7"/>
        <v>0</v>
      </c>
      <c r="H41" s="161"/>
      <c r="I41" s="160">
        <f t="shared" si="8"/>
        <v>0</v>
      </c>
      <c r="J41" s="161"/>
      <c r="K41" s="160">
        <f t="shared" si="9"/>
        <v>0</v>
      </c>
      <c r="L41" s="160">
        <v>21</v>
      </c>
      <c r="M41" s="160">
        <f t="shared" si="10"/>
        <v>0</v>
      </c>
      <c r="N41" s="160">
        <v>0</v>
      </c>
      <c r="O41" s="160">
        <f t="shared" si="11"/>
        <v>0</v>
      </c>
      <c r="P41" s="160">
        <v>0</v>
      </c>
      <c r="Q41" s="160">
        <f t="shared" si="12"/>
        <v>0</v>
      </c>
      <c r="R41" s="160"/>
      <c r="S41" s="160" t="s">
        <v>236</v>
      </c>
      <c r="T41" s="160" t="s">
        <v>295</v>
      </c>
      <c r="U41" s="160">
        <v>0</v>
      </c>
      <c r="V41" s="160">
        <f t="shared" si="13"/>
        <v>0</v>
      </c>
      <c r="W41" s="160" t="s">
        <v>1726</v>
      </c>
      <c r="X41" s="160" t="s">
        <v>261</v>
      </c>
      <c r="Y41" s="150"/>
      <c r="Z41" s="150"/>
      <c r="AA41" s="150"/>
      <c r="AB41" s="150"/>
      <c r="AC41" s="150"/>
      <c r="AD41" s="150"/>
      <c r="AE41" s="150"/>
      <c r="AF41" s="150"/>
      <c r="AG41" s="150" t="s">
        <v>1198</v>
      </c>
      <c r="AH41" s="150"/>
      <c r="AI41" s="150"/>
      <c r="AJ41" s="150"/>
      <c r="AK41" s="150"/>
      <c r="AL41" s="150"/>
      <c r="AM41" s="150"/>
      <c r="AN41" s="150"/>
      <c r="AO41" s="150"/>
      <c r="AP41" s="150"/>
      <c r="AQ41" s="150"/>
      <c r="AR41" s="150"/>
      <c r="AS41" s="150"/>
      <c r="AT41" s="150"/>
      <c r="AU41" s="150"/>
      <c r="AV41" s="150"/>
      <c r="AW41" s="150"/>
      <c r="AX41" s="150"/>
      <c r="AY41" s="150"/>
      <c r="AZ41" s="150"/>
      <c r="BA41" s="150"/>
      <c r="BB41" s="150"/>
      <c r="BC41" s="150"/>
      <c r="BD41" s="150"/>
      <c r="BE41" s="150"/>
      <c r="BF41" s="150"/>
      <c r="BG41" s="150"/>
      <c r="BH41" s="150"/>
    </row>
    <row r="42" spans="1:60" outlineLevel="1" x14ac:dyDescent="0.2">
      <c r="A42" s="175">
        <v>33</v>
      </c>
      <c r="B42" s="176" t="s">
        <v>1826</v>
      </c>
      <c r="C42" s="183" t="s">
        <v>2026</v>
      </c>
      <c r="D42" s="177" t="s">
        <v>259</v>
      </c>
      <c r="E42" s="178">
        <v>174.78</v>
      </c>
      <c r="F42" s="179"/>
      <c r="G42" s="180">
        <f t="shared" si="7"/>
        <v>0</v>
      </c>
      <c r="H42" s="161"/>
      <c r="I42" s="160">
        <f t="shared" si="8"/>
        <v>0</v>
      </c>
      <c r="J42" s="161"/>
      <c r="K42" s="160">
        <f t="shared" si="9"/>
        <v>0</v>
      </c>
      <c r="L42" s="160">
        <v>21</v>
      </c>
      <c r="M42" s="160">
        <f t="shared" si="10"/>
        <v>0</v>
      </c>
      <c r="N42" s="160">
        <v>2.9999999999999997E-4</v>
      </c>
      <c r="O42" s="160">
        <f t="shared" si="11"/>
        <v>0.05</v>
      </c>
      <c r="P42" s="160">
        <v>0</v>
      </c>
      <c r="Q42" s="160">
        <f t="shared" si="12"/>
        <v>0</v>
      </c>
      <c r="R42" s="160"/>
      <c r="S42" s="160" t="s">
        <v>236</v>
      </c>
      <c r="T42" s="160" t="s">
        <v>295</v>
      </c>
      <c r="U42" s="160">
        <v>0</v>
      </c>
      <c r="V42" s="160">
        <f t="shared" si="13"/>
        <v>0</v>
      </c>
      <c r="W42" s="160" t="s">
        <v>1726</v>
      </c>
      <c r="X42" s="160" t="s">
        <v>423</v>
      </c>
      <c r="Y42" s="150"/>
      <c r="Z42" s="150"/>
      <c r="AA42" s="150"/>
      <c r="AB42" s="150"/>
      <c r="AC42" s="150"/>
      <c r="AD42" s="150"/>
      <c r="AE42" s="150"/>
      <c r="AF42" s="150"/>
      <c r="AG42" s="150" t="s">
        <v>424</v>
      </c>
      <c r="AH42" s="150"/>
      <c r="AI42" s="150"/>
      <c r="AJ42" s="150"/>
      <c r="AK42" s="150"/>
      <c r="AL42" s="150"/>
      <c r="AM42" s="150"/>
      <c r="AN42" s="150"/>
      <c r="AO42" s="150"/>
      <c r="AP42" s="150"/>
      <c r="AQ42" s="150"/>
      <c r="AR42" s="150"/>
      <c r="AS42" s="150"/>
      <c r="AT42" s="150"/>
      <c r="AU42" s="150"/>
      <c r="AV42" s="150"/>
      <c r="AW42" s="150"/>
      <c r="AX42" s="150"/>
      <c r="AY42" s="150"/>
      <c r="AZ42" s="150"/>
      <c r="BA42" s="150"/>
      <c r="BB42" s="150"/>
      <c r="BC42" s="150"/>
      <c r="BD42" s="150"/>
      <c r="BE42" s="150"/>
      <c r="BF42" s="150"/>
      <c r="BG42" s="150"/>
      <c r="BH42" s="150"/>
    </row>
    <row r="43" spans="1:60" outlineLevel="1" x14ac:dyDescent="0.2">
      <c r="A43" s="175">
        <v>34</v>
      </c>
      <c r="B43" s="176" t="s">
        <v>1894</v>
      </c>
      <c r="C43" s="183" t="s">
        <v>1895</v>
      </c>
      <c r="D43" s="177" t="s">
        <v>351</v>
      </c>
      <c r="E43" s="178">
        <v>298.05</v>
      </c>
      <c r="F43" s="179"/>
      <c r="G43" s="180">
        <f t="shared" si="7"/>
        <v>0</v>
      </c>
      <c r="H43" s="161"/>
      <c r="I43" s="160">
        <f t="shared" si="8"/>
        <v>0</v>
      </c>
      <c r="J43" s="161"/>
      <c r="K43" s="160">
        <f t="shared" si="9"/>
        <v>0</v>
      </c>
      <c r="L43" s="160">
        <v>21</v>
      </c>
      <c r="M43" s="160">
        <f t="shared" si="10"/>
        <v>0</v>
      </c>
      <c r="N43" s="160">
        <v>0</v>
      </c>
      <c r="O43" s="160">
        <f t="shared" si="11"/>
        <v>0</v>
      </c>
      <c r="P43" s="160">
        <v>0</v>
      </c>
      <c r="Q43" s="160">
        <f t="shared" si="12"/>
        <v>0</v>
      </c>
      <c r="R43" s="160"/>
      <c r="S43" s="160" t="s">
        <v>236</v>
      </c>
      <c r="T43" s="160" t="s">
        <v>295</v>
      </c>
      <c r="U43" s="160">
        <v>0</v>
      </c>
      <c r="V43" s="160">
        <f t="shared" si="13"/>
        <v>0</v>
      </c>
      <c r="W43" s="160" t="s">
        <v>1726</v>
      </c>
      <c r="X43" s="160" t="s">
        <v>261</v>
      </c>
      <c r="Y43" s="150"/>
      <c r="Z43" s="150"/>
      <c r="AA43" s="150"/>
      <c r="AB43" s="150"/>
      <c r="AC43" s="150"/>
      <c r="AD43" s="150"/>
      <c r="AE43" s="150"/>
      <c r="AF43" s="150"/>
      <c r="AG43" s="150" t="s">
        <v>1198</v>
      </c>
      <c r="AH43" s="150"/>
      <c r="AI43" s="150"/>
      <c r="AJ43" s="150"/>
      <c r="AK43" s="150"/>
      <c r="AL43" s="150"/>
      <c r="AM43" s="150"/>
      <c r="AN43" s="150"/>
      <c r="AO43" s="150"/>
      <c r="AP43" s="150"/>
      <c r="AQ43" s="150"/>
      <c r="AR43" s="150"/>
      <c r="AS43" s="150"/>
      <c r="AT43" s="150"/>
      <c r="AU43" s="150"/>
      <c r="AV43" s="150"/>
      <c r="AW43" s="150"/>
      <c r="AX43" s="150"/>
      <c r="AY43" s="150"/>
      <c r="AZ43" s="150"/>
      <c r="BA43" s="150"/>
      <c r="BB43" s="150"/>
      <c r="BC43" s="150"/>
      <c r="BD43" s="150"/>
      <c r="BE43" s="150"/>
      <c r="BF43" s="150"/>
      <c r="BG43" s="150"/>
      <c r="BH43" s="150"/>
    </row>
    <row r="44" spans="1:60" outlineLevel="1" x14ac:dyDescent="0.2">
      <c r="A44" s="175">
        <v>35</v>
      </c>
      <c r="B44" s="176" t="s">
        <v>1827</v>
      </c>
      <c r="C44" s="183" t="s">
        <v>2060</v>
      </c>
      <c r="D44" s="177" t="s">
        <v>351</v>
      </c>
      <c r="E44" s="178">
        <v>312.95999999999998</v>
      </c>
      <c r="F44" s="179"/>
      <c r="G44" s="180">
        <f t="shared" si="7"/>
        <v>0</v>
      </c>
      <c r="H44" s="161"/>
      <c r="I44" s="160">
        <f t="shared" si="8"/>
        <v>0</v>
      </c>
      <c r="J44" s="161"/>
      <c r="K44" s="160">
        <f t="shared" si="9"/>
        <v>0</v>
      </c>
      <c r="L44" s="160">
        <v>21</v>
      </c>
      <c r="M44" s="160">
        <f t="shared" si="10"/>
        <v>0</v>
      </c>
      <c r="N44" s="160">
        <v>1E-3</v>
      </c>
      <c r="O44" s="160">
        <f t="shared" si="11"/>
        <v>0.31</v>
      </c>
      <c r="P44" s="160">
        <v>0</v>
      </c>
      <c r="Q44" s="160">
        <f t="shared" si="12"/>
        <v>0</v>
      </c>
      <c r="R44" s="160"/>
      <c r="S44" s="160" t="s">
        <v>236</v>
      </c>
      <c r="T44" s="160" t="s">
        <v>295</v>
      </c>
      <c r="U44" s="160">
        <v>0</v>
      </c>
      <c r="V44" s="160">
        <f t="shared" si="13"/>
        <v>0</v>
      </c>
      <c r="W44" s="160" t="s">
        <v>1726</v>
      </c>
      <c r="X44" s="160" t="s">
        <v>423</v>
      </c>
      <c r="Y44" s="150"/>
      <c r="Z44" s="150"/>
      <c r="AA44" s="150"/>
      <c r="AB44" s="150"/>
      <c r="AC44" s="150"/>
      <c r="AD44" s="150"/>
      <c r="AE44" s="150"/>
      <c r="AF44" s="150"/>
      <c r="AG44" s="150" t="s">
        <v>424</v>
      </c>
      <c r="AH44" s="150"/>
      <c r="AI44" s="150"/>
      <c r="AJ44" s="150"/>
      <c r="AK44" s="150"/>
      <c r="AL44" s="150"/>
      <c r="AM44" s="150"/>
      <c r="AN44" s="150"/>
      <c r="AO44" s="150"/>
      <c r="AP44" s="150"/>
      <c r="AQ44" s="150"/>
      <c r="AR44" s="150"/>
      <c r="AS44" s="150"/>
      <c r="AT44" s="150"/>
      <c r="AU44" s="150"/>
      <c r="AV44" s="150"/>
      <c r="AW44" s="150"/>
      <c r="AX44" s="150"/>
      <c r="AY44" s="150"/>
      <c r="AZ44" s="150"/>
      <c r="BA44" s="150"/>
      <c r="BB44" s="150"/>
      <c r="BC44" s="150"/>
      <c r="BD44" s="150"/>
      <c r="BE44" s="150"/>
      <c r="BF44" s="150"/>
      <c r="BG44" s="150"/>
      <c r="BH44" s="150"/>
    </row>
    <row r="45" spans="1:60" outlineLevel="1" x14ac:dyDescent="0.2">
      <c r="A45" s="175">
        <v>36</v>
      </c>
      <c r="B45" s="176" t="s">
        <v>1896</v>
      </c>
      <c r="C45" s="183" t="s">
        <v>1897</v>
      </c>
      <c r="D45" s="177" t="s">
        <v>299</v>
      </c>
      <c r="E45" s="178">
        <v>0.92501999999999995</v>
      </c>
      <c r="F45" s="179"/>
      <c r="G45" s="180">
        <f t="shared" si="7"/>
        <v>0</v>
      </c>
      <c r="H45" s="161"/>
      <c r="I45" s="160">
        <f t="shared" si="8"/>
        <v>0</v>
      </c>
      <c r="J45" s="161"/>
      <c r="K45" s="160">
        <f t="shared" si="9"/>
        <v>0</v>
      </c>
      <c r="L45" s="160">
        <v>21</v>
      </c>
      <c r="M45" s="160">
        <f t="shared" si="10"/>
        <v>0</v>
      </c>
      <c r="N45" s="160">
        <v>0</v>
      </c>
      <c r="O45" s="160">
        <f t="shared" si="11"/>
        <v>0</v>
      </c>
      <c r="P45" s="160">
        <v>0</v>
      </c>
      <c r="Q45" s="160">
        <f t="shared" si="12"/>
        <v>0</v>
      </c>
      <c r="R45" s="160"/>
      <c r="S45" s="160" t="s">
        <v>236</v>
      </c>
      <c r="T45" s="160" t="s">
        <v>295</v>
      </c>
      <c r="U45" s="160">
        <v>0</v>
      </c>
      <c r="V45" s="160">
        <f t="shared" si="13"/>
        <v>0</v>
      </c>
      <c r="W45" s="160" t="s">
        <v>1726</v>
      </c>
      <c r="X45" s="160" t="s">
        <v>261</v>
      </c>
      <c r="Y45" s="150"/>
      <c r="Z45" s="150"/>
      <c r="AA45" s="150"/>
      <c r="AB45" s="150"/>
      <c r="AC45" s="150"/>
      <c r="AD45" s="150"/>
      <c r="AE45" s="150"/>
      <c r="AF45" s="150"/>
      <c r="AG45" s="150" t="s">
        <v>1198</v>
      </c>
      <c r="AH45" s="150"/>
      <c r="AI45" s="150"/>
      <c r="AJ45" s="150"/>
      <c r="AK45" s="150"/>
      <c r="AL45" s="150"/>
      <c r="AM45" s="150"/>
      <c r="AN45" s="150"/>
      <c r="AO45" s="150"/>
      <c r="AP45" s="150"/>
      <c r="AQ45" s="150"/>
      <c r="AR45" s="150"/>
      <c r="AS45" s="150"/>
      <c r="AT45" s="150"/>
      <c r="AU45" s="150"/>
      <c r="AV45" s="150"/>
      <c r="AW45" s="150"/>
      <c r="AX45" s="150"/>
      <c r="AY45" s="150"/>
      <c r="AZ45" s="150"/>
      <c r="BA45" s="150"/>
      <c r="BB45" s="150"/>
      <c r="BC45" s="150"/>
      <c r="BD45" s="150"/>
      <c r="BE45" s="150"/>
      <c r="BF45" s="150"/>
      <c r="BG45" s="150"/>
      <c r="BH45" s="150"/>
    </row>
    <row r="46" spans="1:60" x14ac:dyDescent="0.2">
      <c r="A46" s="163" t="s">
        <v>232</v>
      </c>
      <c r="B46" s="164" t="s">
        <v>171</v>
      </c>
      <c r="C46" s="182" t="s">
        <v>172</v>
      </c>
      <c r="D46" s="165"/>
      <c r="E46" s="166"/>
      <c r="F46" s="167"/>
      <c r="G46" s="168">
        <f>SUMIF(AG47:AG49,"&lt;&gt;NOR",G47:G49)</f>
        <v>0</v>
      </c>
      <c r="H46" s="162"/>
      <c r="I46" s="162">
        <f>SUM(I47:I49)</f>
        <v>0</v>
      </c>
      <c r="J46" s="162"/>
      <c r="K46" s="162">
        <f>SUM(K47:K49)</f>
        <v>0</v>
      </c>
      <c r="L46" s="162"/>
      <c r="M46" s="162">
        <f>SUM(M47:M49)</f>
        <v>0</v>
      </c>
      <c r="N46" s="162"/>
      <c r="O46" s="162">
        <f>SUM(O47:O49)</f>
        <v>1.36</v>
      </c>
      <c r="P46" s="162"/>
      <c r="Q46" s="162">
        <f>SUM(Q47:Q49)</f>
        <v>0</v>
      </c>
      <c r="R46" s="162"/>
      <c r="S46" s="162"/>
      <c r="T46" s="162"/>
      <c r="U46" s="162"/>
      <c r="V46" s="162">
        <f>SUM(V47:V49)</f>
        <v>0</v>
      </c>
      <c r="W46" s="162"/>
      <c r="X46" s="162"/>
      <c r="AG46" t="s">
        <v>233</v>
      </c>
    </row>
    <row r="47" spans="1:60" outlineLevel="1" x14ac:dyDescent="0.2">
      <c r="A47" s="175">
        <v>37</v>
      </c>
      <c r="B47" s="176" t="s">
        <v>1898</v>
      </c>
      <c r="C47" s="183" t="s">
        <v>1899</v>
      </c>
      <c r="D47" s="177" t="s">
        <v>259</v>
      </c>
      <c r="E47" s="178">
        <v>136.04</v>
      </c>
      <c r="F47" s="179"/>
      <c r="G47" s="180">
        <f>ROUND(E47*F47,2)</f>
        <v>0</v>
      </c>
      <c r="H47" s="161"/>
      <c r="I47" s="160">
        <f>ROUND(E47*H47,2)</f>
        <v>0</v>
      </c>
      <c r="J47" s="161"/>
      <c r="K47" s="160">
        <f>ROUND(E47*J47,2)</f>
        <v>0</v>
      </c>
      <c r="L47" s="160">
        <v>21</v>
      </c>
      <c r="M47" s="160">
        <f>G47*(1+L47/100)</f>
        <v>0</v>
      </c>
      <c r="N47" s="160">
        <v>0</v>
      </c>
      <c r="O47" s="160">
        <f>ROUND(E47*N47,2)</f>
        <v>0</v>
      </c>
      <c r="P47" s="160">
        <v>0</v>
      </c>
      <c r="Q47" s="160">
        <f>ROUND(E47*P47,2)</f>
        <v>0</v>
      </c>
      <c r="R47" s="160"/>
      <c r="S47" s="160" t="s">
        <v>236</v>
      </c>
      <c r="T47" s="160" t="s">
        <v>295</v>
      </c>
      <c r="U47" s="160">
        <v>0</v>
      </c>
      <c r="V47" s="160">
        <f>ROUND(E47*U47,2)</f>
        <v>0</v>
      </c>
      <c r="W47" s="160" t="s">
        <v>1726</v>
      </c>
      <c r="X47" s="160" t="s">
        <v>261</v>
      </c>
      <c r="Y47" s="150"/>
      <c r="Z47" s="150"/>
      <c r="AA47" s="150"/>
      <c r="AB47" s="150"/>
      <c r="AC47" s="150"/>
      <c r="AD47" s="150"/>
      <c r="AE47" s="150"/>
      <c r="AF47" s="150"/>
      <c r="AG47" s="150" t="s">
        <v>1198</v>
      </c>
      <c r="AH47" s="150"/>
      <c r="AI47" s="150"/>
      <c r="AJ47" s="150"/>
      <c r="AK47" s="150"/>
      <c r="AL47" s="150"/>
      <c r="AM47" s="150"/>
      <c r="AN47" s="150"/>
      <c r="AO47" s="150"/>
      <c r="AP47" s="150"/>
      <c r="AQ47" s="150"/>
      <c r="AR47" s="150"/>
      <c r="AS47" s="150"/>
      <c r="AT47" s="150"/>
      <c r="AU47" s="150"/>
      <c r="AV47" s="150"/>
      <c r="AW47" s="150"/>
      <c r="AX47" s="150"/>
      <c r="AY47" s="150"/>
      <c r="AZ47" s="150"/>
      <c r="BA47" s="150"/>
      <c r="BB47" s="150"/>
      <c r="BC47" s="150"/>
      <c r="BD47" s="150"/>
      <c r="BE47" s="150"/>
      <c r="BF47" s="150"/>
      <c r="BG47" s="150"/>
      <c r="BH47" s="150"/>
    </row>
    <row r="48" spans="1:60" outlineLevel="1" x14ac:dyDescent="0.2">
      <c r="A48" s="175">
        <v>38</v>
      </c>
      <c r="B48" s="176" t="s">
        <v>1900</v>
      </c>
      <c r="C48" s="183" t="s">
        <v>2027</v>
      </c>
      <c r="D48" s="177" t="s">
        <v>259</v>
      </c>
      <c r="E48" s="178">
        <v>136.04</v>
      </c>
      <c r="F48" s="179"/>
      <c r="G48" s="180">
        <f>ROUND(E48*F48,2)</f>
        <v>0</v>
      </c>
      <c r="H48" s="161"/>
      <c r="I48" s="160">
        <f>ROUND(E48*H48,2)</f>
        <v>0</v>
      </c>
      <c r="J48" s="161"/>
      <c r="K48" s="160">
        <f>ROUND(E48*J48,2)</f>
        <v>0</v>
      </c>
      <c r="L48" s="160">
        <v>21</v>
      </c>
      <c r="M48" s="160">
        <f>G48*(1+L48/100)</f>
        <v>0</v>
      </c>
      <c r="N48" s="160">
        <v>0.01</v>
      </c>
      <c r="O48" s="160">
        <f>ROUND(E48*N48,2)</f>
        <v>1.36</v>
      </c>
      <c r="P48" s="160">
        <v>0</v>
      </c>
      <c r="Q48" s="160">
        <f>ROUND(E48*P48,2)</f>
        <v>0</v>
      </c>
      <c r="R48" s="160"/>
      <c r="S48" s="160" t="s">
        <v>236</v>
      </c>
      <c r="T48" s="160" t="s">
        <v>295</v>
      </c>
      <c r="U48" s="160">
        <v>0</v>
      </c>
      <c r="V48" s="160">
        <f>ROUND(E48*U48,2)</f>
        <v>0</v>
      </c>
      <c r="W48" s="160" t="s">
        <v>1726</v>
      </c>
      <c r="X48" s="160" t="s">
        <v>423</v>
      </c>
      <c r="Y48" s="150"/>
      <c r="Z48" s="150"/>
      <c r="AA48" s="150"/>
      <c r="AB48" s="150"/>
      <c r="AC48" s="150"/>
      <c r="AD48" s="150"/>
      <c r="AE48" s="150"/>
      <c r="AF48" s="150"/>
      <c r="AG48" s="150" t="s">
        <v>424</v>
      </c>
      <c r="AH48" s="150"/>
      <c r="AI48" s="150"/>
      <c r="AJ48" s="150"/>
      <c r="AK48" s="150"/>
      <c r="AL48" s="150"/>
      <c r="AM48" s="150"/>
      <c r="AN48" s="150"/>
      <c r="AO48" s="150"/>
      <c r="AP48" s="150"/>
      <c r="AQ48" s="150"/>
      <c r="AR48" s="150"/>
      <c r="AS48" s="150"/>
      <c r="AT48" s="150"/>
      <c r="AU48" s="150"/>
      <c r="AV48" s="150"/>
      <c r="AW48" s="150"/>
      <c r="AX48" s="150"/>
      <c r="AY48" s="150"/>
      <c r="AZ48" s="150"/>
      <c r="BA48" s="150"/>
      <c r="BB48" s="150"/>
      <c r="BC48" s="150"/>
      <c r="BD48" s="150"/>
      <c r="BE48" s="150"/>
      <c r="BF48" s="150"/>
      <c r="BG48" s="150"/>
      <c r="BH48" s="150"/>
    </row>
    <row r="49" spans="1:60" outlineLevel="1" x14ac:dyDescent="0.2">
      <c r="A49" s="175">
        <v>39</v>
      </c>
      <c r="B49" s="176" t="s">
        <v>1901</v>
      </c>
      <c r="C49" s="183" t="s">
        <v>902</v>
      </c>
      <c r="D49" s="177" t="s">
        <v>299</v>
      </c>
      <c r="E49" s="178">
        <v>1.3604000000000001</v>
      </c>
      <c r="F49" s="179"/>
      <c r="G49" s="180">
        <f>ROUND(E49*F49,2)</f>
        <v>0</v>
      </c>
      <c r="H49" s="161"/>
      <c r="I49" s="160">
        <f>ROUND(E49*H49,2)</f>
        <v>0</v>
      </c>
      <c r="J49" s="161"/>
      <c r="K49" s="160">
        <f>ROUND(E49*J49,2)</f>
        <v>0</v>
      </c>
      <c r="L49" s="160">
        <v>21</v>
      </c>
      <c r="M49" s="160">
        <f>G49*(1+L49/100)</f>
        <v>0</v>
      </c>
      <c r="N49" s="160">
        <v>0</v>
      </c>
      <c r="O49" s="160">
        <f>ROUND(E49*N49,2)</f>
        <v>0</v>
      </c>
      <c r="P49" s="160">
        <v>0</v>
      </c>
      <c r="Q49" s="160">
        <f>ROUND(E49*P49,2)</f>
        <v>0</v>
      </c>
      <c r="R49" s="160"/>
      <c r="S49" s="160" t="s">
        <v>236</v>
      </c>
      <c r="T49" s="160" t="s">
        <v>295</v>
      </c>
      <c r="U49" s="160">
        <v>0</v>
      </c>
      <c r="V49" s="160">
        <f>ROUND(E49*U49,2)</f>
        <v>0</v>
      </c>
      <c r="W49" s="160" t="s">
        <v>1726</v>
      </c>
      <c r="X49" s="160" t="s">
        <v>261</v>
      </c>
      <c r="Y49" s="150"/>
      <c r="Z49" s="150"/>
      <c r="AA49" s="150"/>
      <c r="AB49" s="150"/>
      <c r="AC49" s="150"/>
      <c r="AD49" s="150"/>
      <c r="AE49" s="150"/>
      <c r="AF49" s="150"/>
      <c r="AG49" s="150" t="s">
        <v>1198</v>
      </c>
      <c r="AH49" s="150"/>
      <c r="AI49" s="150"/>
      <c r="AJ49" s="150"/>
      <c r="AK49" s="150"/>
      <c r="AL49" s="150"/>
      <c r="AM49" s="150"/>
      <c r="AN49" s="150"/>
      <c r="AO49" s="150"/>
      <c r="AP49" s="150"/>
      <c r="AQ49" s="150"/>
      <c r="AR49" s="150"/>
      <c r="AS49" s="150"/>
      <c r="AT49" s="150"/>
      <c r="AU49" s="150"/>
      <c r="AV49" s="150"/>
      <c r="AW49" s="150"/>
      <c r="AX49" s="150"/>
      <c r="AY49" s="150"/>
      <c r="AZ49" s="150"/>
      <c r="BA49" s="150"/>
      <c r="BB49" s="150"/>
      <c r="BC49" s="150"/>
      <c r="BD49" s="150"/>
      <c r="BE49" s="150"/>
      <c r="BF49" s="150"/>
      <c r="BG49" s="150"/>
      <c r="BH49" s="150"/>
    </row>
    <row r="50" spans="1:60" x14ac:dyDescent="0.2">
      <c r="A50" s="163" t="s">
        <v>232</v>
      </c>
      <c r="B50" s="164" t="s">
        <v>173</v>
      </c>
      <c r="C50" s="182" t="s">
        <v>174</v>
      </c>
      <c r="D50" s="165"/>
      <c r="E50" s="166"/>
      <c r="F50" s="167"/>
      <c r="G50" s="168">
        <f>SUMIF(AG51:AG68,"&lt;&gt;NOR",G51:G68)</f>
        <v>0</v>
      </c>
      <c r="H50" s="162"/>
      <c r="I50" s="162">
        <f>SUM(I51:I68)</f>
        <v>0</v>
      </c>
      <c r="J50" s="162"/>
      <c r="K50" s="162">
        <f>SUM(K51:K68)</f>
        <v>0</v>
      </c>
      <c r="L50" s="162"/>
      <c r="M50" s="162">
        <f>SUM(M51:M68)</f>
        <v>0</v>
      </c>
      <c r="N50" s="162"/>
      <c r="O50" s="162">
        <f>SUM(O51:O68)</f>
        <v>10.31</v>
      </c>
      <c r="P50" s="162"/>
      <c r="Q50" s="162">
        <f>SUM(Q51:Q68)</f>
        <v>0</v>
      </c>
      <c r="R50" s="162"/>
      <c r="S50" s="162"/>
      <c r="T50" s="162"/>
      <c r="U50" s="162"/>
      <c r="V50" s="162">
        <f>SUM(V51:V68)</f>
        <v>0</v>
      </c>
      <c r="W50" s="162"/>
      <c r="X50" s="162"/>
      <c r="AG50" t="s">
        <v>233</v>
      </c>
    </row>
    <row r="51" spans="1:60" outlineLevel="1" x14ac:dyDescent="0.2">
      <c r="A51" s="175">
        <v>40</v>
      </c>
      <c r="B51" s="176" t="s">
        <v>1774</v>
      </c>
      <c r="C51" s="183" t="s">
        <v>1902</v>
      </c>
      <c r="D51" s="177" t="s">
        <v>351</v>
      </c>
      <c r="E51" s="178">
        <v>19.399999999999999</v>
      </c>
      <c r="F51" s="179"/>
      <c r="G51" s="180">
        <f t="shared" ref="G51:G68" si="14">ROUND(E51*F51,2)</f>
        <v>0</v>
      </c>
      <c r="H51" s="161"/>
      <c r="I51" s="160">
        <f t="shared" ref="I51:I68" si="15">ROUND(E51*H51,2)</f>
        <v>0</v>
      </c>
      <c r="J51" s="161"/>
      <c r="K51" s="160">
        <f t="shared" ref="K51:K68" si="16">ROUND(E51*J51,2)</f>
        <v>0</v>
      </c>
      <c r="L51" s="160">
        <v>21</v>
      </c>
      <c r="M51" s="160">
        <f t="shared" ref="M51:M68" si="17">G51*(1+L51/100)</f>
        <v>0</v>
      </c>
      <c r="N51" s="160">
        <v>1.25E-3</v>
      </c>
      <c r="O51" s="160">
        <f t="shared" ref="O51:O68" si="18">ROUND(E51*N51,2)</f>
        <v>0.02</v>
      </c>
      <c r="P51" s="160">
        <v>0</v>
      </c>
      <c r="Q51" s="160">
        <f t="shared" ref="Q51:Q68" si="19">ROUND(E51*P51,2)</f>
        <v>0</v>
      </c>
      <c r="R51" s="160"/>
      <c r="S51" s="160" t="s">
        <v>236</v>
      </c>
      <c r="T51" s="160" t="s">
        <v>295</v>
      </c>
      <c r="U51" s="160">
        <v>0</v>
      </c>
      <c r="V51" s="160">
        <f t="shared" ref="V51:V68" si="20">ROUND(E51*U51,2)</f>
        <v>0</v>
      </c>
      <c r="W51" s="160" t="s">
        <v>1726</v>
      </c>
      <c r="X51" s="160" t="s">
        <v>423</v>
      </c>
      <c r="Y51" s="150"/>
      <c r="Z51" s="150"/>
      <c r="AA51" s="150"/>
      <c r="AB51" s="150"/>
      <c r="AC51" s="150"/>
      <c r="AD51" s="150"/>
      <c r="AE51" s="150"/>
      <c r="AF51" s="150"/>
      <c r="AG51" s="150" t="s">
        <v>1202</v>
      </c>
      <c r="AH51" s="150"/>
      <c r="AI51" s="150"/>
      <c r="AJ51" s="150"/>
      <c r="AK51" s="150"/>
      <c r="AL51" s="150"/>
      <c r="AM51" s="150"/>
      <c r="AN51" s="150"/>
      <c r="AO51" s="150"/>
      <c r="AP51" s="150"/>
      <c r="AQ51" s="150"/>
      <c r="AR51" s="150"/>
      <c r="AS51" s="150"/>
      <c r="AT51" s="150"/>
      <c r="AU51" s="150"/>
      <c r="AV51" s="150"/>
      <c r="AW51" s="150"/>
      <c r="AX51" s="150"/>
      <c r="AY51" s="150"/>
      <c r="AZ51" s="150"/>
      <c r="BA51" s="150"/>
      <c r="BB51" s="150"/>
      <c r="BC51" s="150"/>
      <c r="BD51" s="150"/>
      <c r="BE51" s="150"/>
      <c r="BF51" s="150"/>
      <c r="BG51" s="150"/>
      <c r="BH51" s="150"/>
    </row>
    <row r="52" spans="1:60" ht="22.5" outlineLevel="1" x14ac:dyDescent="0.2">
      <c r="A52" s="175">
        <v>41</v>
      </c>
      <c r="B52" s="176" t="s">
        <v>1758</v>
      </c>
      <c r="C52" s="183" t="s">
        <v>1903</v>
      </c>
      <c r="D52" s="177" t="s">
        <v>292</v>
      </c>
      <c r="E52" s="178">
        <v>22</v>
      </c>
      <c r="F52" s="179"/>
      <c r="G52" s="180">
        <f t="shared" si="14"/>
        <v>0</v>
      </c>
      <c r="H52" s="161"/>
      <c r="I52" s="160">
        <f t="shared" si="15"/>
        <v>0</v>
      </c>
      <c r="J52" s="161"/>
      <c r="K52" s="160">
        <f t="shared" si="16"/>
        <v>0</v>
      </c>
      <c r="L52" s="160">
        <v>21</v>
      </c>
      <c r="M52" s="160">
        <f t="shared" si="17"/>
        <v>0</v>
      </c>
      <c r="N52" s="160">
        <v>3.32E-3</v>
      </c>
      <c r="O52" s="160">
        <f t="shared" si="18"/>
        <v>7.0000000000000007E-2</v>
      </c>
      <c r="P52" s="160">
        <v>0</v>
      </c>
      <c r="Q52" s="160">
        <f t="shared" si="19"/>
        <v>0</v>
      </c>
      <c r="R52" s="160"/>
      <c r="S52" s="160" t="s">
        <v>236</v>
      </c>
      <c r="T52" s="160" t="s">
        <v>295</v>
      </c>
      <c r="U52" s="160">
        <v>0</v>
      </c>
      <c r="V52" s="160">
        <f t="shared" si="20"/>
        <v>0</v>
      </c>
      <c r="W52" s="160" t="s">
        <v>1726</v>
      </c>
      <c r="X52" s="160" t="s">
        <v>261</v>
      </c>
      <c r="Y52" s="150"/>
      <c r="Z52" s="150"/>
      <c r="AA52" s="150"/>
      <c r="AB52" s="150"/>
      <c r="AC52" s="150"/>
      <c r="AD52" s="150"/>
      <c r="AE52" s="150"/>
      <c r="AF52" s="150"/>
      <c r="AG52" s="150" t="s">
        <v>1198</v>
      </c>
      <c r="AH52" s="150"/>
      <c r="AI52" s="150"/>
      <c r="AJ52" s="150"/>
      <c r="AK52" s="150"/>
      <c r="AL52" s="150"/>
      <c r="AM52" s="150"/>
      <c r="AN52" s="150"/>
      <c r="AO52" s="150"/>
      <c r="AP52" s="150"/>
      <c r="AQ52" s="150"/>
      <c r="AR52" s="150"/>
      <c r="AS52" s="150"/>
      <c r="AT52" s="150"/>
      <c r="AU52" s="150"/>
      <c r="AV52" s="150"/>
      <c r="AW52" s="150"/>
      <c r="AX52" s="150"/>
      <c r="AY52" s="150"/>
      <c r="AZ52" s="150"/>
      <c r="BA52" s="150"/>
      <c r="BB52" s="150"/>
      <c r="BC52" s="150"/>
      <c r="BD52" s="150"/>
      <c r="BE52" s="150"/>
      <c r="BF52" s="150"/>
      <c r="BG52" s="150"/>
      <c r="BH52" s="150"/>
    </row>
    <row r="53" spans="1:60" outlineLevel="1" x14ac:dyDescent="0.2">
      <c r="A53" s="175">
        <v>42</v>
      </c>
      <c r="B53" s="176" t="s">
        <v>1904</v>
      </c>
      <c r="C53" s="183" t="s">
        <v>2028</v>
      </c>
      <c r="D53" s="177" t="s">
        <v>292</v>
      </c>
      <c r="E53" s="178">
        <v>22</v>
      </c>
      <c r="F53" s="179"/>
      <c r="G53" s="180">
        <f t="shared" si="14"/>
        <v>0</v>
      </c>
      <c r="H53" s="161"/>
      <c r="I53" s="160">
        <f t="shared" si="15"/>
        <v>0</v>
      </c>
      <c r="J53" s="161"/>
      <c r="K53" s="160">
        <f t="shared" si="16"/>
        <v>0</v>
      </c>
      <c r="L53" s="160">
        <v>21</v>
      </c>
      <c r="M53" s="160">
        <f t="shared" si="17"/>
        <v>0</v>
      </c>
      <c r="N53" s="160">
        <v>0</v>
      </c>
      <c r="O53" s="160">
        <f t="shared" si="18"/>
        <v>0</v>
      </c>
      <c r="P53" s="160">
        <v>0</v>
      </c>
      <c r="Q53" s="160">
        <f t="shared" si="19"/>
        <v>0</v>
      </c>
      <c r="R53" s="160"/>
      <c r="S53" s="160" t="s">
        <v>236</v>
      </c>
      <c r="T53" s="160" t="s">
        <v>295</v>
      </c>
      <c r="U53" s="160">
        <v>0</v>
      </c>
      <c r="V53" s="160">
        <f t="shared" si="20"/>
        <v>0</v>
      </c>
      <c r="W53" s="160" t="s">
        <v>1726</v>
      </c>
      <c r="X53" s="160" t="s">
        <v>423</v>
      </c>
      <c r="Y53" s="150"/>
      <c r="Z53" s="150"/>
      <c r="AA53" s="150"/>
      <c r="AB53" s="150"/>
      <c r="AC53" s="150"/>
      <c r="AD53" s="150"/>
      <c r="AE53" s="150"/>
      <c r="AF53" s="150"/>
      <c r="AG53" s="150" t="s">
        <v>424</v>
      </c>
      <c r="AH53" s="150"/>
      <c r="AI53" s="150"/>
      <c r="AJ53" s="150"/>
      <c r="AK53" s="150"/>
      <c r="AL53" s="150"/>
      <c r="AM53" s="150"/>
      <c r="AN53" s="150"/>
      <c r="AO53" s="150"/>
      <c r="AP53" s="150"/>
      <c r="AQ53" s="150"/>
      <c r="AR53" s="150"/>
      <c r="AS53" s="150"/>
      <c r="AT53" s="150"/>
      <c r="AU53" s="150"/>
      <c r="AV53" s="150"/>
      <c r="AW53" s="150"/>
      <c r="AX53" s="150"/>
      <c r="AY53" s="150"/>
      <c r="AZ53" s="150"/>
      <c r="BA53" s="150"/>
      <c r="BB53" s="150"/>
      <c r="BC53" s="150"/>
      <c r="BD53" s="150"/>
      <c r="BE53" s="150"/>
      <c r="BF53" s="150"/>
      <c r="BG53" s="150"/>
      <c r="BH53" s="150"/>
    </row>
    <row r="54" spans="1:60" outlineLevel="1" x14ac:dyDescent="0.2">
      <c r="A54" s="175">
        <v>43</v>
      </c>
      <c r="B54" s="176" t="s">
        <v>1905</v>
      </c>
      <c r="C54" s="183" t="s">
        <v>1906</v>
      </c>
      <c r="D54" s="177" t="s">
        <v>292</v>
      </c>
      <c r="E54" s="178">
        <v>23</v>
      </c>
      <c r="F54" s="179"/>
      <c r="G54" s="180">
        <f t="shared" si="14"/>
        <v>0</v>
      </c>
      <c r="H54" s="161"/>
      <c r="I54" s="160">
        <f t="shared" si="15"/>
        <v>0</v>
      </c>
      <c r="J54" s="161"/>
      <c r="K54" s="160">
        <f t="shared" si="16"/>
        <v>0</v>
      </c>
      <c r="L54" s="160">
        <v>21</v>
      </c>
      <c r="M54" s="160">
        <f t="shared" si="17"/>
        <v>0</v>
      </c>
      <c r="N54" s="160">
        <v>0</v>
      </c>
      <c r="O54" s="160">
        <f t="shared" si="18"/>
        <v>0</v>
      </c>
      <c r="P54" s="160">
        <v>0</v>
      </c>
      <c r="Q54" s="160">
        <f t="shared" si="19"/>
        <v>0</v>
      </c>
      <c r="R54" s="160"/>
      <c r="S54" s="160" t="s">
        <v>236</v>
      </c>
      <c r="T54" s="160" t="s">
        <v>295</v>
      </c>
      <c r="U54" s="160">
        <v>0</v>
      </c>
      <c r="V54" s="160">
        <f t="shared" si="20"/>
        <v>0</v>
      </c>
      <c r="W54" s="160" t="s">
        <v>1726</v>
      </c>
      <c r="X54" s="160" t="s">
        <v>261</v>
      </c>
      <c r="Y54" s="150"/>
      <c r="Z54" s="150"/>
      <c r="AA54" s="150"/>
      <c r="AB54" s="150"/>
      <c r="AC54" s="150"/>
      <c r="AD54" s="150"/>
      <c r="AE54" s="150"/>
      <c r="AF54" s="150"/>
      <c r="AG54" s="150" t="s">
        <v>1198</v>
      </c>
      <c r="AH54" s="150"/>
      <c r="AI54" s="150"/>
      <c r="AJ54" s="150"/>
      <c r="AK54" s="150"/>
      <c r="AL54" s="150"/>
      <c r="AM54" s="150"/>
      <c r="AN54" s="150"/>
      <c r="AO54" s="150"/>
      <c r="AP54" s="150"/>
      <c r="AQ54" s="150"/>
      <c r="AR54" s="150"/>
      <c r="AS54" s="150"/>
      <c r="AT54" s="150"/>
      <c r="AU54" s="150"/>
      <c r="AV54" s="150"/>
      <c r="AW54" s="150"/>
      <c r="AX54" s="150"/>
      <c r="AY54" s="150"/>
      <c r="AZ54" s="150"/>
      <c r="BA54" s="150"/>
      <c r="BB54" s="150"/>
      <c r="BC54" s="150"/>
      <c r="BD54" s="150"/>
      <c r="BE54" s="150"/>
      <c r="BF54" s="150"/>
      <c r="BG54" s="150"/>
      <c r="BH54" s="150"/>
    </row>
    <row r="55" spans="1:60" ht="22.5" outlineLevel="1" x14ac:dyDescent="0.2">
      <c r="A55" s="175">
        <v>44</v>
      </c>
      <c r="B55" s="176" t="s">
        <v>1907</v>
      </c>
      <c r="C55" s="183" t="s">
        <v>1908</v>
      </c>
      <c r="D55" s="177" t="s">
        <v>292</v>
      </c>
      <c r="E55" s="178">
        <v>23</v>
      </c>
      <c r="F55" s="179"/>
      <c r="G55" s="180">
        <f t="shared" si="14"/>
        <v>0</v>
      </c>
      <c r="H55" s="161"/>
      <c r="I55" s="160">
        <f t="shared" si="15"/>
        <v>0</v>
      </c>
      <c r="J55" s="161"/>
      <c r="K55" s="160">
        <f t="shared" si="16"/>
        <v>0</v>
      </c>
      <c r="L55" s="160">
        <v>21</v>
      </c>
      <c r="M55" s="160">
        <f t="shared" si="17"/>
        <v>0</v>
      </c>
      <c r="N55" s="160">
        <v>5.5000000000000003E-4</v>
      </c>
      <c r="O55" s="160">
        <f t="shared" si="18"/>
        <v>0.01</v>
      </c>
      <c r="P55" s="160">
        <v>0</v>
      </c>
      <c r="Q55" s="160">
        <f t="shared" si="19"/>
        <v>0</v>
      </c>
      <c r="R55" s="160"/>
      <c r="S55" s="160" t="s">
        <v>236</v>
      </c>
      <c r="T55" s="160" t="s">
        <v>295</v>
      </c>
      <c r="U55" s="160">
        <v>0</v>
      </c>
      <c r="V55" s="160">
        <f t="shared" si="20"/>
        <v>0</v>
      </c>
      <c r="W55" s="160" t="s">
        <v>1726</v>
      </c>
      <c r="X55" s="160" t="s">
        <v>423</v>
      </c>
      <c r="Y55" s="150"/>
      <c r="Z55" s="150"/>
      <c r="AA55" s="150"/>
      <c r="AB55" s="150"/>
      <c r="AC55" s="150"/>
      <c r="AD55" s="150"/>
      <c r="AE55" s="150"/>
      <c r="AF55" s="150"/>
      <c r="AG55" s="150" t="s">
        <v>424</v>
      </c>
      <c r="AH55" s="150"/>
      <c r="AI55" s="150"/>
      <c r="AJ55" s="150"/>
      <c r="AK55" s="150"/>
      <c r="AL55" s="150"/>
      <c r="AM55" s="150"/>
      <c r="AN55" s="150"/>
      <c r="AO55" s="150"/>
      <c r="AP55" s="150"/>
      <c r="AQ55" s="150"/>
      <c r="AR55" s="150"/>
      <c r="AS55" s="150"/>
      <c r="AT55" s="150"/>
      <c r="AU55" s="150"/>
      <c r="AV55" s="150"/>
      <c r="AW55" s="150"/>
      <c r="AX55" s="150"/>
      <c r="AY55" s="150"/>
      <c r="AZ55" s="150"/>
      <c r="BA55" s="150"/>
      <c r="BB55" s="150"/>
      <c r="BC55" s="150"/>
      <c r="BD55" s="150"/>
      <c r="BE55" s="150"/>
      <c r="BF55" s="150"/>
      <c r="BG55" s="150"/>
      <c r="BH55" s="150"/>
    </row>
    <row r="56" spans="1:60" outlineLevel="1" x14ac:dyDescent="0.2">
      <c r="A56" s="175">
        <v>45</v>
      </c>
      <c r="B56" s="176" t="s">
        <v>1909</v>
      </c>
      <c r="C56" s="183" t="s">
        <v>1910</v>
      </c>
      <c r="D56" s="177" t="s">
        <v>351</v>
      </c>
      <c r="E56" s="178">
        <v>17.600000000000001</v>
      </c>
      <c r="F56" s="179"/>
      <c r="G56" s="180">
        <f t="shared" si="14"/>
        <v>0</v>
      </c>
      <c r="H56" s="161"/>
      <c r="I56" s="160">
        <f t="shared" si="15"/>
        <v>0</v>
      </c>
      <c r="J56" s="161"/>
      <c r="K56" s="160">
        <f t="shared" si="16"/>
        <v>0</v>
      </c>
      <c r="L56" s="160">
        <v>21</v>
      </c>
      <c r="M56" s="160">
        <f t="shared" si="17"/>
        <v>0</v>
      </c>
      <c r="N56" s="160">
        <v>9.8999999999999999E-4</v>
      </c>
      <c r="O56" s="160">
        <f t="shared" si="18"/>
        <v>0.02</v>
      </c>
      <c r="P56" s="160">
        <v>0</v>
      </c>
      <c r="Q56" s="160">
        <f t="shared" si="19"/>
        <v>0</v>
      </c>
      <c r="R56" s="160"/>
      <c r="S56" s="160" t="s">
        <v>236</v>
      </c>
      <c r="T56" s="160" t="s">
        <v>295</v>
      </c>
      <c r="U56" s="160">
        <v>0</v>
      </c>
      <c r="V56" s="160">
        <f t="shared" si="20"/>
        <v>0</v>
      </c>
      <c r="W56" s="160" t="s">
        <v>1726</v>
      </c>
      <c r="X56" s="160" t="s">
        <v>261</v>
      </c>
      <c r="Y56" s="150"/>
      <c r="Z56" s="150"/>
      <c r="AA56" s="150"/>
      <c r="AB56" s="150"/>
      <c r="AC56" s="150"/>
      <c r="AD56" s="150"/>
      <c r="AE56" s="150"/>
      <c r="AF56" s="150"/>
      <c r="AG56" s="150" t="s">
        <v>1198</v>
      </c>
      <c r="AH56" s="150"/>
      <c r="AI56" s="150"/>
      <c r="AJ56" s="150"/>
      <c r="AK56" s="150"/>
      <c r="AL56" s="150"/>
      <c r="AM56" s="150"/>
      <c r="AN56" s="150"/>
      <c r="AO56" s="150"/>
      <c r="AP56" s="150"/>
      <c r="AQ56" s="150"/>
      <c r="AR56" s="150"/>
      <c r="AS56" s="150"/>
      <c r="AT56" s="150"/>
      <c r="AU56" s="150"/>
      <c r="AV56" s="150"/>
      <c r="AW56" s="150"/>
      <c r="AX56" s="150"/>
      <c r="AY56" s="150"/>
      <c r="AZ56" s="150"/>
      <c r="BA56" s="150"/>
      <c r="BB56" s="150"/>
      <c r="BC56" s="150"/>
      <c r="BD56" s="150"/>
      <c r="BE56" s="150"/>
      <c r="BF56" s="150"/>
      <c r="BG56" s="150"/>
      <c r="BH56" s="150"/>
    </row>
    <row r="57" spans="1:60" outlineLevel="1" x14ac:dyDescent="0.2">
      <c r="A57" s="175">
        <v>46</v>
      </c>
      <c r="B57" s="176" t="s">
        <v>1911</v>
      </c>
      <c r="C57" s="183" t="s">
        <v>1912</v>
      </c>
      <c r="D57" s="177" t="s">
        <v>351</v>
      </c>
      <c r="E57" s="178">
        <v>364.09</v>
      </c>
      <c r="F57" s="179"/>
      <c r="G57" s="180">
        <f t="shared" si="14"/>
        <v>0</v>
      </c>
      <c r="H57" s="161"/>
      <c r="I57" s="160">
        <f t="shared" si="15"/>
        <v>0</v>
      </c>
      <c r="J57" s="161"/>
      <c r="K57" s="160">
        <f t="shared" si="16"/>
        <v>0</v>
      </c>
      <c r="L57" s="160">
        <v>21</v>
      </c>
      <c r="M57" s="160">
        <f t="shared" si="17"/>
        <v>0</v>
      </c>
      <c r="N57" s="160">
        <v>9.8999999999999999E-4</v>
      </c>
      <c r="O57" s="160">
        <f t="shared" si="18"/>
        <v>0.36</v>
      </c>
      <c r="P57" s="160">
        <v>0</v>
      </c>
      <c r="Q57" s="160">
        <f t="shared" si="19"/>
        <v>0</v>
      </c>
      <c r="R57" s="160"/>
      <c r="S57" s="160" t="s">
        <v>236</v>
      </c>
      <c r="T57" s="160" t="s">
        <v>295</v>
      </c>
      <c r="U57" s="160">
        <v>0</v>
      </c>
      <c r="V57" s="160">
        <f t="shared" si="20"/>
        <v>0</v>
      </c>
      <c r="W57" s="160" t="s">
        <v>1726</v>
      </c>
      <c r="X57" s="160" t="s">
        <v>261</v>
      </c>
      <c r="Y57" s="150"/>
      <c r="Z57" s="150"/>
      <c r="AA57" s="150"/>
      <c r="AB57" s="150"/>
      <c r="AC57" s="150"/>
      <c r="AD57" s="150"/>
      <c r="AE57" s="150"/>
      <c r="AF57" s="150"/>
      <c r="AG57" s="150" t="s">
        <v>1198</v>
      </c>
      <c r="AH57" s="150"/>
      <c r="AI57" s="150"/>
      <c r="AJ57" s="150"/>
      <c r="AK57" s="150"/>
      <c r="AL57" s="150"/>
      <c r="AM57" s="150"/>
      <c r="AN57" s="150"/>
      <c r="AO57" s="150"/>
      <c r="AP57" s="150"/>
      <c r="AQ57" s="150"/>
      <c r="AR57" s="150"/>
      <c r="AS57" s="150"/>
      <c r="AT57" s="150"/>
      <c r="AU57" s="150"/>
      <c r="AV57" s="150"/>
      <c r="AW57" s="150"/>
      <c r="AX57" s="150"/>
      <c r="AY57" s="150"/>
      <c r="AZ57" s="150"/>
      <c r="BA57" s="150"/>
      <c r="BB57" s="150"/>
      <c r="BC57" s="150"/>
      <c r="BD57" s="150"/>
      <c r="BE57" s="150"/>
      <c r="BF57" s="150"/>
      <c r="BG57" s="150"/>
      <c r="BH57" s="150"/>
    </row>
    <row r="58" spans="1:60" outlineLevel="1" x14ac:dyDescent="0.2">
      <c r="A58" s="175">
        <v>47</v>
      </c>
      <c r="B58" s="176" t="s">
        <v>1913</v>
      </c>
      <c r="C58" s="183" t="s">
        <v>1914</v>
      </c>
      <c r="D58" s="177" t="s">
        <v>351</v>
      </c>
      <c r="E58" s="178">
        <v>104.99</v>
      </c>
      <c r="F58" s="179"/>
      <c r="G58" s="180">
        <f t="shared" si="14"/>
        <v>0</v>
      </c>
      <c r="H58" s="161"/>
      <c r="I58" s="160">
        <f t="shared" si="15"/>
        <v>0</v>
      </c>
      <c r="J58" s="161"/>
      <c r="K58" s="160">
        <f t="shared" si="16"/>
        <v>0</v>
      </c>
      <c r="L58" s="160">
        <v>21</v>
      </c>
      <c r="M58" s="160">
        <f t="shared" si="17"/>
        <v>0</v>
      </c>
      <c r="N58" s="160">
        <v>9.8999999999999999E-4</v>
      </c>
      <c r="O58" s="160">
        <f t="shared" si="18"/>
        <v>0.1</v>
      </c>
      <c r="P58" s="160">
        <v>0</v>
      </c>
      <c r="Q58" s="160">
        <f t="shared" si="19"/>
        <v>0</v>
      </c>
      <c r="R58" s="160"/>
      <c r="S58" s="160" t="s">
        <v>236</v>
      </c>
      <c r="T58" s="160" t="s">
        <v>295</v>
      </c>
      <c r="U58" s="160">
        <v>0</v>
      </c>
      <c r="V58" s="160">
        <f t="shared" si="20"/>
        <v>0</v>
      </c>
      <c r="W58" s="160" t="s">
        <v>1726</v>
      </c>
      <c r="X58" s="160" t="s">
        <v>261</v>
      </c>
      <c r="Y58" s="150"/>
      <c r="Z58" s="150"/>
      <c r="AA58" s="150"/>
      <c r="AB58" s="150"/>
      <c r="AC58" s="150"/>
      <c r="AD58" s="150"/>
      <c r="AE58" s="150"/>
      <c r="AF58" s="150"/>
      <c r="AG58" s="150" t="s">
        <v>1198</v>
      </c>
      <c r="AH58" s="150"/>
      <c r="AI58" s="150"/>
      <c r="AJ58" s="150"/>
      <c r="AK58" s="150"/>
      <c r="AL58" s="150"/>
      <c r="AM58" s="150"/>
      <c r="AN58" s="150"/>
      <c r="AO58" s="150"/>
      <c r="AP58" s="150"/>
      <c r="AQ58" s="150"/>
      <c r="AR58" s="150"/>
      <c r="AS58" s="150"/>
      <c r="AT58" s="150"/>
      <c r="AU58" s="150"/>
      <c r="AV58" s="150"/>
      <c r="AW58" s="150"/>
      <c r="AX58" s="150"/>
      <c r="AY58" s="150"/>
      <c r="AZ58" s="150"/>
      <c r="BA58" s="150"/>
      <c r="BB58" s="150"/>
      <c r="BC58" s="150"/>
      <c r="BD58" s="150"/>
      <c r="BE58" s="150"/>
      <c r="BF58" s="150"/>
      <c r="BG58" s="150"/>
      <c r="BH58" s="150"/>
    </row>
    <row r="59" spans="1:60" outlineLevel="1" x14ac:dyDescent="0.2">
      <c r="A59" s="175">
        <v>48</v>
      </c>
      <c r="B59" s="176" t="s">
        <v>1915</v>
      </c>
      <c r="C59" s="183" t="s">
        <v>1840</v>
      </c>
      <c r="D59" s="177" t="s">
        <v>267</v>
      </c>
      <c r="E59" s="178">
        <v>10.4</v>
      </c>
      <c r="F59" s="179"/>
      <c r="G59" s="180">
        <f t="shared" si="14"/>
        <v>0</v>
      </c>
      <c r="H59" s="161"/>
      <c r="I59" s="160">
        <f t="shared" si="15"/>
        <v>0</v>
      </c>
      <c r="J59" s="161"/>
      <c r="K59" s="160">
        <f t="shared" si="16"/>
        <v>0</v>
      </c>
      <c r="L59" s="160">
        <v>21</v>
      </c>
      <c r="M59" s="160">
        <f t="shared" si="17"/>
        <v>0</v>
      </c>
      <c r="N59" s="160">
        <v>0.55000000000000004</v>
      </c>
      <c r="O59" s="160">
        <f t="shared" si="18"/>
        <v>5.72</v>
      </c>
      <c r="P59" s="160">
        <v>0</v>
      </c>
      <c r="Q59" s="160">
        <f t="shared" si="19"/>
        <v>0</v>
      </c>
      <c r="R59" s="160"/>
      <c r="S59" s="160" t="s">
        <v>236</v>
      </c>
      <c r="T59" s="160" t="s">
        <v>295</v>
      </c>
      <c r="U59" s="160">
        <v>0</v>
      </c>
      <c r="V59" s="160">
        <f t="shared" si="20"/>
        <v>0</v>
      </c>
      <c r="W59" s="160" t="s">
        <v>1726</v>
      </c>
      <c r="X59" s="160" t="s">
        <v>423</v>
      </c>
      <c r="Y59" s="150"/>
      <c r="Z59" s="150"/>
      <c r="AA59" s="150"/>
      <c r="AB59" s="150"/>
      <c r="AC59" s="150"/>
      <c r="AD59" s="150"/>
      <c r="AE59" s="150"/>
      <c r="AF59" s="150"/>
      <c r="AG59" s="150" t="s">
        <v>424</v>
      </c>
      <c r="AH59" s="150"/>
      <c r="AI59" s="150"/>
      <c r="AJ59" s="150"/>
      <c r="AK59" s="150"/>
      <c r="AL59" s="150"/>
      <c r="AM59" s="150"/>
      <c r="AN59" s="150"/>
      <c r="AO59" s="150"/>
      <c r="AP59" s="150"/>
      <c r="AQ59" s="150"/>
      <c r="AR59" s="150"/>
      <c r="AS59" s="150"/>
      <c r="AT59" s="150"/>
      <c r="AU59" s="150"/>
      <c r="AV59" s="150"/>
      <c r="AW59" s="150"/>
      <c r="AX59" s="150"/>
      <c r="AY59" s="150"/>
      <c r="AZ59" s="150"/>
      <c r="BA59" s="150"/>
      <c r="BB59" s="150"/>
      <c r="BC59" s="150"/>
      <c r="BD59" s="150"/>
      <c r="BE59" s="150"/>
      <c r="BF59" s="150"/>
      <c r="BG59" s="150"/>
      <c r="BH59" s="150"/>
    </row>
    <row r="60" spans="1:60" outlineLevel="1" x14ac:dyDescent="0.2">
      <c r="A60" s="175">
        <v>49</v>
      </c>
      <c r="B60" s="176" t="s">
        <v>1916</v>
      </c>
      <c r="C60" s="183" t="s">
        <v>1917</v>
      </c>
      <c r="D60" s="177" t="s">
        <v>267</v>
      </c>
      <c r="E60" s="178">
        <v>0.72</v>
      </c>
      <c r="F60" s="179"/>
      <c r="G60" s="180">
        <f t="shared" si="14"/>
        <v>0</v>
      </c>
      <c r="H60" s="161"/>
      <c r="I60" s="160">
        <f t="shared" si="15"/>
        <v>0</v>
      </c>
      <c r="J60" s="161"/>
      <c r="K60" s="160">
        <f t="shared" si="16"/>
        <v>0</v>
      </c>
      <c r="L60" s="160">
        <v>21</v>
      </c>
      <c r="M60" s="160">
        <f t="shared" si="17"/>
        <v>0</v>
      </c>
      <c r="N60" s="160">
        <v>0.55000000000000004</v>
      </c>
      <c r="O60" s="160">
        <f t="shared" si="18"/>
        <v>0.4</v>
      </c>
      <c r="P60" s="160">
        <v>0</v>
      </c>
      <c r="Q60" s="160">
        <f t="shared" si="19"/>
        <v>0</v>
      </c>
      <c r="R60" s="160"/>
      <c r="S60" s="160" t="s">
        <v>236</v>
      </c>
      <c r="T60" s="160" t="s">
        <v>295</v>
      </c>
      <c r="U60" s="160">
        <v>0</v>
      </c>
      <c r="V60" s="160">
        <f t="shared" si="20"/>
        <v>0</v>
      </c>
      <c r="W60" s="160" t="s">
        <v>1726</v>
      </c>
      <c r="X60" s="160" t="s">
        <v>423</v>
      </c>
      <c r="Y60" s="150"/>
      <c r="Z60" s="150"/>
      <c r="AA60" s="150"/>
      <c r="AB60" s="150"/>
      <c r="AC60" s="150"/>
      <c r="AD60" s="150"/>
      <c r="AE60" s="150"/>
      <c r="AF60" s="150"/>
      <c r="AG60" s="150" t="s">
        <v>424</v>
      </c>
      <c r="AH60" s="150"/>
      <c r="AI60" s="150"/>
      <c r="AJ60" s="150"/>
      <c r="AK60" s="150"/>
      <c r="AL60" s="150"/>
      <c r="AM60" s="150"/>
      <c r="AN60" s="150"/>
      <c r="AO60" s="150"/>
      <c r="AP60" s="150"/>
      <c r="AQ60" s="150"/>
      <c r="AR60" s="150"/>
      <c r="AS60" s="150"/>
      <c r="AT60" s="150"/>
      <c r="AU60" s="150"/>
      <c r="AV60" s="150"/>
      <c r="AW60" s="150"/>
      <c r="AX60" s="150"/>
      <c r="AY60" s="150"/>
      <c r="AZ60" s="150"/>
      <c r="BA60" s="150"/>
      <c r="BB60" s="150"/>
      <c r="BC60" s="150"/>
      <c r="BD60" s="150"/>
      <c r="BE60" s="150"/>
      <c r="BF60" s="150"/>
      <c r="BG60" s="150"/>
      <c r="BH60" s="150"/>
    </row>
    <row r="61" spans="1:60" outlineLevel="1" x14ac:dyDescent="0.2">
      <c r="A61" s="175">
        <v>50</v>
      </c>
      <c r="B61" s="176" t="s">
        <v>1772</v>
      </c>
      <c r="C61" s="183" t="s">
        <v>1918</v>
      </c>
      <c r="D61" s="177" t="s">
        <v>267</v>
      </c>
      <c r="E61" s="178">
        <v>11.12</v>
      </c>
      <c r="F61" s="179"/>
      <c r="G61" s="180">
        <f t="shared" si="14"/>
        <v>0</v>
      </c>
      <c r="H61" s="161"/>
      <c r="I61" s="160">
        <f t="shared" si="15"/>
        <v>0</v>
      </c>
      <c r="J61" s="161"/>
      <c r="K61" s="160">
        <f t="shared" si="16"/>
        <v>0</v>
      </c>
      <c r="L61" s="160">
        <v>21</v>
      </c>
      <c r="M61" s="160">
        <f t="shared" si="17"/>
        <v>0</v>
      </c>
      <c r="N61" s="160">
        <v>2.3570000000000001E-2</v>
      </c>
      <c r="O61" s="160">
        <f t="shared" si="18"/>
        <v>0.26</v>
      </c>
      <c r="P61" s="160">
        <v>0</v>
      </c>
      <c r="Q61" s="160">
        <f t="shared" si="19"/>
        <v>0</v>
      </c>
      <c r="R61" s="160"/>
      <c r="S61" s="160" t="s">
        <v>236</v>
      </c>
      <c r="T61" s="160" t="s">
        <v>295</v>
      </c>
      <c r="U61" s="160">
        <v>0</v>
      </c>
      <c r="V61" s="160">
        <f t="shared" si="20"/>
        <v>0</v>
      </c>
      <c r="W61" s="160" t="s">
        <v>1726</v>
      </c>
      <c r="X61" s="160" t="s">
        <v>261</v>
      </c>
      <c r="Y61" s="150"/>
      <c r="Z61" s="150"/>
      <c r="AA61" s="150"/>
      <c r="AB61" s="150"/>
      <c r="AC61" s="150"/>
      <c r="AD61" s="150"/>
      <c r="AE61" s="150"/>
      <c r="AF61" s="150"/>
      <c r="AG61" s="150" t="s">
        <v>1198</v>
      </c>
      <c r="AH61" s="150"/>
      <c r="AI61" s="150"/>
      <c r="AJ61" s="150"/>
      <c r="AK61" s="150"/>
      <c r="AL61" s="150"/>
      <c r="AM61" s="150"/>
      <c r="AN61" s="150"/>
      <c r="AO61" s="150"/>
      <c r="AP61" s="150"/>
      <c r="AQ61" s="150"/>
      <c r="AR61" s="150"/>
      <c r="AS61" s="150"/>
      <c r="AT61" s="150"/>
      <c r="AU61" s="150"/>
      <c r="AV61" s="150"/>
      <c r="AW61" s="150"/>
      <c r="AX61" s="150"/>
      <c r="AY61" s="150"/>
      <c r="AZ61" s="150"/>
      <c r="BA61" s="150"/>
      <c r="BB61" s="150"/>
      <c r="BC61" s="150"/>
      <c r="BD61" s="150"/>
      <c r="BE61" s="150"/>
      <c r="BF61" s="150"/>
      <c r="BG61" s="150"/>
      <c r="BH61" s="150"/>
    </row>
    <row r="62" spans="1:60" ht="22.5" outlineLevel="1" x14ac:dyDescent="0.2">
      <c r="A62" s="175">
        <v>51</v>
      </c>
      <c r="B62" s="176" t="s">
        <v>1919</v>
      </c>
      <c r="C62" s="183" t="s">
        <v>1920</v>
      </c>
      <c r="D62" s="177" t="s">
        <v>259</v>
      </c>
      <c r="E62" s="178">
        <v>145.65</v>
      </c>
      <c r="F62" s="179"/>
      <c r="G62" s="180">
        <f t="shared" si="14"/>
        <v>0</v>
      </c>
      <c r="H62" s="161"/>
      <c r="I62" s="160">
        <f t="shared" si="15"/>
        <v>0</v>
      </c>
      <c r="J62" s="161"/>
      <c r="K62" s="160">
        <f t="shared" si="16"/>
        <v>0</v>
      </c>
      <c r="L62" s="160">
        <v>21</v>
      </c>
      <c r="M62" s="160">
        <f t="shared" si="17"/>
        <v>0</v>
      </c>
      <c r="N62" s="160">
        <v>0</v>
      </c>
      <c r="O62" s="160">
        <f t="shared" si="18"/>
        <v>0</v>
      </c>
      <c r="P62" s="160">
        <v>0</v>
      </c>
      <c r="Q62" s="160">
        <f t="shared" si="19"/>
        <v>0</v>
      </c>
      <c r="R62" s="160"/>
      <c r="S62" s="160" t="s">
        <v>236</v>
      </c>
      <c r="T62" s="160" t="s">
        <v>295</v>
      </c>
      <c r="U62" s="160">
        <v>0</v>
      </c>
      <c r="V62" s="160">
        <f t="shared" si="20"/>
        <v>0</v>
      </c>
      <c r="W62" s="160" t="s">
        <v>1726</v>
      </c>
      <c r="X62" s="160" t="s">
        <v>261</v>
      </c>
      <c r="Y62" s="150"/>
      <c r="Z62" s="150"/>
      <c r="AA62" s="150"/>
      <c r="AB62" s="150"/>
      <c r="AC62" s="150"/>
      <c r="AD62" s="150"/>
      <c r="AE62" s="150"/>
      <c r="AF62" s="150"/>
      <c r="AG62" s="150" t="s">
        <v>1198</v>
      </c>
      <c r="AH62" s="150"/>
      <c r="AI62" s="150"/>
      <c r="AJ62" s="150"/>
      <c r="AK62" s="150"/>
      <c r="AL62" s="150"/>
      <c r="AM62" s="150"/>
      <c r="AN62" s="150"/>
      <c r="AO62" s="150"/>
      <c r="AP62" s="150"/>
      <c r="AQ62" s="150"/>
      <c r="AR62" s="150"/>
      <c r="AS62" s="150"/>
      <c r="AT62" s="150"/>
      <c r="AU62" s="150"/>
      <c r="AV62" s="150"/>
      <c r="AW62" s="150"/>
      <c r="AX62" s="150"/>
      <c r="AY62" s="150"/>
      <c r="AZ62" s="150"/>
      <c r="BA62" s="150"/>
      <c r="BB62" s="150"/>
      <c r="BC62" s="150"/>
      <c r="BD62" s="150"/>
      <c r="BE62" s="150"/>
      <c r="BF62" s="150"/>
      <c r="BG62" s="150"/>
      <c r="BH62" s="150"/>
    </row>
    <row r="63" spans="1:60" outlineLevel="1" x14ac:dyDescent="0.2">
      <c r="A63" s="175">
        <v>52</v>
      </c>
      <c r="B63" s="176" t="s">
        <v>1921</v>
      </c>
      <c r="C63" s="183" t="s">
        <v>2029</v>
      </c>
      <c r="D63" s="177" t="s">
        <v>259</v>
      </c>
      <c r="E63" s="178">
        <v>160.22</v>
      </c>
      <c r="F63" s="179"/>
      <c r="G63" s="180">
        <f t="shared" si="14"/>
        <v>0</v>
      </c>
      <c r="H63" s="161"/>
      <c r="I63" s="160">
        <f t="shared" si="15"/>
        <v>0</v>
      </c>
      <c r="J63" s="161"/>
      <c r="K63" s="160">
        <f t="shared" si="16"/>
        <v>0</v>
      </c>
      <c r="L63" s="160">
        <v>21</v>
      </c>
      <c r="M63" s="160">
        <f t="shared" si="17"/>
        <v>0</v>
      </c>
      <c r="N63" s="160">
        <v>1.8749999999999999E-2</v>
      </c>
      <c r="O63" s="160">
        <f t="shared" si="18"/>
        <v>3</v>
      </c>
      <c r="P63" s="160">
        <v>0</v>
      </c>
      <c r="Q63" s="160">
        <f t="shared" si="19"/>
        <v>0</v>
      </c>
      <c r="R63" s="160"/>
      <c r="S63" s="160" t="s">
        <v>236</v>
      </c>
      <c r="T63" s="160" t="s">
        <v>295</v>
      </c>
      <c r="U63" s="160">
        <v>0</v>
      </c>
      <c r="V63" s="160">
        <f t="shared" si="20"/>
        <v>0</v>
      </c>
      <c r="W63" s="160" t="s">
        <v>1726</v>
      </c>
      <c r="X63" s="160" t="s">
        <v>423</v>
      </c>
      <c r="Y63" s="150"/>
      <c r="Z63" s="150"/>
      <c r="AA63" s="150"/>
      <c r="AB63" s="150"/>
      <c r="AC63" s="150"/>
      <c r="AD63" s="150"/>
      <c r="AE63" s="150"/>
      <c r="AF63" s="150"/>
      <c r="AG63" s="150" t="s">
        <v>424</v>
      </c>
      <c r="AH63" s="150"/>
      <c r="AI63" s="150"/>
      <c r="AJ63" s="150"/>
      <c r="AK63" s="150"/>
      <c r="AL63" s="150"/>
      <c r="AM63" s="150"/>
      <c r="AN63" s="150"/>
      <c r="AO63" s="150"/>
      <c r="AP63" s="150"/>
      <c r="AQ63" s="150"/>
      <c r="AR63" s="150"/>
      <c r="AS63" s="150"/>
      <c r="AT63" s="150"/>
      <c r="AU63" s="150"/>
      <c r="AV63" s="150"/>
      <c r="AW63" s="150"/>
      <c r="AX63" s="150"/>
      <c r="AY63" s="150"/>
      <c r="AZ63" s="150"/>
      <c r="BA63" s="150"/>
      <c r="BB63" s="150"/>
      <c r="BC63" s="150"/>
      <c r="BD63" s="150"/>
      <c r="BE63" s="150"/>
      <c r="BF63" s="150"/>
      <c r="BG63" s="150"/>
      <c r="BH63" s="150"/>
    </row>
    <row r="64" spans="1:60" outlineLevel="1" x14ac:dyDescent="0.2">
      <c r="A64" s="175">
        <v>53</v>
      </c>
      <c r="B64" s="176" t="s">
        <v>1922</v>
      </c>
      <c r="C64" s="183" t="s">
        <v>1923</v>
      </c>
      <c r="D64" s="177" t="s">
        <v>351</v>
      </c>
      <c r="E64" s="178">
        <v>44.78</v>
      </c>
      <c r="F64" s="179"/>
      <c r="G64" s="180">
        <f t="shared" si="14"/>
        <v>0</v>
      </c>
      <c r="H64" s="161"/>
      <c r="I64" s="160">
        <f t="shared" si="15"/>
        <v>0</v>
      </c>
      <c r="J64" s="161"/>
      <c r="K64" s="160">
        <f t="shared" si="16"/>
        <v>0</v>
      </c>
      <c r="L64" s="160">
        <v>21</v>
      </c>
      <c r="M64" s="160">
        <f t="shared" si="17"/>
        <v>0</v>
      </c>
      <c r="N64" s="160">
        <v>0</v>
      </c>
      <c r="O64" s="160">
        <f t="shared" si="18"/>
        <v>0</v>
      </c>
      <c r="P64" s="160">
        <v>0</v>
      </c>
      <c r="Q64" s="160">
        <f t="shared" si="19"/>
        <v>0</v>
      </c>
      <c r="R64" s="160"/>
      <c r="S64" s="160" t="s">
        <v>236</v>
      </c>
      <c r="T64" s="160" t="s">
        <v>295</v>
      </c>
      <c r="U64" s="160">
        <v>0</v>
      </c>
      <c r="V64" s="160">
        <f t="shared" si="20"/>
        <v>0</v>
      </c>
      <c r="W64" s="160" t="s">
        <v>1726</v>
      </c>
      <c r="X64" s="160" t="s">
        <v>261</v>
      </c>
      <c r="Y64" s="150"/>
      <c r="Z64" s="150"/>
      <c r="AA64" s="150"/>
      <c r="AB64" s="150"/>
      <c r="AC64" s="150"/>
      <c r="AD64" s="150"/>
      <c r="AE64" s="150"/>
      <c r="AF64" s="150"/>
      <c r="AG64" s="150" t="s">
        <v>1198</v>
      </c>
      <c r="AH64" s="150"/>
      <c r="AI64" s="150"/>
      <c r="AJ64" s="150"/>
      <c r="AK64" s="150"/>
      <c r="AL64" s="150"/>
      <c r="AM64" s="150"/>
      <c r="AN64" s="150"/>
      <c r="AO64" s="150"/>
      <c r="AP64" s="150"/>
      <c r="AQ64" s="150"/>
      <c r="AR64" s="150"/>
      <c r="AS64" s="150"/>
      <c r="AT64" s="150"/>
      <c r="AU64" s="150"/>
      <c r="AV64" s="150"/>
      <c r="AW64" s="150"/>
      <c r="AX64" s="150"/>
      <c r="AY64" s="150"/>
      <c r="AZ64" s="150"/>
      <c r="BA64" s="150"/>
      <c r="BB64" s="150"/>
      <c r="BC64" s="150"/>
      <c r="BD64" s="150"/>
      <c r="BE64" s="150"/>
      <c r="BF64" s="150"/>
      <c r="BG64" s="150"/>
      <c r="BH64" s="150"/>
    </row>
    <row r="65" spans="1:60" outlineLevel="1" x14ac:dyDescent="0.2">
      <c r="A65" s="175">
        <v>54</v>
      </c>
      <c r="B65" s="176" t="s">
        <v>1924</v>
      </c>
      <c r="C65" s="183" t="s">
        <v>2030</v>
      </c>
      <c r="D65" s="177" t="s">
        <v>259</v>
      </c>
      <c r="E65" s="178">
        <v>17.25</v>
      </c>
      <c r="F65" s="179"/>
      <c r="G65" s="180">
        <f t="shared" si="14"/>
        <v>0</v>
      </c>
      <c r="H65" s="161"/>
      <c r="I65" s="160">
        <f t="shared" si="15"/>
        <v>0</v>
      </c>
      <c r="J65" s="161"/>
      <c r="K65" s="160">
        <f t="shared" si="16"/>
        <v>0</v>
      </c>
      <c r="L65" s="160">
        <v>21</v>
      </c>
      <c r="M65" s="160">
        <f t="shared" si="17"/>
        <v>0</v>
      </c>
      <c r="N65" s="160">
        <v>1.8749999999999999E-2</v>
      </c>
      <c r="O65" s="160">
        <f t="shared" si="18"/>
        <v>0.32</v>
      </c>
      <c r="P65" s="160">
        <v>0</v>
      </c>
      <c r="Q65" s="160">
        <f t="shared" si="19"/>
        <v>0</v>
      </c>
      <c r="R65" s="160"/>
      <c r="S65" s="160" t="s">
        <v>236</v>
      </c>
      <c r="T65" s="160" t="s">
        <v>295</v>
      </c>
      <c r="U65" s="160">
        <v>0</v>
      </c>
      <c r="V65" s="160">
        <f t="shared" si="20"/>
        <v>0</v>
      </c>
      <c r="W65" s="160" t="s">
        <v>1726</v>
      </c>
      <c r="X65" s="160" t="s">
        <v>423</v>
      </c>
      <c r="Y65" s="150"/>
      <c r="Z65" s="150"/>
      <c r="AA65" s="150"/>
      <c r="AB65" s="150"/>
      <c r="AC65" s="150"/>
      <c r="AD65" s="150"/>
      <c r="AE65" s="150"/>
      <c r="AF65" s="150"/>
      <c r="AG65" s="150" t="s">
        <v>424</v>
      </c>
      <c r="AH65" s="150"/>
      <c r="AI65" s="150"/>
      <c r="AJ65" s="150"/>
      <c r="AK65" s="150"/>
      <c r="AL65" s="150"/>
      <c r="AM65" s="150"/>
      <c r="AN65" s="150"/>
      <c r="AO65" s="150"/>
      <c r="AP65" s="150"/>
      <c r="AQ65" s="150"/>
      <c r="AR65" s="150"/>
      <c r="AS65" s="150"/>
      <c r="AT65" s="150"/>
      <c r="AU65" s="150"/>
      <c r="AV65" s="150"/>
      <c r="AW65" s="150"/>
      <c r="AX65" s="150"/>
      <c r="AY65" s="150"/>
      <c r="AZ65" s="150"/>
      <c r="BA65" s="150"/>
      <c r="BB65" s="150"/>
      <c r="BC65" s="150"/>
      <c r="BD65" s="150"/>
      <c r="BE65" s="150"/>
      <c r="BF65" s="150"/>
      <c r="BG65" s="150"/>
      <c r="BH65" s="150"/>
    </row>
    <row r="66" spans="1:60" outlineLevel="1" x14ac:dyDescent="0.2">
      <c r="A66" s="175">
        <v>55</v>
      </c>
      <c r="B66" s="176" t="s">
        <v>1925</v>
      </c>
      <c r="C66" s="183" t="s">
        <v>1926</v>
      </c>
      <c r="D66" s="177" t="s">
        <v>259</v>
      </c>
      <c r="E66" s="178">
        <v>162.9</v>
      </c>
      <c r="F66" s="179"/>
      <c r="G66" s="180">
        <f t="shared" si="14"/>
        <v>0</v>
      </c>
      <c r="H66" s="161"/>
      <c r="I66" s="160">
        <f t="shared" si="15"/>
        <v>0</v>
      </c>
      <c r="J66" s="161"/>
      <c r="K66" s="160">
        <f t="shared" si="16"/>
        <v>0</v>
      </c>
      <c r="L66" s="160">
        <v>21</v>
      </c>
      <c r="M66" s="160">
        <f t="shared" si="17"/>
        <v>0</v>
      </c>
      <c r="N66" s="160">
        <v>2.0000000000000001E-4</v>
      </c>
      <c r="O66" s="160">
        <f t="shared" si="18"/>
        <v>0.03</v>
      </c>
      <c r="P66" s="160">
        <v>0</v>
      </c>
      <c r="Q66" s="160">
        <f t="shared" si="19"/>
        <v>0</v>
      </c>
      <c r="R66" s="160"/>
      <c r="S66" s="160" t="s">
        <v>236</v>
      </c>
      <c r="T66" s="160" t="s">
        <v>295</v>
      </c>
      <c r="U66" s="160">
        <v>0</v>
      </c>
      <c r="V66" s="160">
        <f t="shared" si="20"/>
        <v>0</v>
      </c>
      <c r="W66" s="160" t="s">
        <v>1726</v>
      </c>
      <c r="X66" s="160" t="s">
        <v>261</v>
      </c>
      <c r="Y66" s="150"/>
      <c r="Z66" s="150"/>
      <c r="AA66" s="150"/>
      <c r="AB66" s="150"/>
      <c r="AC66" s="150"/>
      <c r="AD66" s="150"/>
      <c r="AE66" s="150"/>
      <c r="AF66" s="150"/>
      <c r="AG66" s="150" t="s">
        <v>262</v>
      </c>
      <c r="AH66" s="150"/>
      <c r="AI66" s="150"/>
      <c r="AJ66" s="150"/>
      <c r="AK66" s="150"/>
      <c r="AL66" s="150"/>
      <c r="AM66" s="150"/>
      <c r="AN66" s="150"/>
      <c r="AO66" s="150"/>
      <c r="AP66" s="150"/>
      <c r="AQ66" s="150"/>
      <c r="AR66" s="150"/>
      <c r="AS66" s="150"/>
      <c r="AT66" s="150"/>
      <c r="AU66" s="150"/>
      <c r="AV66" s="150"/>
      <c r="AW66" s="150"/>
      <c r="AX66" s="150"/>
      <c r="AY66" s="150"/>
      <c r="AZ66" s="150"/>
      <c r="BA66" s="150"/>
      <c r="BB66" s="150"/>
      <c r="BC66" s="150"/>
      <c r="BD66" s="150"/>
      <c r="BE66" s="150"/>
      <c r="BF66" s="150"/>
      <c r="BG66" s="150"/>
      <c r="BH66" s="150"/>
    </row>
    <row r="67" spans="1:60" outlineLevel="1" x14ac:dyDescent="0.2">
      <c r="A67" s="175">
        <v>56</v>
      </c>
      <c r="B67" s="176" t="s">
        <v>1774</v>
      </c>
      <c r="C67" s="183" t="s">
        <v>1777</v>
      </c>
      <c r="D67" s="177" t="s">
        <v>235</v>
      </c>
      <c r="E67" s="178">
        <v>1</v>
      </c>
      <c r="F67" s="179"/>
      <c r="G67" s="180">
        <f t="shared" si="14"/>
        <v>0</v>
      </c>
      <c r="H67" s="161"/>
      <c r="I67" s="160">
        <f t="shared" si="15"/>
        <v>0</v>
      </c>
      <c r="J67" s="161"/>
      <c r="K67" s="160">
        <f t="shared" si="16"/>
        <v>0</v>
      </c>
      <c r="L67" s="160">
        <v>21</v>
      </c>
      <c r="M67" s="160">
        <f t="shared" si="17"/>
        <v>0</v>
      </c>
      <c r="N67" s="160">
        <v>1E-4</v>
      </c>
      <c r="O67" s="160">
        <f t="shared" si="18"/>
        <v>0</v>
      </c>
      <c r="P67" s="160">
        <v>0</v>
      </c>
      <c r="Q67" s="160">
        <f t="shared" si="19"/>
        <v>0</v>
      </c>
      <c r="R67" s="160"/>
      <c r="S67" s="160" t="s">
        <v>236</v>
      </c>
      <c r="T67" s="160" t="s">
        <v>295</v>
      </c>
      <c r="U67" s="160">
        <v>0</v>
      </c>
      <c r="V67" s="160">
        <f t="shared" si="20"/>
        <v>0</v>
      </c>
      <c r="W67" s="160" t="s">
        <v>1726</v>
      </c>
      <c r="X67" s="160" t="s">
        <v>261</v>
      </c>
      <c r="Y67" s="150"/>
      <c r="Z67" s="150"/>
      <c r="AA67" s="150"/>
      <c r="AB67" s="150"/>
      <c r="AC67" s="150"/>
      <c r="AD67" s="150"/>
      <c r="AE67" s="150"/>
      <c r="AF67" s="150"/>
      <c r="AG67" s="150" t="s">
        <v>1198</v>
      </c>
      <c r="AH67" s="150"/>
      <c r="AI67" s="150"/>
      <c r="AJ67" s="150"/>
      <c r="AK67" s="150"/>
      <c r="AL67" s="150"/>
      <c r="AM67" s="150"/>
      <c r="AN67" s="150"/>
      <c r="AO67" s="150"/>
      <c r="AP67" s="150"/>
      <c r="AQ67" s="150"/>
      <c r="AR67" s="150"/>
      <c r="AS67" s="150"/>
      <c r="AT67" s="150"/>
      <c r="AU67" s="150"/>
      <c r="AV67" s="150"/>
      <c r="AW67" s="150"/>
      <c r="AX67" s="150"/>
      <c r="AY67" s="150"/>
      <c r="AZ67" s="150"/>
      <c r="BA67" s="150"/>
      <c r="BB67" s="150"/>
      <c r="BC67" s="150"/>
      <c r="BD67" s="150"/>
      <c r="BE67" s="150"/>
      <c r="BF67" s="150"/>
      <c r="BG67" s="150"/>
      <c r="BH67" s="150"/>
    </row>
    <row r="68" spans="1:60" ht="22.5" outlineLevel="1" x14ac:dyDescent="0.2">
      <c r="A68" s="175">
        <v>57</v>
      </c>
      <c r="B68" s="176" t="s">
        <v>1778</v>
      </c>
      <c r="C68" s="183" t="s">
        <v>916</v>
      </c>
      <c r="D68" s="177" t="s">
        <v>299</v>
      </c>
      <c r="E68" s="178">
        <v>10.33</v>
      </c>
      <c r="F68" s="179"/>
      <c r="G68" s="180">
        <f t="shared" si="14"/>
        <v>0</v>
      </c>
      <c r="H68" s="161"/>
      <c r="I68" s="160">
        <f t="shared" si="15"/>
        <v>0</v>
      </c>
      <c r="J68" s="161"/>
      <c r="K68" s="160">
        <f t="shared" si="16"/>
        <v>0</v>
      </c>
      <c r="L68" s="160">
        <v>21</v>
      </c>
      <c r="M68" s="160">
        <f t="shared" si="17"/>
        <v>0</v>
      </c>
      <c r="N68" s="160">
        <v>0</v>
      </c>
      <c r="O68" s="160">
        <f t="shared" si="18"/>
        <v>0</v>
      </c>
      <c r="P68" s="160">
        <v>0</v>
      </c>
      <c r="Q68" s="160">
        <f t="shared" si="19"/>
        <v>0</v>
      </c>
      <c r="R68" s="160"/>
      <c r="S68" s="160" t="s">
        <v>236</v>
      </c>
      <c r="T68" s="160" t="s">
        <v>295</v>
      </c>
      <c r="U68" s="160">
        <v>0</v>
      </c>
      <c r="V68" s="160">
        <f t="shared" si="20"/>
        <v>0</v>
      </c>
      <c r="W68" s="160" t="s">
        <v>1726</v>
      </c>
      <c r="X68" s="160" t="s">
        <v>261</v>
      </c>
      <c r="Y68" s="150"/>
      <c r="Z68" s="150"/>
      <c r="AA68" s="150"/>
      <c r="AB68" s="150"/>
      <c r="AC68" s="150"/>
      <c r="AD68" s="150"/>
      <c r="AE68" s="150"/>
      <c r="AF68" s="150"/>
      <c r="AG68" s="150" t="s">
        <v>1198</v>
      </c>
      <c r="AH68" s="150"/>
      <c r="AI68" s="150"/>
      <c r="AJ68" s="150"/>
      <c r="AK68" s="150"/>
      <c r="AL68" s="150"/>
      <c r="AM68" s="150"/>
      <c r="AN68" s="150"/>
      <c r="AO68" s="150"/>
      <c r="AP68" s="150"/>
      <c r="AQ68" s="150"/>
      <c r="AR68" s="150"/>
      <c r="AS68" s="150"/>
      <c r="AT68" s="150"/>
      <c r="AU68" s="150"/>
      <c r="AV68" s="150"/>
      <c r="AW68" s="150"/>
      <c r="AX68" s="150"/>
      <c r="AY68" s="150"/>
      <c r="AZ68" s="150"/>
      <c r="BA68" s="150"/>
      <c r="BB68" s="150"/>
      <c r="BC68" s="150"/>
      <c r="BD68" s="150"/>
      <c r="BE68" s="150"/>
      <c r="BF68" s="150"/>
      <c r="BG68" s="150"/>
      <c r="BH68" s="150"/>
    </row>
    <row r="69" spans="1:60" x14ac:dyDescent="0.2">
      <c r="A69" s="163" t="s">
        <v>232</v>
      </c>
      <c r="B69" s="164" t="s">
        <v>175</v>
      </c>
      <c r="C69" s="182" t="s">
        <v>176</v>
      </c>
      <c r="D69" s="165"/>
      <c r="E69" s="166"/>
      <c r="F69" s="167"/>
      <c r="G69" s="168">
        <f>SUMIF(AG70:AG80,"&lt;&gt;NOR",G70:G80)</f>
        <v>0</v>
      </c>
      <c r="H69" s="162"/>
      <c r="I69" s="162">
        <f>SUM(I70:I80)</f>
        <v>0</v>
      </c>
      <c r="J69" s="162"/>
      <c r="K69" s="162">
        <f>SUM(K70:K80)</f>
        <v>0</v>
      </c>
      <c r="L69" s="162"/>
      <c r="M69" s="162">
        <f>SUM(M70:M80)</f>
        <v>0</v>
      </c>
      <c r="N69" s="162"/>
      <c r="O69" s="162">
        <f>SUM(O70:O80)</f>
        <v>0.44000000000000006</v>
      </c>
      <c r="P69" s="162"/>
      <c r="Q69" s="162">
        <f>SUM(Q70:Q80)</f>
        <v>0</v>
      </c>
      <c r="R69" s="162"/>
      <c r="S69" s="162"/>
      <c r="T69" s="162"/>
      <c r="U69" s="162"/>
      <c r="V69" s="162">
        <f>SUM(V70:V80)</f>
        <v>0</v>
      </c>
      <c r="W69" s="162"/>
      <c r="X69" s="162"/>
      <c r="AG69" t="s">
        <v>233</v>
      </c>
    </row>
    <row r="70" spans="1:60" ht="22.5" outlineLevel="1" x14ac:dyDescent="0.2">
      <c r="A70" s="175">
        <v>58</v>
      </c>
      <c r="B70" s="176" t="s">
        <v>1927</v>
      </c>
      <c r="C70" s="183" t="s">
        <v>2031</v>
      </c>
      <c r="D70" s="177" t="s">
        <v>351</v>
      </c>
      <c r="E70" s="178">
        <v>26</v>
      </c>
      <c r="F70" s="179"/>
      <c r="G70" s="180">
        <f t="shared" ref="G70:G80" si="21">ROUND(E70*F70,2)</f>
        <v>0</v>
      </c>
      <c r="H70" s="161"/>
      <c r="I70" s="160">
        <f t="shared" ref="I70:I80" si="22">ROUND(E70*H70,2)</f>
        <v>0</v>
      </c>
      <c r="J70" s="161"/>
      <c r="K70" s="160">
        <f t="shared" ref="K70:K80" si="23">ROUND(E70*J70,2)</f>
        <v>0</v>
      </c>
      <c r="L70" s="160">
        <v>21</v>
      </c>
      <c r="M70" s="160">
        <f t="shared" ref="M70:M80" si="24">G70*(1+L70/100)</f>
        <v>0</v>
      </c>
      <c r="N70" s="160">
        <v>2.5000000000000001E-3</v>
      </c>
      <c r="O70" s="160">
        <f t="shared" ref="O70:O80" si="25">ROUND(E70*N70,2)</f>
        <v>7.0000000000000007E-2</v>
      </c>
      <c r="P70" s="160">
        <v>0</v>
      </c>
      <c r="Q70" s="160">
        <f t="shared" ref="Q70:Q80" si="26">ROUND(E70*P70,2)</f>
        <v>0</v>
      </c>
      <c r="R70" s="160"/>
      <c r="S70" s="160" t="s">
        <v>236</v>
      </c>
      <c r="T70" s="160" t="s">
        <v>295</v>
      </c>
      <c r="U70" s="160">
        <v>0</v>
      </c>
      <c r="V70" s="160">
        <f t="shared" ref="V70:V80" si="27">ROUND(E70*U70,2)</f>
        <v>0</v>
      </c>
      <c r="W70" s="160" t="s">
        <v>1726</v>
      </c>
      <c r="X70" s="160" t="s">
        <v>261</v>
      </c>
      <c r="Y70" s="150"/>
      <c r="Z70" s="150"/>
      <c r="AA70" s="150"/>
      <c r="AB70" s="150"/>
      <c r="AC70" s="150"/>
      <c r="AD70" s="150"/>
      <c r="AE70" s="150"/>
      <c r="AF70" s="150"/>
      <c r="AG70" s="150" t="s">
        <v>1198</v>
      </c>
      <c r="AH70" s="150"/>
      <c r="AI70" s="150"/>
      <c r="AJ70" s="150"/>
      <c r="AK70" s="150"/>
      <c r="AL70" s="150"/>
      <c r="AM70" s="150"/>
      <c r="AN70" s="150"/>
      <c r="AO70" s="150"/>
      <c r="AP70" s="150"/>
      <c r="AQ70" s="150"/>
      <c r="AR70" s="150"/>
      <c r="AS70" s="150"/>
      <c r="AT70" s="150"/>
      <c r="AU70" s="150"/>
      <c r="AV70" s="150"/>
      <c r="AW70" s="150"/>
      <c r="AX70" s="150"/>
      <c r="AY70" s="150"/>
      <c r="AZ70" s="150"/>
      <c r="BA70" s="150"/>
      <c r="BB70" s="150"/>
      <c r="BC70" s="150"/>
      <c r="BD70" s="150"/>
      <c r="BE70" s="150"/>
      <c r="BF70" s="150"/>
      <c r="BG70" s="150"/>
      <c r="BH70" s="150"/>
    </row>
    <row r="71" spans="1:60" ht="22.5" outlineLevel="1" x14ac:dyDescent="0.2">
      <c r="A71" s="175">
        <v>59</v>
      </c>
      <c r="B71" s="176" t="s">
        <v>1928</v>
      </c>
      <c r="C71" s="183" t="s">
        <v>2032</v>
      </c>
      <c r="D71" s="177" t="s">
        <v>351</v>
      </c>
      <c r="E71" s="178">
        <v>18.78</v>
      </c>
      <c r="F71" s="179"/>
      <c r="G71" s="180">
        <f t="shared" si="21"/>
        <v>0</v>
      </c>
      <c r="H71" s="161"/>
      <c r="I71" s="160">
        <f t="shared" si="22"/>
        <v>0</v>
      </c>
      <c r="J71" s="161"/>
      <c r="K71" s="160">
        <f t="shared" si="23"/>
        <v>0</v>
      </c>
      <c r="L71" s="160">
        <v>21</v>
      </c>
      <c r="M71" s="160">
        <f t="shared" si="24"/>
        <v>0</v>
      </c>
      <c r="N71" s="160">
        <v>2E-3</v>
      </c>
      <c r="O71" s="160">
        <f t="shared" si="25"/>
        <v>0.04</v>
      </c>
      <c r="P71" s="160">
        <v>0</v>
      </c>
      <c r="Q71" s="160">
        <f t="shared" si="26"/>
        <v>0</v>
      </c>
      <c r="R71" s="160"/>
      <c r="S71" s="160" t="s">
        <v>236</v>
      </c>
      <c r="T71" s="160" t="s">
        <v>295</v>
      </c>
      <c r="U71" s="160">
        <v>0</v>
      </c>
      <c r="V71" s="160">
        <f t="shared" si="27"/>
        <v>0</v>
      </c>
      <c r="W71" s="160" t="s">
        <v>1726</v>
      </c>
      <c r="X71" s="160" t="s">
        <v>261</v>
      </c>
      <c r="Y71" s="150"/>
      <c r="Z71" s="150"/>
      <c r="AA71" s="150"/>
      <c r="AB71" s="150"/>
      <c r="AC71" s="150"/>
      <c r="AD71" s="150"/>
      <c r="AE71" s="150"/>
      <c r="AF71" s="150"/>
      <c r="AG71" s="150" t="s">
        <v>1198</v>
      </c>
      <c r="AH71" s="150"/>
      <c r="AI71" s="150"/>
      <c r="AJ71" s="150"/>
      <c r="AK71" s="150"/>
      <c r="AL71" s="150"/>
      <c r="AM71" s="150"/>
      <c r="AN71" s="150"/>
      <c r="AO71" s="150"/>
      <c r="AP71" s="150"/>
      <c r="AQ71" s="150"/>
      <c r="AR71" s="150"/>
      <c r="AS71" s="150"/>
      <c r="AT71" s="150"/>
      <c r="AU71" s="150"/>
      <c r="AV71" s="150"/>
      <c r="AW71" s="150"/>
      <c r="AX71" s="150"/>
      <c r="AY71" s="150"/>
      <c r="AZ71" s="150"/>
      <c r="BA71" s="150"/>
      <c r="BB71" s="150"/>
      <c r="BC71" s="150"/>
      <c r="BD71" s="150"/>
      <c r="BE71" s="150"/>
      <c r="BF71" s="150"/>
      <c r="BG71" s="150"/>
      <c r="BH71" s="150"/>
    </row>
    <row r="72" spans="1:60" outlineLevel="1" x14ac:dyDescent="0.2">
      <c r="A72" s="175">
        <v>60</v>
      </c>
      <c r="B72" s="176" t="s">
        <v>1780</v>
      </c>
      <c r="C72" s="183" t="s">
        <v>2033</v>
      </c>
      <c r="D72" s="177" t="s">
        <v>351</v>
      </c>
      <c r="E72" s="178">
        <v>18.78</v>
      </c>
      <c r="F72" s="179"/>
      <c r="G72" s="180">
        <f t="shared" si="21"/>
        <v>0</v>
      </c>
      <c r="H72" s="161"/>
      <c r="I72" s="160">
        <f t="shared" si="22"/>
        <v>0</v>
      </c>
      <c r="J72" s="161"/>
      <c r="K72" s="160">
        <f t="shared" si="23"/>
        <v>0</v>
      </c>
      <c r="L72" s="160">
        <v>21</v>
      </c>
      <c r="M72" s="160">
        <f t="shared" si="24"/>
        <v>0</v>
      </c>
      <c r="N72" s="160">
        <v>2.3600000000000001E-3</v>
      </c>
      <c r="O72" s="160">
        <f t="shared" si="25"/>
        <v>0.04</v>
      </c>
      <c r="P72" s="160">
        <v>0</v>
      </c>
      <c r="Q72" s="160">
        <f t="shared" si="26"/>
        <v>0</v>
      </c>
      <c r="R72" s="160"/>
      <c r="S72" s="160" t="s">
        <v>236</v>
      </c>
      <c r="T72" s="160" t="s">
        <v>295</v>
      </c>
      <c r="U72" s="160">
        <v>0</v>
      </c>
      <c r="V72" s="160">
        <f t="shared" si="27"/>
        <v>0</v>
      </c>
      <c r="W72" s="160" t="s">
        <v>1726</v>
      </c>
      <c r="X72" s="160" t="s">
        <v>261</v>
      </c>
      <c r="Y72" s="150"/>
      <c r="Z72" s="150"/>
      <c r="AA72" s="150"/>
      <c r="AB72" s="150"/>
      <c r="AC72" s="150"/>
      <c r="AD72" s="150"/>
      <c r="AE72" s="150"/>
      <c r="AF72" s="150"/>
      <c r="AG72" s="150" t="s">
        <v>1198</v>
      </c>
      <c r="AH72" s="150"/>
      <c r="AI72" s="150"/>
      <c r="AJ72" s="150"/>
      <c r="AK72" s="150"/>
      <c r="AL72" s="150"/>
      <c r="AM72" s="150"/>
      <c r="AN72" s="150"/>
      <c r="AO72" s="150"/>
      <c r="AP72" s="150"/>
      <c r="AQ72" s="150"/>
      <c r="AR72" s="150"/>
      <c r="AS72" s="150"/>
      <c r="AT72" s="150"/>
      <c r="AU72" s="150"/>
      <c r="AV72" s="150"/>
      <c r="AW72" s="150"/>
      <c r="AX72" s="150"/>
      <c r="AY72" s="150"/>
      <c r="AZ72" s="150"/>
      <c r="BA72" s="150"/>
      <c r="BB72" s="150"/>
      <c r="BC72" s="150"/>
      <c r="BD72" s="150"/>
      <c r="BE72" s="150"/>
      <c r="BF72" s="150"/>
      <c r="BG72" s="150"/>
      <c r="BH72" s="150"/>
    </row>
    <row r="73" spans="1:60" outlineLevel="1" x14ac:dyDescent="0.2">
      <c r="A73" s="175">
        <v>61</v>
      </c>
      <c r="B73" s="176" t="s">
        <v>1929</v>
      </c>
      <c r="C73" s="183" t="s">
        <v>2034</v>
      </c>
      <c r="D73" s="177" t="s">
        <v>351</v>
      </c>
      <c r="E73" s="178">
        <v>7.9</v>
      </c>
      <c r="F73" s="179"/>
      <c r="G73" s="180">
        <f t="shared" si="21"/>
        <v>0</v>
      </c>
      <c r="H73" s="161"/>
      <c r="I73" s="160">
        <f t="shared" si="22"/>
        <v>0</v>
      </c>
      <c r="J73" s="161"/>
      <c r="K73" s="160">
        <f t="shared" si="23"/>
        <v>0</v>
      </c>
      <c r="L73" s="160">
        <v>21</v>
      </c>
      <c r="M73" s="160">
        <f t="shared" si="24"/>
        <v>0</v>
      </c>
      <c r="N73" s="160">
        <v>4.0000000000000001E-3</v>
      </c>
      <c r="O73" s="160">
        <f t="shared" si="25"/>
        <v>0.03</v>
      </c>
      <c r="P73" s="160">
        <v>0</v>
      </c>
      <c r="Q73" s="160">
        <f t="shared" si="26"/>
        <v>0</v>
      </c>
      <c r="R73" s="160"/>
      <c r="S73" s="160" t="s">
        <v>236</v>
      </c>
      <c r="T73" s="160" t="s">
        <v>295</v>
      </c>
      <c r="U73" s="160">
        <v>0</v>
      </c>
      <c r="V73" s="160">
        <f t="shared" si="27"/>
        <v>0</v>
      </c>
      <c r="W73" s="160" t="s">
        <v>1726</v>
      </c>
      <c r="X73" s="160" t="s">
        <v>261</v>
      </c>
      <c r="Y73" s="150"/>
      <c r="Z73" s="150"/>
      <c r="AA73" s="150"/>
      <c r="AB73" s="150"/>
      <c r="AC73" s="150"/>
      <c r="AD73" s="150"/>
      <c r="AE73" s="150"/>
      <c r="AF73" s="150"/>
      <c r="AG73" s="150" t="s">
        <v>1198</v>
      </c>
      <c r="AH73" s="150"/>
      <c r="AI73" s="150"/>
      <c r="AJ73" s="150"/>
      <c r="AK73" s="150"/>
      <c r="AL73" s="150"/>
      <c r="AM73" s="150"/>
      <c r="AN73" s="150"/>
      <c r="AO73" s="150"/>
      <c r="AP73" s="150"/>
      <c r="AQ73" s="150"/>
      <c r="AR73" s="150"/>
      <c r="AS73" s="150"/>
      <c r="AT73" s="150"/>
      <c r="AU73" s="150"/>
      <c r="AV73" s="150"/>
      <c r="AW73" s="150"/>
      <c r="AX73" s="150"/>
      <c r="AY73" s="150"/>
      <c r="AZ73" s="150"/>
      <c r="BA73" s="150"/>
      <c r="BB73" s="150"/>
      <c r="BC73" s="150"/>
      <c r="BD73" s="150"/>
      <c r="BE73" s="150"/>
      <c r="BF73" s="150"/>
      <c r="BG73" s="150"/>
      <c r="BH73" s="150"/>
    </row>
    <row r="74" spans="1:60" outlineLevel="1" x14ac:dyDescent="0.2">
      <c r="A74" s="175">
        <v>62</v>
      </c>
      <c r="B74" s="176" t="s">
        <v>1930</v>
      </c>
      <c r="C74" s="183" t="s">
        <v>2035</v>
      </c>
      <c r="D74" s="177" t="s">
        <v>351</v>
      </c>
      <c r="E74" s="178">
        <v>20.100000000000001</v>
      </c>
      <c r="F74" s="179"/>
      <c r="G74" s="180">
        <f t="shared" si="21"/>
        <v>0</v>
      </c>
      <c r="H74" s="161"/>
      <c r="I74" s="160">
        <f t="shared" si="22"/>
        <v>0</v>
      </c>
      <c r="J74" s="161"/>
      <c r="K74" s="160">
        <f t="shared" si="23"/>
        <v>0</v>
      </c>
      <c r="L74" s="160">
        <v>21</v>
      </c>
      <c r="M74" s="160">
        <f t="shared" si="24"/>
        <v>0</v>
      </c>
      <c r="N74" s="160">
        <v>5.0000000000000001E-3</v>
      </c>
      <c r="O74" s="160">
        <f t="shared" si="25"/>
        <v>0.1</v>
      </c>
      <c r="P74" s="160">
        <v>0</v>
      </c>
      <c r="Q74" s="160">
        <f t="shared" si="26"/>
        <v>0</v>
      </c>
      <c r="R74" s="160"/>
      <c r="S74" s="160" t="s">
        <v>236</v>
      </c>
      <c r="T74" s="160" t="s">
        <v>295</v>
      </c>
      <c r="U74" s="160">
        <v>0</v>
      </c>
      <c r="V74" s="160">
        <f t="shared" si="27"/>
        <v>0</v>
      </c>
      <c r="W74" s="160" t="s">
        <v>1726</v>
      </c>
      <c r="X74" s="160" t="s">
        <v>261</v>
      </c>
      <c r="Y74" s="150"/>
      <c r="Z74" s="150"/>
      <c r="AA74" s="150"/>
      <c r="AB74" s="150"/>
      <c r="AC74" s="150"/>
      <c r="AD74" s="150"/>
      <c r="AE74" s="150"/>
      <c r="AF74" s="150"/>
      <c r="AG74" s="150" t="s">
        <v>1198</v>
      </c>
      <c r="AH74" s="150"/>
      <c r="AI74" s="150"/>
      <c r="AJ74" s="150"/>
      <c r="AK74" s="150"/>
      <c r="AL74" s="150"/>
      <c r="AM74" s="150"/>
      <c r="AN74" s="150"/>
      <c r="AO74" s="150"/>
      <c r="AP74" s="150"/>
      <c r="AQ74" s="150"/>
      <c r="AR74" s="150"/>
      <c r="AS74" s="150"/>
      <c r="AT74" s="150"/>
      <c r="AU74" s="150"/>
      <c r="AV74" s="150"/>
      <c r="AW74" s="150"/>
      <c r="AX74" s="150"/>
      <c r="AY74" s="150"/>
      <c r="AZ74" s="150"/>
      <c r="BA74" s="150"/>
      <c r="BB74" s="150"/>
      <c r="BC74" s="150"/>
      <c r="BD74" s="150"/>
      <c r="BE74" s="150"/>
      <c r="BF74" s="150"/>
      <c r="BG74" s="150"/>
      <c r="BH74" s="150"/>
    </row>
    <row r="75" spans="1:60" ht="22.5" outlineLevel="1" x14ac:dyDescent="0.2">
      <c r="A75" s="175">
        <v>63</v>
      </c>
      <c r="B75" s="176" t="s">
        <v>1782</v>
      </c>
      <c r="C75" s="183" t="s">
        <v>2007</v>
      </c>
      <c r="D75" s="177" t="s">
        <v>351</v>
      </c>
      <c r="E75" s="178">
        <v>26</v>
      </c>
      <c r="F75" s="179"/>
      <c r="G75" s="180">
        <f t="shared" si="21"/>
        <v>0</v>
      </c>
      <c r="H75" s="161"/>
      <c r="I75" s="160">
        <f t="shared" si="22"/>
        <v>0</v>
      </c>
      <c r="J75" s="161"/>
      <c r="K75" s="160">
        <f t="shared" si="23"/>
        <v>0</v>
      </c>
      <c r="L75" s="160">
        <v>21</v>
      </c>
      <c r="M75" s="160">
        <f t="shared" si="24"/>
        <v>0</v>
      </c>
      <c r="N75" s="160">
        <v>3.0799999999999998E-3</v>
      </c>
      <c r="O75" s="160">
        <f t="shared" si="25"/>
        <v>0.08</v>
      </c>
      <c r="P75" s="160">
        <v>0</v>
      </c>
      <c r="Q75" s="160">
        <f t="shared" si="26"/>
        <v>0</v>
      </c>
      <c r="R75" s="160"/>
      <c r="S75" s="160" t="s">
        <v>236</v>
      </c>
      <c r="T75" s="160" t="s">
        <v>295</v>
      </c>
      <c r="U75" s="160">
        <v>0</v>
      </c>
      <c r="V75" s="160">
        <f t="shared" si="27"/>
        <v>0</v>
      </c>
      <c r="W75" s="160" t="s">
        <v>1726</v>
      </c>
      <c r="X75" s="160" t="s">
        <v>261</v>
      </c>
      <c r="Y75" s="150"/>
      <c r="Z75" s="150"/>
      <c r="AA75" s="150"/>
      <c r="AB75" s="150"/>
      <c r="AC75" s="150"/>
      <c r="AD75" s="150"/>
      <c r="AE75" s="150"/>
      <c r="AF75" s="150"/>
      <c r="AG75" s="150" t="s">
        <v>1198</v>
      </c>
      <c r="AH75" s="150"/>
      <c r="AI75" s="150"/>
      <c r="AJ75" s="150"/>
      <c r="AK75" s="150"/>
      <c r="AL75" s="150"/>
      <c r="AM75" s="150"/>
      <c r="AN75" s="150"/>
      <c r="AO75" s="150"/>
      <c r="AP75" s="150"/>
      <c r="AQ75" s="150"/>
      <c r="AR75" s="150"/>
      <c r="AS75" s="150"/>
      <c r="AT75" s="150"/>
      <c r="AU75" s="150"/>
      <c r="AV75" s="150"/>
      <c r="AW75" s="150"/>
      <c r="AX75" s="150"/>
      <c r="AY75" s="150"/>
      <c r="AZ75" s="150"/>
      <c r="BA75" s="150"/>
      <c r="BB75" s="150"/>
      <c r="BC75" s="150"/>
      <c r="BD75" s="150"/>
      <c r="BE75" s="150"/>
      <c r="BF75" s="150"/>
      <c r="BG75" s="150"/>
      <c r="BH75" s="150"/>
    </row>
    <row r="76" spans="1:60" outlineLevel="1" x14ac:dyDescent="0.2">
      <c r="A76" s="175">
        <v>64</v>
      </c>
      <c r="B76" s="176" t="s">
        <v>1784</v>
      </c>
      <c r="C76" s="183" t="s">
        <v>2009</v>
      </c>
      <c r="D76" s="177" t="s">
        <v>292</v>
      </c>
      <c r="E76" s="178">
        <v>4</v>
      </c>
      <c r="F76" s="179"/>
      <c r="G76" s="180">
        <f t="shared" si="21"/>
        <v>0</v>
      </c>
      <c r="H76" s="161"/>
      <c r="I76" s="160">
        <f t="shared" si="22"/>
        <v>0</v>
      </c>
      <c r="J76" s="161"/>
      <c r="K76" s="160">
        <f t="shared" si="23"/>
        <v>0</v>
      </c>
      <c r="L76" s="160">
        <v>21</v>
      </c>
      <c r="M76" s="160">
        <f t="shared" si="24"/>
        <v>0</v>
      </c>
      <c r="N76" s="160">
        <v>1.65E-3</v>
      </c>
      <c r="O76" s="160">
        <f t="shared" si="25"/>
        <v>0.01</v>
      </c>
      <c r="P76" s="160">
        <v>0</v>
      </c>
      <c r="Q76" s="160">
        <f t="shared" si="26"/>
        <v>0</v>
      </c>
      <c r="R76" s="160"/>
      <c r="S76" s="160" t="s">
        <v>236</v>
      </c>
      <c r="T76" s="160" t="s">
        <v>295</v>
      </c>
      <c r="U76" s="160">
        <v>0</v>
      </c>
      <c r="V76" s="160">
        <f t="shared" si="27"/>
        <v>0</v>
      </c>
      <c r="W76" s="160" t="s">
        <v>1726</v>
      </c>
      <c r="X76" s="160" t="s">
        <v>261</v>
      </c>
      <c r="Y76" s="150"/>
      <c r="Z76" s="150"/>
      <c r="AA76" s="150"/>
      <c r="AB76" s="150"/>
      <c r="AC76" s="150"/>
      <c r="AD76" s="150"/>
      <c r="AE76" s="150"/>
      <c r="AF76" s="150"/>
      <c r="AG76" s="150" t="s">
        <v>1198</v>
      </c>
      <c r="AH76" s="150"/>
      <c r="AI76" s="150"/>
      <c r="AJ76" s="150"/>
      <c r="AK76" s="150"/>
      <c r="AL76" s="150"/>
      <c r="AM76" s="150"/>
      <c r="AN76" s="150"/>
      <c r="AO76" s="150"/>
      <c r="AP76" s="150"/>
      <c r="AQ76" s="150"/>
      <c r="AR76" s="150"/>
      <c r="AS76" s="150"/>
      <c r="AT76" s="150"/>
      <c r="AU76" s="150"/>
      <c r="AV76" s="150"/>
      <c r="AW76" s="150"/>
      <c r="AX76" s="150"/>
      <c r="AY76" s="150"/>
      <c r="AZ76" s="150"/>
      <c r="BA76" s="150"/>
      <c r="BB76" s="150"/>
      <c r="BC76" s="150"/>
      <c r="BD76" s="150"/>
      <c r="BE76" s="150"/>
      <c r="BF76" s="150"/>
      <c r="BG76" s="150"/>
      <c r="BH76" s="150"/>
    </row>
    <row r="77" spans="1:60" ht="22.5" outlineLevel="1" x14ac:dyDescent="0.2">
      <c r="A77" s="175">
        <v>65</v>
      </c>
      <c r="B77" s="176" t="s">
        <v>1786</v>
      </c>
      <c r="C77" s="183" t="s">
        <v>2036</v>
      </c>
      <c r="D77" s="177" t="s">
        <v>351</v>
      </c>
      <c r="E77" s="178">
        <v>7.9</v>
      </c>
      <c r="F77" s="179"/>
      <c r="G77" s="180">
        <f t="shared" si="21"/>
        <v>0</v>
      </c>
      <c r="H77" s="161"/>
      <c r="I77" s="160">
        <f t="shared" si="22"/>
        <v>0</v>
      </c>
      <c r="J77" s="161"/>
      <c r="K77" s="160">
        <f t="shared" si="23"/>
        <v>0</v>
      </c>
      <c r="L77" s="160">
        <v>21</v>
      </c>
      <c r="M77" s="160">
        <f t="shared" si="24"/>
        <v>0</v>
      </c>
      <c r="N77" s="160">
        <v>1.1999999999999999E-3</v>
      </c>
      <c r="O77" s="160">
        <f t="shared" si="25"/>
        <v>0.01</v>
      </c>
      <c r="P77" s="160">
        <v>0</v>
      </c>
      <c r="Q77" s="160">
        <f t="shared" si="26"/>
        <v>0</v>
      </c>
      <c r="R77" s="160"/>
      <c r="S77" s="160" t="s">
        <v>236</v>
      </c>
      <c r="T77" s="160" t="s">
        <v>295</v>
      </c>
      <c r="U77" s="160">
        <v>0</v>
      </c>
      <c r="V77" s="160">
        <f t="shared" si="27"/>
        <v>0</v>
      </c>
      <c r="W77" s="160" t="s">
        <v>1726</v>
      </c>
      <c r="X77" s="160" t="s">
        <v>261</v>
      </c>
      <c r="Y77" s="150"/>
      <c r="Z77" s="150"/>
      <c r="AA77" s="150"/>
      <c r="AB77" s="150"/>
      <c r="AC77" s="150"/>
      <c r="AD77" s="150"/>
      <c r="AE77" s="150"/>
      <c r="AF77" s="150"/>
      <c r="AG77" s="150" t="s">
        <v>1198</v>
      </c>
      <c r="AH77" s="150"/>
      <c r="AI77" s="150"/>
      <c r="AJ77" s="150"/>
      <c r="AK77" s="150"/>
      <c r="AL77" s="150"/>
      <c r="AM77" s="150"/>
      <c r="AN77" s="150"/>
      <c r="AO77" s="150"/>
      <c r="AP77" s="150"/>
      <c r="AQ77" s="150"/>
      <c r="AR77" s="150"/>
      <c r="AS77" s="150"/>
      <c r="AT77" s="150"/>
      <c r="AU77" s="150"/>
      <c r="AV77" s="150"/>
      <c r="AW77" s="150"/>
      <c r="AX77" s="150"/>
      <c r="AY77" s="150"/>
      <c r="AZ77" s="150"/>
      <c r="BA77" s="150"/>
      <c r="BB77" s="150"/>
      <c r="BC77" s="150"/>
      <c r="BD77" s="150"/>
      <c r="BE77" s="150"/>
      <c r="BF77" s="150"/>
      <c r="BG77" s="150"/>
      <c r="BH77" s="150"/>
    </row>
    <row r="78" spans="1:60" ht="22.5" outlineLevel="1" x14ac:dyDescent="0.2">
      <c r="A78" s="175">
        <v>66</v>
      </c>
      <c r="B78" s="176" t="s">
        <v>1787</v>
      </c>
      <c r="C78" s="183" t="s">
        <v>2037</v>
      </c>
      <c r="D78" s="177" t="s">
        <v>351</v>
      </c>
      <c r="E78" s="178">
        <v>22.5</v>
      </c>
      <c r="F78" s="179"/>
      <c r="G78" s="180">
        <f t="shared" si="21"/>
        <v>0</v>
      </c>
      <c r="H78" s="161"/>
      <c r="I78" s="160">
        <f t="shared" si="22"/>
        <v>0</v>
      </c>
      <c r="J78" s="161"/>
      <c r="K78" s="160">
        <f t="shared" si="23"/>
        <v>0</v>
      </c>
      <c r="L78" s="160">
        <v>21</v>
      </c>
      <c r="M78" s="160">
        <f t="shared" si="24"/>
        <v>0</v>
      </c>
      <c r="N78" s="160">
        <v>2.63E-3</v>
      </c>
      <c r="O78" s="160">
        <f t="shared" si="25"/>
        <v>0.06</v>
      </c>
      <c r="P78" s="160">
        <v>0</v>
      </c>
      <c r="Q78" s="160">
        <f t="shared" si="26"/>
        <v>0</v>
      </c>
      <c r="R78" s="160"/>
      <c r="S78" s="160" t="s">
        <v>236</v>
      </c>
      <c r="T78" s="160" t="s">
        <v>295</v>
      </c>
      <c r="U78" s="160">
        <v>0</v>
      </c>
      <c r="V78" s="160">
        <f t="shared" si="27"/>
        <v>0</v>
      </c>
      <c r="W78" s="160" t="s">
        <v>1726</v>
      </c>
      <c r="X78" s="160" t="s">
        <v>261</v>
      </c>
      <c r="Y78" s="150"/>
      <c r="Z78" s="150"/>
      <c r="AA78" s="150"/>
      <c r="AB78" s="150"/>
      <c r="AC78" s="150"/>
      <c r="AD78" s="150"/>
      <c r="AE78" s="150"/>
      <c r="AF78" s="150"/>
      <c r="AG78" s="150" t="s">
        <v>1198</v>
      </c>
      <c r="AH78" s="150"/>
      <c r="AI78" s="150"/>
      <c r="AJ78" s="150"/>
      <c r="AK78" s="150"/>
      <c r="AL78" s="150"/>
      <c r="AM78" s="150"/>
      <c r="AN78" s="150"/>
      <c r="AO78" s="150"/>
      <c r="AP78" s="150"/>
      <c r="AQ78" s="150"/>
      <c r="AR78" s="150"/>
      <c r="AS78" s="150"/>
      <c r="AT78" s="150"/>
      <c r="AU78" s="150"/>
      <c r="AV78" s="150"/>
      <c r="AW78" s="150"/>
      <c r="AX78" s="150"/>
      <c r="AY78" s="150"/>
      <c r="AZ78" s="150"/>
      <c r="BA78" s="150"/>
      <c r="BB78" s="150"/>
      <c r="BC78" s="150"/>
      <c r="BD78" s="150"/>
      <c r="BE78" s="150"/>
      <c r="BF78" s="150"/>
      <c r="BG78" s="150"/>
      <c r="BH78" s="150"/>
    </row>
    <row r="79" spans="1:60" outlineLevel="1" x14ac:dyDescent="0.2">
      <c r="A79" s="175">
        <v>67</v>
      </c>
      <c r="B79" s="176" t="s">
        <v>1788</v>
      </c>
      <c r="C79" s="183" t="s">
        <v>2013</v>
      </c>
      <c r="D79" s="177" t="s">
        <v>292</v>
      </c>
      <c r="E79" s="178">
        <v>15</v>
      </c>
      <c r="F79" s="179"/>
      <c r="G79" s="180">
        <f t="shared" si="21"/>
        <v>0</v>
      </c>
      <c r="H79" s="161"/>
      <c r="I79" s="160">
        <f t="shared" si="22"/>
        <v>0</v>
      </c>
      <c r="J79" s="161"/>
      <c r="K79" s="160">
        <f t="shared" si="23"/>
        <v>0</v>
      </c>
      <c r="L79" s="160">
        <v>21</v>
      </c>
      <c r="M79" s="160">
        <f t="shared" si="24"/>
        <v>0</v>
      </c>
      <c r="N79" s="160">
        <v>2.5999999999999998E-4</v>
      </c>
      <c r="O79" s="160">
        <f t="shared" si="25"/>
        <v>0</v>
      </c>
      <c r="P79" s="160">
        <v>0</v>
      </c>
      <c r="Q79" s="160">
        <f t="shared" si="26"/>
        <v>0</v>
      </c>
      <c r="R79" s="160"/>
      <c r="S79" s="160" t="s">
        <v>236</v>
      </c>
      <c r="T79" s="160" t="s">
        <v>295</v>
      </c>
      <c r="U79" s="160">
        <v>0</v>
      </c>
      <c r="V79" s="160">
        <f t="shared" si="27"/>
        <v>0</v>
      </c>
      <c r="W79" s="160" t="s">
        <v>1726</v>
      </c>
      <c r="X79" s="160" t="s">
        <v>261</v>
      </c>
      <c r="Y79" s="150"/>
      <c r="Z79" s="150"/>
      <c r="AA79" s="150"/>
      <c r="AB79" s="150"/>
      <c r="AC79" s="150"/>
      <c r="AD79" s="150"/>
      <c r="AE79" s="150"/>
      <c r="AF79" s="150"/>
      <c r="AG79" s="150" t="s">
        <v>1198</v>
      </c>
      <c r="AH79" s="150"/>
      <c r="AI79" s="150"/>
      <c r="AJ79" s="150"/>
      <c r="AK79" s="150"/>
      <c r="AL79" s="150"/>
      <c r="AM79" s="150"/>
      <c r="AN79" s="150"/>
      <c r="AO79" s="150"/>
      <c r="AP79" s="150"/>
      <c r="AQ79" s="150"/>
      <c r="AR79" s="150"/>
      <c r="AS79" s="150"/>
      <c r="AT79" s="150"/>
      <c r="AU79" s="150"/>
      <c r="AV79" s="150"/>
      <c r="AW79" s="150"/>
      <c r="AX79" s="150"/>
      <c r="AY79" s="150"/>
      <c r="AZ79" s="150"/>
      <c r="BA79" s="150"/>
      <c r="BB79" s="150"/>
      <c r="BC79" s="150"/>
      <c r="BD79" s="150"/>
      <c r="BE79" s="150"/>
      <c r="BF79" s="150"/>
      <c r="BG79" s="150"/>
      <c r="BH79" s="150"/>
    </row>
    <row r="80" spans="1:60" outlineLevel="1" x14ac:dyDescent="0.2">
      <c r="A80" s="175">
        <v>68</v>
      </c>
      <c r="B80" s="176" t="s">
        <v>1789</v>
      </c>
      <c r="C80" s="183" t="s">
        <v>1790</v>
      </c>
      <c r="D80" s="177" t="s">
        <v>299</v>
      </c>
      <c r="E80" s="178">
        <v>0.43822</v>
      </c>
      <c r="F80" s="179"/>
      <c r="G80" s="180">
        <f t="shared" si="21"/>
        <v>0</v>
      </c>
      <c r="H80" s="161"/>
      <c r="I80" s="160">
        <f t="shared" si="22"/>
        <v>0</v>
      </c>
      <c r="J80" s="161"/>
      <c r="K80" s="160">
        <f t="shared" si="23"/>
        <v>0</v>
      </c>
      <c r="L80" s="160">
        <v>21</v>
      </c>
      <c r="M80" s="160">
        <f t="shared" si="24"/>
        <v>0</v>
      </c>
      <c r="N80" s="160">
        <v>0</v>
      </c>
      <c r="O80" s="160">
        <f t="shared" si="25"/>
        <v>0</v>
      </c>
      <c r="P80" s="160">
        <v>0</v>
      </c>
      <c r="Q80" s="160">
        <f t="shared" si="26"/>
        <v>0</v>
      </c>
      <c r="R80" s="160"/>
      <c r="S80" s="160" t="s">
        <v>236</v>
      </c>
      <c r="T80" s="160" t="s">
        <v>295</v>
      </c>
      <c r="U80" s="160">
        <v>0</v>
      </c>
      <c r="V80" s="160">
        <f t="shared" si="27"/>
        <v>0</v>
      </c>
      <c r="W80" s="160" t="s">
        <v>1726</v>
      </c>
      <c r="X80" s="160" t="s">
        <v>261</v>
      </c>
      <c r="Y80" s="150"/>
      <c r="Z80" s="150"/>
      <c r="AA80" s="150"/>
      <c r="AB80" s="150"/>
      <c r="AC80" s="150"/>
      <c r="AD80" s="150"/>
      <c r="AE80" s="150"/>
      <c r="AF80" s="150"/>
      <c r="AG80" s="150" t="s">
        <v>1198</v>
      </c>
      <c r="AH80" s="150"/>
      <c r="AI80" s="150"/>
      <c r="AJ80" s="150"/>
      <c r="AK80" s="150"/>
      <c r="AL80" s="150"/>
      <c r="AM80" s="150"/>
      <c r="AN80" s="150"/>
      <c r="AO80" s="150"/>
      <c r="AP80" s="150"/>
      <c r="AQ80" s="150"/>
      <c r="AR80" s="150"/>
      <c r="AS80" s="150"/>
      <c r="AT80" s="150"/>
      <c r="AU80" s="150"/>
      <c r="AV80" s="150"/>
      <c r="AW80" s="150"/>
      <c r="AX80" s="150"/>
      <c r="AY80" s="150"/>
      <c r="AZ80" s="150"/>
      <c r="BA80" s="150"/>
      <c r="BB80" s="150"/>
      <c r="BC80" s="150"/>
      <c r="BD80" s="150"/>
      <c r="BE80" s="150"/>
      <c r="BF80" s="150"/>
      <c r="BG80" s="150"/>
      <c r="BH80" s="150"/>
    </row>
    <row r="81" spans="1:60" x14ac:dyDescent="0.2">
      <c r="A81" s="163" t="s">
        <v>232</v>
      </c>
      <c r="B81" s="164" t="s">
        <v>193</v>
      </c>
      <c r="C81" s="182" t="s">
        <v>194</v>
      </c>
      <c r="D81" s="165"/>
      <c r="E81" s="166"/>
      <c r="F81" s="167"/>
      <c r="G81" s="168">
        <f>SUMIF(AG82:AG82,"&lt;&gt;NOR",G82:G82)</f>
        <v>0</v>
      </c>
      <c r="H81" s="162"/>
      <c r="I81" s="162">
        <f>SUM(I82:I82)</f>
        <v>0</v>
      </c>
      <c r="J81" s="162"/>
      <c r="K81" s="162">
        <f>SUM(K82:K82)</f>
        <v>0</v>
      </c>
      <c r="L81" s="162"/>
      <c r="M81" s="162">
        <f>SUM(M82:M82)</f>
        <v>0</v>
      </c>
      <c r="N81" s="162"/>
      <c r="O81" s="162">
        <f>SUM(O82:O82)</f>
        <v>0</v>
      </c>
      <c r="P81" s="162"/>
      <c r="Q81" s="162">
        <f>SUM(Q82:Q82)</f>
        <v>0</v>
      </c>
      <c r="R81" s="162"/>
      <c r="S81" s="162"/>
      <c r="T81" s="162"/>
      <c r="U81" s="162"/>
      <c r="V81" s="162">
        <f>SUM(V82:V82)</f>
        <v>0</v>
      </c>
      <c r="W81" s="162"/>
      <c r="X81" s="162"/>
      <c r="AG81" t="s">
        <v>233</v>
      </c>
    </row>
    <row r="82" spans="1:60" ht="22.5" outlineLevel="1" x14ac:dyDescent="0.2">
      <c r="A82" s="175">
        <v>69</v>
      </c>
      <c r="B82" s="176" t="s">
        <v>1830</v>
      </c>
      <c r="C82" s="183" t="s">
        <v>2046</v>
      </c>
      <c r="D82" s="177" t="s">
        <v>267</v>
      </c>
      <c r="E82" s="178">
        <v>4.21</v>
      </c>
      <c r="F82" s="179"/>
      <c r="G82" s="180">
        <f>ROUND(E82*F82,2)</f>
        <v>0</v>
      </c>
      <c r="H82" s="161"/>
      <c r="I82" s="160">
        <f>ROUND(E82*H82,2)</f>
        <v>0</v>
      </c>
      <c r="J82" s="161"/>
      <c r="K82" s="160">
        <f>ROUND(E82*J82,2)</f>
        <v>0</v>
      </c>
      <c r="L82" s="160">
        <v>21</v>
      </c>
      <c r="M82" s="160">
        <f>G82*(1+L82/100)</f>
        <v>0</v>
      </c>
      <c r="N82" s="160">
        <v>5.1999999999999995E-4</v>
      </c>
      <c r="O82" s="160">
        <f>ROUND(E82*N82,2)</f>
        <v>0</v>
      </c>
      <c r="P82" s="160">
        <v>0</v>
      </c>
      <c r="Q82" s="160">
        <f>ROUND(E82*P82,2)</f>
        <v>0</v>
      </c>
      <c r="R82" s="160"/>
      <c r="S82" s="160" t="s">
        <v>236</v>
      </c>
      <c r="T82" s="160" t="s">
        <v>295</v>
      </c>
      <c r="U82" s="160">
        <v>0</v>
      </c>
      <c r="V82" s="160">
        <f>ROUND(E82*U82,2)</f>
        <v>0</v>
      </c>
      <c r="W82" s="160" t="s">
        <v>1726</v>
      </c>
      <c r="X82" s="160" t="s">
        <v>261</v>
      </c>
      <c r="Y82" s="150"/>
      <c r="Z82" s="150"/>
      <c r="AA82" s="150"/>
      <c r="AB82" s="150"/>
      <c r="AC82" s="150"/>
      <c r="AD82" s="150"/>
      <c r="AE82" s="150"/>
      <c r="AF82" s="150"/>
      <c r="AG82" s="150" t="s">
        <v>1198</v>
      </c>
      <c r="AH82" s="150"/>
      <c r="AI82" s="150"/>
      <c r="AJ82" s="150"/>
      <c r="AK82" s="150"/>
      <c r="AL82" s="150"/>
      <c r="AM82" s="150"/>
      <c r="AN82" s="150"/>
      <c r="AO82" s="150"/>
      <c r="AP82" s="150"/>
      <c r="AQ82" s="150"/>
      <c r="AR82" s="150"/>
      <c r="AS82" s="150"/>
      <c r="AT82" s="150"/>
      <c r="AU82" s="150"/>
      <c r="AV82" s="150"/>
      <c r="AW82" s="150"/>
      <c r="AX82" s="150"/>
      <c r="AY82" s="150"/>
      <c r="AZ82" s="150"/>
      <c r="BA82" s="150"/>
      <c r="BB82" s="150"/>
      <c r="BC82" s="150"/>
      <c r="BD82" s="150"/>
      <c r="BE82" s="150"/>
      <c r="BF82" s="150"/>
      <c r="BG82" s="150"/>
      <c r="BH82" s="150"/>
    </row>
    <row r="83" spans="1:60" x14ac:dyDescent="0.2">
      <c r="A83" s="163" t="s">
        <v>232</v>
      </c>
      <c r="B83" s="164" t="s">
        <v>202</v>
      </c>
      <c r="C83" s="182" t="s">
        <v>203</v>
      </c>
      <c r="D83" s="165"/>
      <c r="E83" s="166"/>
      <c r="F83" s="167"/>
      <c r="G83" s="168">
        <f>SUMIF(AG84:AG84,"&lt;&gt;NOR",G84:G84)</f>
        <v>0</v>
      </c>
      <c r="H83" s="162"/>
      <c r="I83" s="162">
        <f>SUM(I84:I84)</f>
        <v>0</v>
      </c>
      <c r="J83" s="162"/>
      <c r="K83" s="162">
        <f>SUM(K84:K84)</f>
        <v>0</v>
      </c>
      <c r="L83" s="162"/>
      <c r="M83" s="162">
        <f>SUM(M84:M84)</f>
        <v>0</v>
      </c>
      <c r="N83" s="162"/>
      <c r="O83" s="162">
        <f>SUM(O84:O84)</f>
        <v>0</v>
      </c>
      <c r="P83" s="162"/>
      <c r="Q83" s="162">
        <f>SUM(Q84:Q84)</f>
        <v>0</v>
      </c>
      <c r="R83" s="162"/>
      <c r="S83" s="162"/>
      <c r="T83" s="162"/>
      <c r="U83" s="162"/>
      <c r="V83" s="162">
        <f>SUM(V84:V84)</f>
        <v>0</v>
      </c>
      <c r="W83" s="162"/>
      <c r="X83" s="162"/>
      <c r="AG83" t="s">
        <v>233</v>
      </c>
    </row>
    <row r="84" spans="1:60" outlineLevel="1" x14ac:dyDescent="0.2">
      <c r="A84" s="169">
        <v>70</v>
      </c>
      <c r="B84" s="170" t="s">
        <v>1503</v>
      </c>
      <c r="C84" s="184" t="s">
        <v>1852</v>
      </c>
      <c r="D84" s="171" t="s">
        <v>862</v>
      </c>
      <c r="E84" s="172">
        <v>1</v>
      </c>
      <c r="F84" s="173"/>
      <c r="G84" s="174">
        <f>ROUND(E84*F84,2)</f>
        <v>0</v>
      </c>
      <c r="H84" s="161"/>
      <c r="I84" s="160">
        <f>ROUND(E84*H84,2)</f>
        <v>0</v>
      </c>
      <c r="J84" s="161"/>
      <c r="K84" s="160">
        <f>ROUND(E84*J84,2)</f>
        <v>0</v>
      </c>
      <c r="L84" s="160">
        <v>21</v>
      </c>
      <c r="M84" s="160">
        <f>G84*(1+L84/100)</f>
        <v>0</v>
      </c>
      <c r="N84" s="160">
        <v>0</v>
      </c>
      <c r="O84" s="160">
        <f>ROUND(E84*N84,2)</f>
        <v>0</v>
      </c>
      <c r="P84" s="160">
        <v>0</v>
      </c>
      <c r="Q84" s="160">
        <f>ROUND(E84*P84,2)</f>
        <v>0</v>
      </c>
      <c r="R84" s="160"/>
      <c r="S84" s="160" t="s">
        <v>236</v>
      </c>
      <c r="T84" s="160" t="s">
        <v>237</v>
      </c>
      <c r="U84" s="160">
        <v>0</v>
      </c>
      <c r="V84" s="160">
        <f>ROUND(E84*U84,2)</f>
        <v>0</v>
      </c>
      <c r="W84" s="160" t="s">
        <v>1726</v>
      </c>
      <c r="X84" s="160" t="s">
        <v>55</v>
      </c>
      <c r="Y84" s="150"/>
      <c r="Z84" s="150"/>
      <c r="AA84" s="150"/>
      <c r="AB84" s="150"/>
      <c r="AC84" s="150"/>
      <c r="AD84" s="150"/>
      <c r="AE84" s="150"/>
      <c r="AF84" s="150"/>
      <c r="AG84" s="150" t="s">
        <v>1505</v>
      </c>
      <c r="AH84" s="150"/>
      <c r="AI84" s="150"/>
      <c r="AJ84" s="150"/>
      <c r="AK84" s="150"/>
      <c r="AL84" s="150"/>
      <c r="AM84" s="150"/>
      <c r="AN84" s="150"/>
      <c r="AO84" s="150"/>
      <c r="AP84" s="150"/>
      <c r="AQ84" s="150"/>
      <c r="AR84" s="150"/>
      <c r="AS84" s="150"/>
      <c r="AT84" s="150"/>
      <c r="AU84" s="150"/>
      <c r="AV84" s="150"/>
      <c r="AW84" s="150"/>
      <c r="AX84" s="150"/>
      <c r="AY84" s="150"/>
      <c r="AZ84" s="150"/>
      <c r="BA84" s="150"/>
      <c r="BB84" s="150"/>
      <c r="BC84" s="150"/>
      <c r="BD84" s="150"/>
      <c r="BE84" s="150"/>
      <c r="BF84" s="150"/>
      <c r="BG84" s="150"/>
      <c r="BH84" s="150"/>
    </row>
    <row r="85" spans="1:60" x14ac:dyDescent="0.2">
      <c r="A85" s="3"/>
      <c r="B85" s="4"/>
      <c r="C85" s="185"/>
      <c r="D85" s="6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AE85">
        <v>15</v>
      </c>
      <c r="AF85">
        <v>21</v>
      </c>
      <c r="AG85" t="s">
        <v>219</v>
      </c>
    </row>
    <row r="86" spans="1:60" x14ac:dyDescent="0.2">
      <c r="A86" s="153"/>
      <c r="B86" s="154" t="s">
        <v>31</v>
      </c>
      <c r="C86" s="186"/>
      <c r="D86" s="155"/>
      <c r="E86" s="156"/>
      <c r="F86" s="156"/>
      <c r="G86" s="181">
        <f>G8+G27+G46+G50+G69+G81+G83</f>
        <v>0</v>
      </c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AE86">
        <f>SUMIF(L7:L84,AE85,G7:G84)</f>
        <v>0</v>
      </c>
      <c r="AF86">
        <f>SUMIF(L7:L84,AF85,G7:G84)</f>
        <v>0</v>
      </c>
      <c r="AG86" t="s">
        <v>253</v>
      </c>
    </row>
    <row r="87" spans="1:60" x14ac:dyDescent="0.2">
      <c r="A87" s="3"/>
      <c r="B87" s="4"/>
      <c r="C87" s="185"/>
      <c r="D87" s="6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60" x14ac:dyDescent="0.2">
      <c r="A88" s="3"/>
      <c r="B88" s="4"/>
      <c r="C88" s="185"/>
      <c r="D88" s="6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60" x14ac:dyDescent="0.2">
      <c r="A89" s="276" t="s">
        <v>254</v>
      </c>
      <c r="B89" s="276"/>
      <c r="C89" s="277"/>
      <c r="D89" s="6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60" x14ac:dyDescent="0.2">
      <c r="A90" s="257"/>
      <c r="B90" s="258"/>
      <c r="C90" s="259"/>
      <c r="D90" s="258"/>
      <c r="E90" s="258"/>
      <c r="F90" s="258"/>
      <c r="G90" s="260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AG90" t="s">
        <v>255</v>
      </c>
    </row>
    <row r="91" spans="1:60" x14ac:dyDescent="0.2">
      <c r="A91" s="261"/>
      <c r="B91" s="262"/>
      <c r="C91" s="263"/>
      <c r="D91" s="262"/>
      <c r="E91" s="262"/>
      <c r="F91" s="262"/>
      <c r="G91" s="264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60" x14ac:dyDescent="0.2">
      <c r="A92" s="261"/>
      <c r="B92" s="262"/>
      <c r="C92" s="263"/>
      <c r="D92" s="262"/>
      <c r="E92" s="262"/>
      <c r="F92" s="262"/>
      <c r="G92" s="264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60" x14ac:dyDescent="0.2">
      <c r="A93" s="261"/>
      <c r="B93" s="262"/>
      <c r="C93" s="263"/>
      <c r="D93" s="262"/>
      <c r="E93" s="262"/>
      <c r="F93" s="262"/>
      <c r="G93" s="264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60" x14ac:dyDescent="0.2">
      <c r="A94" s="265"/>
      <c r="B94" s="266"/>
      <c r="C94" s="267"/>
      <c r="D94" s="266"/>
      <c r="E94" s="266"/>
      <c r="F94" s="266"/>
      <c r="G94" s="268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60" x14ac:dyDescent="0.2">
      <c r="A95" s="3"/>
      <c r="B95" s="4"/>
      <c r="C95" s="185"/>
      <c r="D95" s="6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60" x14ac:dyDescent="0.2">
      <c r="C96" s="187"/>
      <c r="D96" s="10"/>
      <c r="AG96" t="s">
        <v>256</v>
      </c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6">
    <mergeCell ref="A90:G94"/>
    <mergeCell ref="A1:G1"/>
    <mergeCell ref="C2:G2"/>
    <mergeCell ref="C3:G3"/>
    <mergeCell ref="C4:G4"/>
    <mergeCell ref="A89:C89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74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24" customWidth="1"/>
    <col min="3" max="3" width="38.28515625" style="124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69" t="s">
        <v>7</v>
      </c>
      <c r="B1" s="269"/>
      <c r="C1" s="269"/>
      <c r="D1" s="269"/>
      <c r="E1" s="269"/>
      <c r="F1" s="269"/>
      <c r="G1" s="269"/>
      <c r="AG1" t="s">
        <v>207</v>
      </c>
    </row>
    <row r="2" spans="1:60" ht="24.95" customHeight="1" x14ac:dyDescent="0.2">
      <c r="A2" s="142" t="s">
        <v>8</v>
      </c>
      <c r="B2" s="49" t="s">
        <v>43</v>
      </c>
      <c r="C2" s="270" t="s">
        <v>44</v>
      </c>
      <c r="D2" s="271"/>
      <c r="E2" s="271"/>
      <c r="F2" s="271"/>
      <c r="G2" s="272"/>
      <c r="AG2" t="s">
        <v>208</v>
      </c>
    </row>
    <row r="3" spans="1:60" ht="24.95" customHeight="1" x14ac:dyDescent="0.2">
      <c r="A3" s="142" t="s">
        <v>9</v>
      </c>
      <c r="B3" s="49" t="s">
        <v>52</v>
      </c>
      <c r="C3" s="270" t="s">
        <v>53</v>
      </c>
      <c r="D3" s="271"/>
      <c r="E3" s="271"/>
      <c r="F3" s="271"/>
      <c r="G3" s="272"/>
      <c r="AC3" s="124" t="s">
        <v>208</v>
      </c>
      <c r="AG3" t="s">
        <v>209</v>
      </c>
    </row>
    <row r="4" spans="1:60" ht="24.95" customHeight="1" x14ac:dyDescent="0.2">
      <c r="A4" s="143" t="s">
        <v>10</v>
      </c>
      <c r="B4" s="144" t="s">
        <v>70</v>
      </c>
      <c r="C4" s="273" t="s">
        <v>71</v>
      </c>
      <c r="D4" s="274"/>
      <c r="E4" s="274"/>
      <c r="F4" s="274"/>
      <c r="G4" s="275"/>
      <c r="AG4" t="s">
        <v>210</v>
      </c>
    </row>
    <row r="5" spans="1:60" x14ac:dyDescent="0.2">
      <c r="D5" s="10"/>
    </row>
    <row r="6" spans="1:60" ht="38.25" x14ac:dyDescent="0.2">
      <c r="A6" s="146" t="s">
        <v>211</v>
      </c>
      <c r="B6" s="148" t="s">
        <v>212</v>
      </c>
      <c r="C6" s="148" t="s">
        <v>213</v>
      </c>
      <c r="D6" s="147" t="s">
        <v>214</v>
      </c>
      <c r="E6" s="146" t="s">
        <v>215</v>
      </c>
      <c r="F6" s="145" t="s">
        <v>216</v>
      </c>
      <c r="G6" s="146" t="s">
        <v>31</v>
      </c>
      <c r="H6" s="149" t="s">
        <v>32</v>
      </c>
      <c r="I6" s="149" t="s">
        <v>217</v>
      </c>
      <c r="J6" s="149" t="s">
        <v>33</v>
      </c>
      <c r="K6" s="149" t="s">
        <v>218</v>
      </c>
      <c r="L6" s="149" t="s">
        <v>219</v>
      </c>
      <c r="M6" s="149" t="s">
        <v>220</v>
      </c>
      <c r="N6" s="149" t="s">
        <v>221</v>
      </c>
      <c r="O6" s="149" t="s">
        <v>222</v>
      </c>
      <c r="P6" s="149" t="s">
        <v>223</v>
      </c>
      <c r="Q6" s="149" t="s">
        <v>224</v>
      </c>
      <c r="R6" s="149" t="s">
        <v>225</v>
      </c>
      <c r="S6" s="149" t="s">
        <v>226</v>
      </c>
      <c r="T6" s="149" t="s">
        <v>227</v>
      </c>
      <c r="U6" s="149" t="s">
        <v>228</v>
      </c>
      <c r="V6" s="149" t="s">
        <v>229</v>
      </c>
      <c r="W6" s="149" t="s">
        <v>230</v>
      </c>
      <c r="X6" s="149" t="s">
        <v>231</v>
      </c>
    </row>
    <row r="7" spans="1:60" hidden="1" x14ac:dyDescent="0.2">
      <c r="A7" s="3"/>
      <c r="B7" s="4"/>
      <c r="C7" s="4"/>
      <c r="D7" s="6"/>
      <c r="E7" s="151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</row>
    <row r="8" spans="1:60" x14ac:dyDescent="0.2">
      <c r="A8" s="163" t="s">
        <v>232</v>
      </c>
      <c r="B8" s="164" t="s">
        <v>97</v>
      </c>
      <c r="C8" s="182" t="s">
        <v>99</v>
      </c>
      <c r="D8" s="165"/>
      <c r="E8" s="166"/>
      <c r="F8" s="167"/>
      <c r="G8" s="168">
        <f>SUMIF(AG9:AG15,"&lt;&gt;NOR",G9:G15)</f>
        <v>0</v>
      </c>
      <c r="H8" s="162"/>
      <c r="I8" s="162">
        <f>SUM(I9:I15)</f>
        <v>0</v>
      </c>
      <c r="J8" s="162"/>
      <c r="K8" s="162">
        <f>SUM(K9:K15)</f>
        <v>0</v>
      </c>
      <c r="L8" s="162"/>
      <c r="M8" s="162">
        <f>SUM(M9:M15)</f>
        <v>0</v>
      </c>
      <c r="N8" s="162"/>
      <c r="O8" s="162">
        <f>SUM(O9:O15)</f>
        <v>6.8</v>
      </c>
      <c r="P8" s="162"/>
      <c r="Q8" s="162">
        <f>SUM(Q9:Q15)</f>
        <v>0</v>
      </c>
      <c r="R8" s="162"/>
      <c r="S8" s="162"/>
      <c r="T8" s="162"/>
      <c r="U8" s="162"/>
      <c r="V8" s="162">
        <f>SUM(V9:V15)</f>
        <v>0</v>
      </c>
      <c r="W8" s="162"/>
      <c r="X8" s="162"/>
      <c r="AG8" t="s">
        <v>233</v>
      </c>
    </row>
    <row r="9" spans="1:60" ht="45" outlineLevel="1" x14ac:dyDescent="0.2">
      <c r="A9" s="175">
        <v>1</v>
      </c>
      <c r="B9" s="176" t="s">
        <v>1592</v>
      </c>
      <c r="C9" s="183" t="s">
        <v>1931</v>
      </c>
      <c r="D9" s="177" t="s">
        <v>1277</v>
      </c>
      <c r="E9" s="178">
        <v>1</v>
      </c>
      <c r="F9" s="179"/>
      <c r="G9" s="180">
        <f t="shared" ref="G9:G15" si="0">ROUND(E9*F9,2)</f>
        <v>0</v>
      </c>
      <c r="H9" s="161"/>
      <c r="I9" s="160">
        <f t="shared" ref="I9:I15" si="1">ROUND(E9*H9,2)</f>
        <v>0</v>
      </c>
      <c r="J9" s="161"/>
      <c r="K9" s="160">
        <f t="shared" ref="K9:K15" si="2">ROUND(E9*J9,2)</f>
        <v>0</v>
      </c>
      <c r="L9" s="160">
        <v>21</v>
      </c>
      <c r="M9" s="160">
        <f t="shared" ref="M9:M15" si="3">G9*(1+L9/100)</f>
        <v>0</v>
      </c>
      <c r="N9" s="160">
        <v>1</v>
      </c>
      <c r="O9" s="160">
        <f t="shared" ref="O9:O15" si="4">ROUND(E9*N9,2)</f>
        <v>1</v>
      </c>
      <c r="P9" s="160">
        <v>0</v>
      </c>
      <c r="Q9" s="160">
        <f t="shared" ref="Q9:Q15" si="5">ROUND(E9*P9,2)</f>
        <v>0</v>
      </c>
      <c r="R9" s="160"/>
      <c r="S9" s="160" t="s">
        <v>236</v>
      </c>
      <c r="T9" s="160" t="s">
        <v>295</v>
      </c>
      <c r="U9" s="160">
        <v>0</v>
      </c>
      <c r="V9" s="160">
        <f t="shared" ref="V9:V15" si="6">ROUND(E9*U9,2)</f>
        <v>0</v>
      </c>
      <c r="W9" s="160"/>
      <c r="X9" s="160" t="s">
        <v>261</v>
      </c>
      <c r="Y9" s="150"/>
      <c r="Z9" s="150"/>
      <c r="AA9" s="150"/>
      <c r="AB9" s="150"/>
      <c r="AC9" s="150"/>
      <c r="AD9" s="150"/>
      <c r="AE9" s="150"/>
      <c r="AF9" s="150"/>
      <c r="AG9" s="150" t="s">
        <v>1232</v>
      </c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</row>
    <row r="10" spans="1:60" ht="33.75" outlineLevel="1" x14ac:dyDescent="0.2">
      <c r="A10" s="175">
        <v>2</v>
      </c>
      <c r="B10" s="176" t="s">
        <v>1594</v>
      </c>
      <c r="C10" s="183" t="s">
        <v>1932</v>
      </c>
      <c r="D10" s="177" t="s">
        <v>1277</v>
      </c>
      <c r="E10" s="178">
        <v>1</v>
      </c>
      <c r="F10" s="179"/>
      <c r="G10" s="180">
        <f t="shared" si="0"/>
        <v>0</v>
      </c>
      <c r="H10" s="161"/>
      <c r="I10" s="160">
        <f t="shared" si="1"/>
        <v>0</v>
      </c>
      <c r="J10" s="161"/>
      <c r="K10" s="160">
        <f t="shared" si="2"/>
        <v>0</v>
      </c>
      <c r="L10" s="160">
        <v>21</v>
      </c>
      <c r="M10" s="160">
        <f t="shared" si="3"/>
        <v>0</v>
      </c>
      <c r="N10" s="160">
        <v>0.2</v>
      </c>
      <c r="O10" s="160">
        <f t="shared" si="4"/>
        <v>0.2</v>
      </c>
      <c r="P10" s="160">
        <v>0</v>
      </c>
      <c r="Q10" s="160">
        <f t="shared" si="5"/>
        <v>0</v>
      </c>
      <c r="R10" s="160"/>
      <c r="S10" s="160" t="s">
        <v>236</v>
      </c>
      <c r="T10" s="160" t="s">
        <v>295</v>
      </c>
      <c r="U10" s="160">
        <v>0</v>
      </c>
      <c r="V10" s="160">
        <f t="shared" si="6"/>
        <v>0</v>
      </c>
      <c r="W10" s="160"/>
      <c r="X10" s="160" t="s">
        <v>261</v>
      </c>
      <c r="Y10" s="150"/>
      <c r="Z10" s="150"/>
      <c r="AA10" s="150"/>
      <c r="AB10" s="150"/>
      <c r="AC10" s="150"/>
      <c r="AD10" s="150"/>
      <c r="AE10" s="150"/>
      <c r="AF10" s="150"/>
      <c r="AG10" s="150" t="s">
        <v>1232</v>
      </c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</row>
    <row r="11" spans="1:60" ht="22.5" outlineLevel="1" x14ac:dyDescent="0.2">
      <c r="A11" s="175">
        <v>3</v>
      </c>
      <c r="B11" s="176" t="s">
        <v>1596</v>
      </c>
      <c r="C11" s="183" t="s">
        <v>1933</v>
      </c>
      <c r="D11" s="177" t="s">
        <v>1277</v>
      </c>
      <c r="E11" s="178">
        <v>1</v>
      </c>
      <c r="F11" s="179"/>
      <c r="G11" s="180">
        <f t="shared" si="0"/>
        <v>0</v>
      </c>
      <c r="H11" s="161"/>
      <c r="I11" s="160">
        <f t="shared" si="1"/>
        <v>0</v>
      </c>
      <c r="J11" s="161"/>
      <c r="K11" s="160">
        <f t="shared" si="2"/>
        <v>0</v>
      </c>
      <c r="L11" s="160">
        <v>21</v>
      </c>
      <c r="M11" s="160">
        <f t="shared" si="3"/>
        <v>0</v>
      </c>
      <c r="N11" s="160">
        <v>0.8</v>
      </c>
      <c r="O11" s="160">
        <f t="shared" si="4"/>
        <v>0.8</v>
      </c>
      <c r="P11" s="160">
        <v>0</v>
      </c>
      <c r="Q11" s="160">
        <f t="shared" si="5"/>
        <v>0</v>
      </c>
      <c r="R11" s="160"/>
      <c r="S11" s="160" t="s">
        <v>236</v>
      </c>
      <c r="T11" s="160" t="s">
        <v>295</v>
      </c>
      <c r="U11" s="160">
        <v>0</v>
      </c>
      <c r="V11" s="160">
        <f t="shared" si="6"/>
        <v>0</v>
      </c>
      <c r="W11" s="160"/>
      <c r="X11" s="160" t="s">
        <v>261</v>
      </c>
      <c r="Y11" s="150"/>
      <c r="Z11" s="150"/>
      <c r="AA11" s="150"/>
      <c r="AB11" s="150"/>
      <c r="AC11" s="150"/>
      <c r="AD11" s="150"/>
      <c r="AE11" s="150"/>
      <c r="AF11" s="150"/>
      <c r="AG11" s="150" t="s">
        <v>1232</v>
      </c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</row>
    <row r="12" spans="1:60" ht="22.5" outlineLevel="1" x14ac:dyDescent="0.2">
      <c r="A12" s="175">
        <v>4</v>
      </c>
      <c r="B12" s="176" t="s">
        <v>1598</v>
      </c>
      <c r="C12" s="183" t="s">
        <v>1934</v>
      </c>
      <c r="D12" s="177" t="s">
        <v>1277</v>
      </c>
      <c r="E12" s="178">
        <v>1</v>
      </c>
      <c r="F12" s="179"/>
      <c r="G12" s="180">
        <f t="shared" si="0"/>
        <v>0</v>
      </c>
      <c r="H12" s="161"/>
      <c r="I12" s="160">
        <f t="shared" si="1"/>
        <v>0</v>
      </c>
      <c r="J12" s="161"/>
      <c r="K12" s="160">
        <f t="shared" si="2"/>
        <v>0</v>
      </c>
      <c r="L12" s="160">
        <v>21</v>
      </c>
      <c r="M12" s="160">
        <f t="shared" si="3"/>
        <v>0</v>
      </c>
      <c r="N12" s="160">
        <v>1.8</v>
      </c>
      <c r="O12" s="160">
        <f t="shared" si="4"/>
        <v>1.8</v>
      </c>
      <c r="P12" s="160">
        <v>0</v>
      </c>
      <c r="Q12" s="160">
        <f t="shared" si="5"/>
        <v>0</v>
      </c>
      <c r="R12" s="160"/>
      <c r="S12" s="160" t="s">
        <v>236</v>
      </c>
      <c r="T12" s="160" t="s">
        <v>295</v>
      </c>
      <c r="U12" s="160">
        <v>0</v>
      </c>
      <c r="V12" s="160">
        <f t="shared" si="6"/>
        <v>0</v>
      </c>
      <c r="W12" s="160"/>
      <c r="X12" s="160" t="s">
        <v>261</v>
      </c>
      <c r="Y12" s="150"/>
      <c r="Z12" s="150"/>
      <c r="AA12" s="150"/>
      <c r="AB12" s="150"/>
      <c r="AC12" s="150"/>
      <c r="AD12" s="150"/>
      <c r="AE12" s="150"/>
      <c r="AF12" s="150"/>
      <c r="AG12" s="150" t="s">
        <v>1232</v>
      </c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</row>
    <row r="13" spans="1:60" outlineLevel="1" x14ac:dyDescent="0.2">
      <c r="A13" s="175">
        <v>5</v>
      </c>
      <c r="B13" s="176" t="s">
        <v>1600</v>
      </c>
      <c r="C13" s="183" t="s">
        <v>1935</v>
      </c>
      <c r="D13" s="177" t="s">
        <v>1277</v>
      </c>
      <c r="E13" s="178">
        <v>1</v>
      </c>
      <c r="F13" s="179"/>
      <c r="G13" s="180">
        <f t="shared" si="0"/>
        <v>0</v>
      </c>
      <c r="H13" s="161"/>
      <c r="I13" s="160">
        <f t="shared" si="1"/>
        <v>0</v>
      </c>
      <c r="J13" s="161"/>
      <c r="K13" s="160">
        <f t="shared" si="2"/>
        <v>0</v>
      </c>
      <c r="L13" s="160">
        <v>21</v>
      </c>
      <c r="M13" s="160">
        <f t="shared" si="3"/>
        <v>0</v>
      </c>
      <c r="N13" s="160">
        <v>0</v>
      </c>
      <c r="O13" s="160">
        <f t="shared" si="4"/>
        <v>0</v>
      </c>
      <c r="P13" s="160">
        <v>0</v>
      </c>
      <c r="Q13" s="160">
        <f t="shared" si="5"/>
        <v>0</v>
      </c>
      <c r="R13" s="160"/>
      <c r="S13" s="160" t="s">
        <v>236</v>
      </c>
      <c r="T13" s="160" t="s">
        <v>295</v>
      </c>
      <c r="U13" s="160">
        <v>0</v>
      </c>
      <c r="V13" s="160">
        <f t="shared" si="6"/>
        <v>0</v>
      </c>
      <c r="W13" s="160"/>
      <c r="X13" s="160" t="s">
        <v>261</v>
      </c>
      <c r="Y13" s="150"/>
      <c r="Z13" s="150"/>
      <c r="AA13" s="150"/>
      <c r="AB13" s="150"/>
      <c r="AC13" s="150"/>
      <c r="AD13" s="150"/>
      <c r="AE13" s="150"/>
      <c r="AF13" s="150"/>
      <c r="AG13" s="150" t="s">
        <v>1232</v>
      </c>
      <c r="AH13" s="150"/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50"/>
      <c r="BF13" s="150"/>
      <c r="BG13" s="150"/>
      <c r="BH13" s="150"/>
    </row>
    <row r="14" spans="1:60" ht="22.5" outlineLevel="1" x14ac:dyDescent="0.2">
      <c r="A14" s="175">
        <v>6</v>
      </c>
      <c r="B14" s="176" t="s">
        <v>1602</v>
      </c>
      <c r="C14" s="183" t="s">
        <v>1936</v>
      </c>
      <c r="D14" s="177" t="s">
        <v>1937</v>
      </c>
      <c r="E14" s="178">
        <v>1</v>
      </c>
      <c r="F14" s="179"/>
      <c r="G14" s="180">
        <f t="shared" si="0"/>
        <v>0</v>
      </c>
      <c r="H14" s="161"/>
      <c r="I14" s="160">
        <f t="shared" si="1"/>
        <v>0</v>
      </c>
      <c r="J14" s="161"/>
      <c r="K14" s="160">
        <f t="shared" si="2"/>
        <v>0</v>
      </c>
      <c r="L14" s="160">
        <v>21</v>
      </c>
      <c r="M14" s="160">
        <f t="shared" si="3"/>
        <v>0</v>
      </c>
      <c r="N14" s="160">
        <v>2</v>
      </c>
      <c r="O14" s="160">
        <f t="shared" si="4"/>
        <v>2</v>
      </c>
      <c r="P14" s="160">
        <v>0</v>
      </c>
      <c r="Q14" s="160">
        <f t="shared" si="5"/>
        <v>0</v>
      </c>
      <c r="R14" s="160"/>
      <c r="S14" s="160" t="s">
        <v>236</v>
      </c>
      <c r="T14" s="160" t="s">
        <v>295</v>
      </c>
      <c r="U14" s="160">
        <v>0</v>
      </c>
      <c r="V14" s="160">
        <f t="shared" si="6"/>
        <v>0</v>
      </c>
      <c r="W14" s="160"/>
      <c r="X14" s="160" t="s">
        <v>261</v>
      </c>
      <c r="Y14" s="150"/>
      <c r="Z14" s="150"/>
      <c r="AA14" s="150"/>
      <c r="AB14" s="150"/>
      <c r="AC14" s="150"/>
      <c r="AD14" s="150"/>
      <c r="AE14" s="150"/>
      <c r="AF14" s="150"/>
      <c r="AG14" s="150" t="s">
        <v>1232</v>
      </c>
      <c r="AH14" s="150"/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</row>
    <row r="15" spans="1:60" outlineLevel="1" x14ac:dyDescent="0.2">
      <c r="A15" s="175">
        <v>7</v>
      </c>
      <c r="B15" s="176" t="s">
        <v>1604</v>
      </c>
      <c r="C15" s="183" t="s">
        <v>1938</v>
      </c>
      <c r="D15" s="177" t="s">
        <v>1939</v>
      </c>
      <c r="E15" s="178">
        <v>1</v>
      </c>
      <c r="F15" s="179"/>
      <c r="G15" s="180">
        <f t="shared" si="0"/>
        <v>0</v>
      </c>
      <c r="H15" s="161"/>
      <c r="I15" s="160">
        <f t="shared" si="1"/>
        <v>0</v>
      </c>
      <c r="J15" s="161"/>
      <c r="K15" s="160">
        <f t="shared" si="2"/>
        <v>0</v>
      </c>
      <c r="L15" s="160">
        <v>21</v>
      </c>
      <c r="M15" s="160">
        <f t="shared" si="3"/>
        <v>0</v>
      </c>
      <c r="N15" s="160">
        <v>1</v>
      </c>
      <c r="O15" s="160">
        <f t="shared" si="4"/>
        <v>1</v>
      </c>
      <c r="P15" s="160">
        <v>0</v>
      </c>
      <c r="Q15" s="160">
        <f t="shared" si="5"/>
        <v>0</v>
      </c>
      <c r="R15" s="160"/>
      <c r="S15" s="160" t="s">
        <v>236</v>
      </c>
      <c r="T15" s="160" t="s">
        <v>295</v>
      </c>
      <c r="U15" s="160">
        <v>0</v>
      </c>
      <c r="V15" s="160">
        <f t="shared" si="6"/>
        <v>0</v>
      </c>
      <c r="W15" s="160"/>
      <c r="X15" s="160" t="s">
        <v>261</v>
      </c>
      <c r="Y15" s="150"/>
      <c r="Z15" s="150"/>
      <c r="AA15" s="150"/>
      <c r="AB15" s="150"/>
      <c r="AC15" s="150"/>
      <c r="AD15" s="150"/>
      <c r="AE15" s="150"/>
      <c r="AF15" s="150"/>
      <c r="AG15" s="150" t="s">
        <v>1232</v>
      </c>
      <c r="AH15" s="150"/>
      <c r="AI15" s="150"/>
      <c r="AJ15" s="150"/>
      <c r="AK15" s="150"/>
      <c r="AL15" s="150"/>
      <c r="AM15" s="150"/>
      <c r="AN15" s="150"/>
      <c r="AO15" s="150"/>
      <c r="AP15" s="150"/>
      <c r="AQ15" s="150"/>
      <c r="AR15" s="150"/>
      <c r="AS15" s="150"/>
      <c r="AT15" s="150"/>
      <c r="AU15" s="150"/>
      <c r="AV15" s="150"/>
      <c r="AW15" s="150"/>
      <c r="AX15" s="150"/>
      <c r="AY15" s="150"/>
      <c r="AZ15" s="150"/>
      <c r="BA15" s="150"/>
      <c r="BB15" s="150"/>
      <c r="BC15" s="150"/>
      <c r="BD15" s="150"/>
      <c r="BE15" s="150"/>
      <c r="BF15" s="150"/>
      <c r="BG15" s="150"/>
      <c r="BH15" s="150"/>
    </row>
    <row r="16" spans="1:60" x14ac:dyDescent="0.2">
      <c r="A16" s="163" t="s">
        <v>232</v>
      </c>
      <c r="B16" s="164" t="s">
        <v>112</v>
      </c>
      <c r="C16" s="182" t="s">
        <v>114</v>
      </c>
      <c r="D16" s="165"/>
      <c r="E16" s="166"/>
      <c r="F16" s="167"/>
      <c r="G16" s="168">
        <f>SUMIF(AG17:AG23,"&lt;&gt;NOR",G17:G23)</f>
        <v>0</v>
      </c>
      <c r="H16" s="162"/>
      <c r="I16" s="162">
        <f>SUM(I17:I23)</f>
        <v>0</v>
      </c>
      <c r="J16" s="162"/>
      <c r="K16" s="162">
        <f>SUM(K17:K23)</f>
        <v>0</v>
      </c>
      <c r="L16" s="162"/>
      <c r="M16" s="162">
        <f>SUM(M17:M23)</f>
        <v>0</v>
      </c>
      <c r="N16" s="162"/>
      <c r="O16" s="162">
        <f>SUM(O17:O23)</f>
        <v>6.8</v>
      </c>
      <c r="P16" s="162"/>
      <c r="Q16" s="162">
        <f>SUM(Q17:Q23)</f>
        <v>0</v>
      </c>
      <c r="R16" s="162"/>
      <c r="S16" s="162"/>
      <c r="T16" s="162"/>
      <c r="U16" s="162"/>
      <c r="V16" s="162">
        <f>SUM(V17:V23)</f>
        <v>0</v>
      </c>
      <c r="W16" s="162"/>
      <c r="X16" s="162"/>
      <c r="AG16" t="s">
        <v>233</v>
      </c>
    </row>
    <row r="17" spans="1:60" ht="45" outlineLevel="1" x14ac:dyDescent="0.2">
      <c r="A17" s="175">
        <v>8</v>
      </c>
      <c r="B17" s="176" t="s">
        <v>1606</v>
      </c>
      <c r="C17" s="183" t="s">
        <v>1940</v>
      </c>
      <c r="D17" s="177" t="s">
        <v>1277</v>
      </c>
      <c r="E17" s="178">
        <v>1</v>
      </c>
      <c r="F17" s="179"/>
      <c r="G17" s="180">
        <f t="shared" ref="G17:G23" si="7">ROUND(E17*F17,2)</f>
        <v>0</v>
      </c>
      <c r="H17" s="161"/>
      <c r="I17" s="160">
        <f t="shared" ref="I17:I23" si="8">ROUND(E17*H17,2)</f>
        <v>0</v>
      </c>
      <c r="J17" s="161"/>
      <c r="K17" s="160">
        <f t="shared" ref="K17:K23" si="9">ROUND(E17*J17,2)</f>
        <v>0</v>
      </c>
      <c r="L17" s="160">
        <v>21</v>
      </c>
      <c r="M17" s="160">
        <f t="shared" ref="M17:M23" si="10">G17*(1+L17/100)</f>
        <v>0</v>
      </c>
      <c r="N17" s="160">
        <v>1</v>
      </c>
      <c r="O17" s="160">
        <f t="shared" ref="O17:O23" si="11">ROUND(E17*N17,2)</f>
        <v>1</v>
      </c>
      <c r="P17" s="160">
        <v>0</v>
      </c>
      <c r="Q17" s="160">
        <f t="shared" ref="Q17:Q23" si="12">ROUND(E17*P17,2)</f>
        <v>0</v>
      </c>
      <c r="R17" s="160"/>
      <c r="S17" s="160" t="s">
        <v>236</v>
      </c>
      <c r="T17" s="160" t="s">
        <v>295</v>
      </c>
      <c r="U17" s="160">
        <v>0</v>
      </c>
      <c r="V17" s="160">
        <f t="shared" ref="V17:V23" si="13">ROUND(E17*U17,2)</f>
        <v>0</v>
      </c>
      <c r="W17" s="160"/>
      <c r="X17" s="160" t="s">
        <v>261</v>
      </c>
      <c r="Y17" s="150"/>
      <c r="Z17" s="150"/>
      <c r="AA17" s="150"/>
      <c r="AB17" s="150"/>
      <c r="AC17" s="150"/>
      <c r="AD17" s="150"/>
      <c r="AE17" s="150"/>
      <c r="AF17" s="150"/>
      <c r="AG17" s="150" t="s">
        <v>1232</v>
      </c>
      <c r="AH17" s="150"/>
      <c r="AI17" s="150"/>
      <c r="AJ17" s="150"/>
      <c r="AK17" s="150"/>
      <c r="AL17" s="150"/>
      <c r="AM17" s="150"/>
      <c r="AN17" s="150"/>
      <c r="AO17" s="150"/>
      <c r="AP17" s="150"/>
      <c r="AQ17" s="150"/>
      <c r="AR17" s="150"/>
      <c r="AS17" s="150"/>
      <c r="AT17" s="150"/>
      <c r="AU17" s="150"/>
      <c r="AV17" s="150"/>
      <c r="AW17" s="150"/>
      <c r="AX17" s="150"/>
      <c r="AY17" s="150"/>
      <c r="AZ17" s="150"/>
      <c r="BA17" s="150"/>
      <c r="BB17" s="150"/>
      <c r="BC17" s="150"/>
      <c r="BD17" s="150"/>
      <c r="BE17" s="150"/>
      <c r="BF17" s="150"/>
      <c r="BG17" s="150"/>
      <c r="BH17" s="150"/>
    </row>
    <row r="18" spans="1:60" ht="33.75" outlineLevel="1" x14ac:dyDescent="0.2">
      <c r="A18" s="175">
        <v>9</v>
      </c>
      <c r="B18" s="176" t="s">
        <v>1608</v>
      </c>
      <c r="C18" s="183" t="s">
        <v>1941</v>
      </c>
      <c r="D18" s="177" t="s">
        <v>1277</v>
      </c>
      <c r="E18" s="178">
        <v>1</v>
      </c>
      <c r="F18" s="179"/>
      <c r="G18" s="180">
        <f t="shared" si="7"/>
        <v>0</v>
      </c>
      <c r="H18" s="161"/>
      <c r="I18" s="160">
        <f t="shared" si="8"/>
        <v>0</v>
      </c>
      <c r="J18" s="161"/>
      <c r="K18" s="160">
        <f t="shared" si="9"/>
        <v>0</v>
      </c>
      <c r="L18" s="160">
        <v>21</v>
      </c>
      <c r="M18" s="160">
        <f t="shared" si="10"/>
        <v>0</v>
      </c>
      <c r="N18" s="160">
        <v>0.2</v>
      </c>
      <c r="O18" s="160">
        <f t="shared" si="11"/>
        <v>0.2</v>
      </c>
      <c r="P18" s="160">
        <v>0</v>
      </c>
      <c r="Q18" s="160">
        <f t="shared" si="12"/>
        <v>0</v>
      </c>
      <c r="R18" s="160"/>
      <c r="S18" s="160" t="s">
        <v>236</v>
      </c>
      <c r="T18" s="160" t="s">
        <v>295</v>
      </c>
      <c r="U18" s="160">
        <v>0</v>
      </c>
      <c r="V18" s="160">
        <f t="shared" si="13"/>
        <v>0</v>
      </c>
      <c r="W18" s="160"/>
      <c r="X18" s="160" t="s">
        <v>261</v>
      </c>
      <c r="Y18" s="150"/>
      <c r="Z18" s="150"/>
      <c r="AA18" s="150"/>
      <c r="AB18" s="150"/>
      <c r="AC18" s="150"/>
      <c r="AD18" s="150"/>
      <c r="AE18" s="150"/>
      <c r="AF18" s="150"/>
      <c r="AG18" s="150" t="s">
        <v>1232</v>
      </c>
      <c r="AH18" s="150"/>
      <c r="AI18" s="150"/>
      <c r="AJ18" s="150"/>
      <c r="AK18" s="150"/>
      <c r="AL18" s="150"/>
      <c r="AM18" s="150"/>
      <c r="AN18" s="150"/>
      <c r="AO18" s="150"/>
      <c r="AP18" s="150"/>
      <c r="AQ18" s="150"/>
      <c r="AR18" s="150"/>
      <c r="AS18" s="150"/>
      <c r="AT18" s="150"/>
      <c r="AU18" s="150"/>
      <c r="AV18" s="150"/>
      <c r="AW18" s="150"/>
      <c r="AX18" s="150"/>
      <c r="AY18" s="150"/>
      <c r="AZ18" s="150"/>
      <c r="BA18" s="150"/>
      <c r="BB18" s="150"/>
      <c r="BC18" s="150"/>
      <c r="BD18" s="150"/>
      <c r="BE18" s="150"/>
      <c r="BF18" s="150"/>
      <c r="BG18" s="150"/>
      <c r="BH18" s="150"/>
    </row>
    <row r="19" spans="1:60" ht="22.5" outlineLevel="1" x14ac:dyDescent="0.2">
      <c r="A19" s="175">
        <v>10</v>
      </c>
      <c r="B19" s="176" t="s">
        <v>1610</v>
      </c>
      <c r="C19" s="183" t="s">
        <v>1933</v>
      </c>
      <c r="D19" s="177" t="s">
        <v>1277</v>
      </c>
      <c r="E19" s="178">
        <v>1</v>
      </c>
      <c r="F19" s="179"/>
      <c r="G19" s="180">
        <f t="shared" si="7"/>
        <v>0</v>
      </c>
      <c r="H19" s="161"/>
      <c r="I19" s="160">
        <f t="shared" si="8"/>
        <v>0</v>
      </c>
      <c r="J19" s="161"/>
      <c r="K19" s="160">
        <f t="shared" si="9"/>
        <v>0</v>
      </c>
      <c r="L19" s="160">
        <v>21</v>
      </c>
      <c r="M19" s="160">
        <f t="shared" si="10"/>
        <v>0</v>
      </c>
      <c r="N19" s="160">
        <v>0.8</v>
      </c>
      <c r="O19" s="160">
        <f t="shared" si="11"/>
        <v>0.8</v>
      </c>
      <c r="P19" s="160">
        <v>0</v>
      </c>
      <c r="Q19" s="160">
        <f t="shared" si="12"/>
        <v>0</v>
      </c>
      <c r="R19" s="160"/>
      <c r="S19" s="160" t="s">
        <v>236</v>
      </c>
      <c r="T19" s="160" t="s">
        <v>295</v>
      </c>
      <c r="U19" s="160">
        <v>0</v>
      </c>
      <c r="V19" s="160">
        <f t="shared" si="13"/>
        <v>0</v>
      </c>
      <c r="W19" s="160"/>
      <c r="X19" s="160" t="s">
        <v>261</v>
      </c>
      <c r="Y19" s="150"/>
      <c r="Z19" s="150"/>
      <c r="AA19" s="150"/>
      <c r="AB19" s="150"/>
      <c r="AC19" s="150"/>
      <c r="AD19" s="150"/>
      <c r="AE19" s="150"/>
      <c r="AF19" s="150"/>
      <c r="AG19" s="150" t="s">
        <v>1232</v>
      </c>
      <c r="AH19" s="150"/>
      <c r="AI19" s="150"/>
      <c r="AJ19" s="150"/>
      <c r="AK19" s="150"/>
      <c r="AL19" s="150"/>
      <c r="AM19" s="150"/>
      <c r="AN19" s="150"/>
      <c r="AO19" s="150"/>
      <c r="AP19" s="150"/>
      <c r="AQ19" s="150"/>
      <c r="AR19" s="150"/>
      <c r="AS19" s="150"/>
      <c r="AT19" s="150"/>
      <c r="AU19" s="150"/>
      <c r="AV19" s="150"/>
      <c r="AW19" s="150"/>
      <c r="AX19" s="150"/>
      <c r="AY19" s="150"/>
      <c r="AZ19" s="150"/>
      <c r="BA19" s="150"/>
      <c r="BB19" s="150"/>
      <c r="BC19" s="150"/>
      <c r="BD19" s="150"/>
      <c r="BE19" s="150"/>
      <c r="BF19" s="150"/>
      <c r="BG19" s="150"/>
      <c r="BH19" s="150"/>
    </row>
    <row r="20" spans="1:60" ht="22.5" outlineLevel="1" x14ac:dyDescent="0.2">
      <c r="A20" s="175">
        <v>11</v>
      </c>
      <c r="B20" s="176" t="s">
        <v>1612</v>
      </c>
      <c r="C20" s="183" t="s">
        <v>1934</v>
      </c>
      <c r="D20" s="177" t="s">
        <v>1277</v>
      </c>
      <c r="E20" s="178">
        <v>1</v>
      </c>
      <c r="F20" s="179"/>
      <c r="G20" s="180">
        <f t="shared" si="7"/>
        <v>0</v>
      </c>
      <c r="H20" s="161"/>
      <c r="I20" s="160">
        <f t="shared" si="8"/>
        <v>0</v>
      </c>
      <c r="J20" s="161"/>
      <c r="K20" s="160">
        <f t="shared" si="9"/>
        <v>0</v>
      </c>
      <c r="L20" s="160">
        <v>21</v>
      </c>
      <c r="M20" s="160">
        <f t="shared" si="10"/>
        <v>0</v>
      </c>
      <c r="N20" s="160">
        <v>1.8</v>
      </c>
      <c r="O20" s="160">
        <f t="shared" si="11"/>
        <v>1.8</v>
      </c>
      <c r="P20" s="160">
        <v>0</v>
      </c>
      <c r="Q20" s="160">
        <f t="shared" si="12"/>
        <v>0</v>
      </c>
      <c r="R20" s="160"/>
      <c r="S20" s="160" t="s">
        <v>236</v>
      </c>
      <c r="T20" s="160" t="s">
        <v>295</v>
      </c>
      <c r="U20" s="160">
        <v>0</v>
      </c>
      <c r="V20" s="160">
        <f t="shared" si="13"/>
        <v>0</v>
      </c>
      <c r="W20" s="160"/>
      <c r="X20" s="160" t="s">
        <v>261</v>
      </c>
      <c r="Y20" s="150"/>
      <c r="Z20" s="150"/>
      <c r="AA20" s="150"/>
      <c r="AB20" s="150"/>
      <c r="AC20" s="150"/>
      <c r="AD20" s="150"/>
      <c r="AE20" s="150"/>
      <c r="AF20" s="150"/>
      <c r="AG20" s="150" t="s">
        <v>1232</v>
      </c>
      <c r="AH20" s="150"/>
      <c r="AI20" s="150"/>
      <c r="AJ20" s="150"/>
      <c r="AK20" s="150"/>
      <c r="AL20" s="150"/>
      <c r="AM20" s="150"/>
      <c r="AN20" s="150"/>
      <c r="AO20" s="150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0"/>
      <c r="BA20" s="150"/>
      <c r="BB20" s="150"/>
      <c r="BC20" s="150"/>
      <c r="BD20" s="150"/>
      <c r="BE20" s="150"/>
      <c r="BF20" s="150"/>
      <c r="BG20" s="150"/>
      <c r="BH20" s="150"/>
    </row>
    <row r="21" spans="1:60" outlineLevel="1" x14ac:dyDescent="0.2">
      <c r="A21" s="175">
        <v>12</v>
      </c>
      <c r="B21" s="176" t="s">
        <v>1614</v>
      </c>
      <c r="C21" s="183" t="s">
        <v>1942</v>
      </c>
      <c r="D21" s="177" t="s">
        <v>1277</v>
      </c>
      <c r="E21" s="178">
        <v>1</v>
      </c>
      <c r="F21" s="179"/>
      <c r="G21" s="180">
        <f t="shared" si="7"/>
        <v>0</v>
      </c>
      <c r="H21" s="161"/>
      <c r="I21" s="160">
        <f t="shared" si="8"/>
        <v>0</v>
      </c>
      <c r="J21" s="161"/>
      <c r="K21" s="160">
        <f t="shared" si="9"/>
        <v>0</v>
      </c>
      <c r="L21" s="160">
        <v>21</v>
      </c>
      <c r="M21" s="160">
        <f t="shared" si="10"/>
        <v>0</v>
      </c>
      <c r="N21" s="160">
        <v>0</v>
      </c>
      <c r="O21" s="160">
        <f t="shared" si="11"/>
        <v>0</v>
      </c>
      <c r="P21" s="160">
        <v>0</v>
      </c>
      <c r="Q21" s="160">
        <f t="shared" si="12"/>
        <v>0</v>
      </c>
      <c r="R21" s="160"/>
      <c r="S21" s="160" t="s">
        <v>236</v>
      </c>
      <c r="T21" s="160" t="s">
        <v>295</v>
      </c>
      <c r="U21" s="160">
        <v>0</v>
      </c>
      <c r="V21" s="160">
        <f t="shared" si="13"/>
        <v>0</v>
      </c>
      <c r="W21" s="160"/>
      <c r="X21" s="160" t="s">
        <v>261</v>
      </c>
      <c r="Y21" s="150"/>
      <c r="Z21" s="150"/>
      <c r="AA21" s="150"/>
      <c r="AB21" s="150"/>
      <c r="AC21" s="150"/>
      <c r="AD21" s="150"/>
      <c r="AE21" s="150"/>
      <c r="AF21" s="150"/>
      <c r="AG21" s="150" t="s">
        <v>1232</v>
      </c>
      <c r="AH21" s="150"/>
      <c r="AI21" s="150"/>
      <c r="AJ21" s="150"/>
      <c r="AK21" s="150"/>
      <c r="AL21" s="150"/>
      <c r="AM21" s="150"/>
      <c r="AN21" s="150"/>
      <c r="AO21" s="150"/>
      <c r="AP21" s="150"/>
      <c r="AQ21" s="150"/>
      <c r="AR21" s="150"/>
      <c r="AS21" s="150"/>
      <c r="AT21" s="150"/>
      <c r="AU21" s="150"/>
      <c r="AV21" s="150"/>
      <c r="AW21" s="150"/>
      <c r="AX21" s="150"/>
      <c r="AY21" s="150"/>
      <c r="AZ21" s="150"/>
      <c r="BA21" s="150"/>
      <c r="BB21" s="150"/>
      <c r="BC21" s="150"/>
      <c r="BD21" s="150"/>
      <c r="BE21" s="150"/>
      <c r="BF21" s="150"/>
      <c r="BG21" s="150"/>
      <c r="BH21" s="150"/>
    </row>
    <row r="22" spans="1:60" ht="22.5" outlineLevel="1" x14ac:dyDescent="0.2">
      <c r="A22" s="175">
        <v>13</v>
      </c>
      <c r="B22" s="176" t="s">
        <v>1615</v>
      </c>
      <c r="C22" s="183" t="s">
        <v>1936</v>
      </c>
      <c r="D22" s="177" t="s">
        <v>1937</v>
      </c>
      <c r="E22" s="178">
        <v>1</v>
      </c>
      <c r="F22" s="179"/>
      <c r="G22" s="180">
        <f t="shared" si="7"/>
        <v>0</v>
      </c>
      <c r="H22" s="161"/>
      <c r="I22" s="160">
        <f t="shared" si="8"/>
        <v>0</v>
      </c>
      <c r="J22" s="161"/>
      <c r="K22" s="160">
        <f t="shared" si="9"/>
        <v>0</v>
      </c>
      <c r="L22" s="160">
        <v>21</v>
      </c>
      <c r="M22" s="160">
        <f t="shared" si="10"/>
        <v>0</v>
      </c>
      <c r="N22" s="160">
        <v>2</v>
      </c>
      <c r="O22" s="160">
        <f t="shared" si="11"/>
        <v>2</v>
      </c>
      <c r="P22" s="160">
        <v>0</v>
      </c>
      <c r="Q22" s="160">
        <f t="shared" si="12"/>
        <v>0</v>
      </c>
      <c r="R22" s="160"/>
      <c r="S22" s="160" t="s">
        <v>236</v>
      </c>
      <c r="T22" s="160" t="s">
        <v>295</v>
      </c>
      <c r="U22" s="160">
        <v>0</v>
      </c>
      <c r="V22" s="160">
        <f t="shared" si="13"/>
        <v>0</v>
      </c>
      <c r="W22" s="160"/>
      <c r="X22" s="160" t="s">
        <v>261</v>
      </c>
      <c r="Y22" s="150"/>
      <c r="Z22" s="150"/>
      <c r="AA22" s="150"/>
      <c r="AB22" s="150"/>
      <c r="AC22" s="150"/>
      <c r="AD22" s="150"/>
      <c r="AE22" s="150"/>
      <c r="AF22" s="150"/>
      <c r="AG22" s="150" t="s">
        <v>1232</v>
      </c>
      <c r="AH22" s="150"/>
      <c r="AI22" s="150"/>
      <c r="AJ22" s="150"/>
      <c r="AK22" s="150"/>
      <c r="AL22" s="150"/>
      <c r="AM22" s="150"/>
      <c r="AN22" s="150"/>
      <c r="AO22" s="150"/>
      <c r="AP22" s="150"/>
      <c r="AQ22" s="150"/>
      <c r="AR22" s="150"/>
      <c r="AS22" s="150"/>
      <c r="AT22" s="150"/>
      <c r="AU22" s="150"/>
      <c r="AV22" s="150"/>
      <c r="AW22" s="150"/>
      <c r="AX22" s="150"/>
      <c r="AY22" s="150"/>
      <c r="AZ22" s="150"/>
      <c r="BA22" s="150"/>
      <c r="BB22" s="150"/>
      <c r="BC22" s="150"/>
      <c r="BD22" s="150"/>
      <c r="BE22" s="150"/>
      <c r="BF22" s="150"/>
      <c r="BG22" s="150"/>
      <c r="BH22" s="150"/>
    </row>
    <row r="23" spans="1:60" outlineLevel="1" x14ac:dyDescent="0.2">
      <c r="A23" s="175">
        <v>14</v>
      </c>
      <c r="B23" s="176" t="s">
        <v>1616</v>
      </c>
      <c r="C23" s="183" t="s">
        <v>1938</v>
      </c>
      <c r="D23" s="177" t="s">
        <v>1939</v>
      </c>
      <c r="E23" s="178">
        <v>1</v>
      </c>
      <c r="F23" s="179"/>
      <c r="G23" s="180">
        <f t="shared" si="7"/>
        <v>0</v>
      </c>
      <c r="H23" s="161"/>
      <c r="I23" s="160">
        <f t="shared" si="8"/>
        <v>0</v>
      </c>
      <c r="J23" s="161"/>
      <c r="K23" s="160">
        <f t="shared" si="9"/>
        <v>0</v>
      </c>
      <c r="L23" s="160">
        <v>21</v>
      </c>
      <c r="M23" s="160">
        <f t="shared" si="10"/>
        <v>0</v>
      </c>
      <c r="N23" s="160">
        <v>1</v>
      </c>
      <c r="O23" s="160">
        <f t="shared" si="11"/>
        <v>1</v>
      </c>
      <c r="P23" s="160">
        <v>0</v>
      </c>
      <c r="Q23" s="160">
        <f t="shared" si="12"/>
        <v>0</v>
      </c>
      <c r="R23" s="160"/>
      <c r="S23" s="160" t="s">
        <v>236</v>
      </c>
      <c r="T23" s="160" t="s">
        <v>295</v>
      </c>
      <c r="U23" s="160">
        <v>0</v>
      </c>
      <c r="V23" s="160">
        <f t="shared" si="13"/>
        <v>0</v>
      </c>
      <c r="W23" s="160"/>
      <c r="X23" s="160" t="s">
        <v>261</v>
      </c>
      <c r="Y23" s="150"/>
      <c r="Z23" s="150"/>
      <c r="AA23" s="150"/>
      <c r="AB23" s="150"/>
      <c r="AC23" s="150"/>
      <c r="AD23" s="150"/>
      <c r="AE23" s="150"/>
      <c r="AF23" s="150"/>
      <c r="AG23" s="150" t="s">
        <v>1232</v>
      </c>
      <c r="AH23" s="150"/>
      <c r="AI23" s="150"/>
      <c r="AJ23" s="150"/>
      <c r="AK23" s="150"/>
      <c r="AL23" s="150"/>
      <c r="AM23" s="150"/>
      <c r="AN23" s="150"/>
      <c r="AO23" s="150"/>
      <c r="AP23" s="150"/>
      <c r="AQ23" s="150"/>
      <c r="AR23" s="150"/>
      <c r="AS23" s="150"/>
      <c r="AT23" s="150"/>
      <c r="AU23" s="150"/>
      <c r="AV23" s="150"/>
      <c r="AW23" s="150"/>
      <c r="AX23" s="150"/>
      <c r="AY23" s="150"/>
      <c r="AZ23" s="150"/>
      <c r="BA23" s="150"/>
      <c r="BB23" s="150"/>
      <c r="BC23" s="150"/>
      <c r="BD23" s="150"/>
      <c r="BE23" s="150"/>
      <c r="BF23" s="150"/>
      <c r="BG23" s="150"/>
      <c r="BH23" s="150"/>
    </row>
    <row r="24" spans="1:60" x14ac:dyDescent="0.2">
      <c r="A24" s="163" t="s">
        <v>232</v>
      </c>
      <c r="B24" s="164" t="s">
        <v>115</v>
      </c>
      <c r="C24" s="182" t="s">
        <v>117</v>
      </c>
      <c r="D24" s="165"/>
      <c r="E24" s="166"/>
      <c r="F24" s="167"/>
      <c r="G24" s="168">
        <f>SUMIF(AG25:AG31,"&lt;&gt;NOR",G25:G31)</f>
        <v>0</v>
      </c>
      <c r="H24" s="162"/>
      <c r="I24" s="162">
        <f>SUM(I25:I31)</f>
        <v>0</v>
      </c>
      <c r="J24" s="162"/>
      <c r="K24" s="162">
        <f>SUM(K25:K31)</f>
        <v>0</v>
      </c>
      <c r="L24" s="162"/>
      <c r="M24" s="162">
        <f>SUM(M25:M31)</f>
        <v>0</v>
      </c>
      <c r="N24" s="162"/>
      <c r="O24" s="162">
        <f>SUM(O25:O31)</f>
        <v>5.0999999999999996</v>
      </c>
      <c r="P24" s="162"/>
      <c r="Q24" s="162">
        <f>SUM(Q25:Q31)</f>
        <v>0</v>
      </c>
      <c r="R24" s="162"/>
      <c r="S24" s="162"/>
      <c r="T24" s="162"/>
      <c r="U24" s="162"/>
      <c r="V24" s="162">
        <f>SUM(V25:V31)</f>
        <v>0</v>
      </c>
      <c r="W24" s="162"/>
      <c r="X24" s="162"/>
      <c r="AG24" t="s">
        <v>233</v>
      </c>
    </row>
    <row r="25" spans="1:60" ht="45" outlineLevel="1" x14ac:dyDescent="0.2">
      <c r="A25" s="175">
        <v>15</v>
      </c>
      <c r="B25" s="176" t="s">
        <v>1618</v>
      </c>
      <c r="C25" s="183" t="s">
        <v>1943</v>
      </c>
      <c r="D25" s="177" t="s">
        <v>1277</v>
      </c>
      <c r="E25" s="178">
        <v>1</v>
      </c>
      <c r="F25" s="179"/>
      <c r="G25" s="180">
        <f t="shared" ref="G25:G31" si="14">ROUND(E25*F25,2)</f>
        <v>0</v>
      </c>
      <c r="H25" s="161"/>
      <c r="I25" s="160">
        <f t="shared" ref="I25:I31" si="15">ROUND(E25*H25,2)</f>
        <v>0</v>
      </c>
      <c r="J25" s="161"/>
      <c r="K25" s="160">
        <f t="shared" ref="K25:K31" si="16">ROUND(E25*J25,2)</f>
        <v>0</v>
      </c>
      <c r="L25" s="160">
        <v>21</v>
      </c>
      <c r="M25" s="160">
        <f t="shared" ref="M25:M31" si="17">G25*(1+L25/100)</f>
        <v>0</v>
      </c>
      <c r="N25" s="160">
        <v>0.7</v>
      </c>
      <c r="O25" s="160">
        <f t="shared" ref="O25:O31" si="18">ROUND(E25*N25,2)</f>
        <v>0.7</v>
      </c>
      <c r="P25" s="160">
        <v>0</v>
      </c>
      <c r="Q25" s="160">
        <f t="shared" ref="Q25:Q31" si="19">ROUND(E25*P25,2)</f>
        <v>0</v>
      </c>
      <c r="R25" s="160"/>
      <c r="S25" s="160" t="s">
        <v>236</v>
      </c>
      <c r="T25" s="160" t="s">
        <v>295</v>
      </c>
      <c r="U25" s="160">
        <v>0</v>
      </c>
      <c r="V25" s="160">
        <f t="shared" ref="V25:V31" si="20">ROUND(E25*U25,2)</f>
        <v>0</v>
      </c>
      <c r="W25" s="160"/>
      <c r="X25" s="160" t="s">
        <v>261</v>
      </c>
      <c r="Y25" s="150"/>
      <c r="Z25" s="150"/>
      <c r="AA25" s="150"/>
      <c r="AB25" s="150"/>
      <c r="AC25" s="150"/>
      <c r="AD25" s="150"/>
      <c r="AE25" s="150"/>
      <c r="AF25" s="150"/>
      <c r="AG25" s="150" t="s">
        <v>1232</v>
      </c>
      <c r="AH25" s="150"/>
      <c r="AI25" s="150"/>
      <c r="AJ25" s="150"/>
      <c r="AK25" s="150"/>
      <c r="AL25" s="150"/>
      <c r="AM25" s="150"/>
      <c r="AN25" s="150"/>
      <c r="AO25" s="150"/>
      <c r="AP25" s="150"/>
      <c r="AQ25" s="150"/>
      <c r="AR25" s="150"/>
      <c r="AS25" s="150"/>
      <c r="AT25" s="150"/>
      <c r="AU25" s="150"/>
      <c r="AV25" s="150"/>
      <c r="AW25" s="150"/>
      <c r="AX25" s="150"/>
      <c r="AY25" s="150"/>
      <c r="AZ25" s="150"/>
      <c r="BA25" s="150"/>
      <c r="BB25" s="150"/>
      <c r="BC25" s="150"/>
      <c r="BD25" s="150"/>
      <c r="BE25" s="150"/>
      <c r="BF25" s="150"/>
      <c r="BG25" s="150"/>
      <c r="BH25" s="150"/>
    </row>
    <row r="26" spans="1:60" ht="33.75" outlineLevel="1" x14ac:dyDescent="0.2">
      <c r="A26" s="175">
        <v>16</v>
      </c>
      <c r="B26" s="176" t="s">
        <v>1620</v>
      </c>
      <c r="C26" s="183" t="s">
        <v>1941</v>
      </c>
      <c r="D26" s="177" t="s">
        <v>1277</v>
      </c>
      <c r="E26" s="178">
        <v>1</v>
      </c>
      <c r="F26" s="179"/>
      <c r="G26" s="180">
        <f t="shared" si="14"/>
        <v>0</v>
      </c>
      <c r="H26" s="161"/>
      <c r="I26" s="160">
        <f t="shared" si="15"/>
        <v>0</v>
      </c>
      <c r="J26" s="161"/>
      <c r="K26" s="160">
        <f t="shared" si="16"/>
        <v>0</v>
      </c>
      <c r="L26" s="160">
        <v>21</v>
      </c>
      <c r="M26" s="160">
        <f t="shared" si="17"/>
        <v>0</v>
      </c>
      <c r="N26" s="160">
        <v>0.2</v>
      </c>
      <c r="O26" s="160">
        <f t="shared" si="18"/>
        <v>0.2</v>
      </c>
      <c r="P26" s="160">
        <v>0</v>
      </c>
      <c r="Q26" s="160">
        <f t="shared" si="19"/>
        <v>0</v>
      </c>
      <c r="R26" s="160"/>
      <c r="S26" s="160" t="s">
        <v>236</v>
      </c>
      <c r="T26" s="160" t="s">
        <v>295</v>
      </c>
      <c r="U26" s="160">
        <v>0</v>
      </c>
      <c r="V26" s="160">
        <f t="shared" si="20"/>
        <v>0</v>
      </c>
      <c r="W26" s="160"/>
      <c r="X26" s="160" t="s">
        <v>261</v>
      </c>
      <c r="Y26" s="150"/>
      <c r="Z26" s="150"/>
      <c r="AA26" s="150"/>
      <c r="AB26" s="150"/>
      <c r="AC26" s="150"/>
      <c r="AD26" s="150"/>
      <c r="AE26" s="150"/>
      <c r="AF26" s="150"/>
      <c r="AG26" s="150" t="s">
        <v>1232</v>
      </c>
      <c r="AH26" s="150"/>
      <c r="AI26" s="150"/>
      <c r="AJ26" s="150"/>
      <c r="AK26" s="150"/>
      <c r="AL26" s="150"/>
      <c r="AM26" s="150"/>
      <c r="AN26" s="150"/>
      <c r="AO26" s="150"/>
      <c r="AP26" s="150"/>
      <c r="AQ26" s="150"/>
      <c r="AR26" s="150"/>
      <c r="AS26" s="150"/>
      <c r="AT26" s="150"/>
      <c r="AU26" s="150"/>
      <c r="AV26" s="150"/>
      <c r="AW26" s="150"/>
      <c r="AX26" s="150"/>
      <c r="AY26" s="150"/>
      <c r="AZ26" s="150"/>
      <c r="BA26" s="150"/>
      <c r="BB26" s="150"/>
      <c r="BC26" s="150"/>
      <c r="BD26" s="150"/>
      <c r="BE26" s="150"/>
      <c r="BF26" s="150"/>
      <c r="BG26" s="150"/>
      <c r="BH26" s="150"/>
    </row>
    <row r="27" spans="1:60" ht="22.5" outlineLevel="1" x14ac:dyDescent="0.2">
      <c r="A27" s="175">
        <v>17</v>
      </c>
      <c r="B27" s="176" t="s">
        <v>1622</v>
      </c>
      <c r="C27" s="183" t="s">
        <v>1944</v>
      </c>
      <c r="D27" s="177" t="s">
        <v>1277</v>
      </c>
      <c r="E27" s="178">
        <v>1</v>
      </c>
      <c r="F27" s="179"/>
      <c r="G27" s="180">
        <f t="shared" si="14"/>
        <v>0</v>
      </c>
      <c r="H27" s="161"/>
      <c r="I27" s="160">
        <f t="shared" si="15"/>
        <v>0</v>
      </c>
      <c r="J27" s="161"/>
      <c r="K27" s="160">
        <f t="shared" si="16"/>
        <v>0</v>
      </c>
      <c r="L27" s="160">
        <v>21</v>
      </c>
      <c r="M27" s="160">
        <f t="shared" si="17"/>
        <v>0</v>
      </c>
      <c r="N27" s="160">
        <v>0.5</v>
      </c>
      <c r="O27" s="160">
        <f t="shared" si="18"/>
        <v>0.5</v>
      </c>
      <c r="P27" s="160">
        <v>0</v>
      </c>
      <c r="Q27" s="160">
        <f t="shared" si="19"/>
        <v>0</v>
      </c>
      <c r="R27" s="160"/>
      <c r="S27" s="160" t="s">
        <v>236</v>
      </c>
      <c r="T27" s="160" t="s">
        <v>295</v>
      </c>
      <c r="U27" s="160">
        <v>0</v>
      </c>
      <c r="V27" s="160">
        <f t="shared" si="20"/>
        <v>0</v>
      </c>
      <c r="W27" s="160"/>
      <c r="X27" s="160" t="s">
        <v>261</v>
      </c>
      <c r="Y27" s="150"/>
      <c r="Z27" s="150"/>
      <c r="AA27" s="150"/>
      <c r="AB27" s="150"/>
      <c r="AC27" s="150"/>
      <c r="AD27" s="150"/>
      <c r="AE27" s="150"/>
      <c r="AF27" s="150"/>
      <c r="AG27" s="150" t="s">
        <v>1232</v>
      </c>
      <c r="AH27" s="150"/>
      <c r="AI27" s="150"/>
      <c r="AJ27" s="150"/>
      <c r="AK27" s="150"/>
      <c r="AL27" s="150"/>
      <c r="AM27" s="150"/>
      <c r="AN27" s="150"/>
      <c r="AO27" s="150"/>
      <c r="AP27" s="150"/>
      <c r="AQ27" s="150"/>
      <c r="AR27" s="150"/>
      <c r="AS27" s="150"/>
      <c r="AT27" s="150"/>
      <c r="AU27" s="150"/>
      <c r="AV27" s="150"/>
      <c r="AW27" s="150"/>
      <c r="AX27" s="150"/>
      <c r="AY27" s="150"/>
      <c r="AZ27" s="150"/>
      <c r="BA27" s="150"/>
      <c r="BB27" s="150"/>
      <c r="BC27" s="150"/>
      <c r="BD27" s="150"/>
      <c r="BE27" s="150"/>
      <c r="BF27" s="150"/>
      <c r="BG27" s="150"/>
      <c r="BH27" s="150"/>
    </row>
    <row r="28" spans="1:60" ht="22.5" outlineLevel="1" x14ac:dyDescent="0.2">
      <c r="A28" s="175">
        <v>18</v>
      </c>
      <c r="B28" s="176" t="s">
        <v>1624</v>
      </c>
      <c r="C28" s="183" t="s">
        <v>1945</v>
      </c>
      <c r="D28" s="177" t="s">
        <v>1277</v>
      </c>
      <c r="E28" s="178">
        <v>1</v>
      </c>
      <c r="F28" s="179"/>
      <c r="G28" s="180">
        <f t="shared" si="14"/>
        <v>0</v>
      </c>
      <c r="H28" s="161"/>
      <c r="I28" s="160">
        <f t="shared" si="15"/>
        <v>0</v>
      </c>
      <c r="J28" s="161"/>
      <c r="K28" s="160">
        <f t="shared" si="16"/>
        <v>0</v>
      </c>
      <c r="L28" s="160">
        <v>21</v>
      </c>
      <c r="M28" s="160">
        <f t="shared" si="17"/>
        <v>0</v>
      </c>
      <c r="N28" s="160">
        <v>1.4</v>
      </c>
      <c r="O28" s="160">
        <f t="shared" si="18"/>
        <v>1.4</v>
      </c>
      <c r="P28" s="160">
        <v>0</v>
      </c>
      <c r="Q28" s="160">
        <f t="shared" si="19"/>
        <v>0</v>
      </c>
      <c r="R28" s="160"/>
      <c r="S28" s="160" t="s">
        <v>236</v>
      </c>
      <c r="T28" s="160" t="s">
        <v>295</v>
      </c>
      <c r="U28" s="160">
        <v>0</v>
      </c>
      <c r="V28" s="160">
        <f t="shared" si="20"/>
        <v>0</v>
      </c>
      <c r="W28" s="160"/>
      <c r="X28" s="160" t="s">
        <v>261</v>
      </c>
      <c r="Y28" s="150"/>
      <c r="Z28" s="150"/>
      <c r="AA28" s="150"/>
      <c r="AB28" s="150"/>
      <c r="AC28" s="150"/>
      <c r="AD28" s="150"/>
      <c r="AE28" s="150"/>
      <c r="AF28" s="150"/>
      <c r="AG28" s="150" t="s">
        <v>1232</v>
      </c>
      <c r="AH28" s="150"/>
      <c r="AI28" s="150"/>
      <c r="AJ28" s="150"/>
      <c r="AK28" s="150"/>
      <c r="AL28" s="150"/>
      <c r="AM28" s="150"/>
      <c r="AN28" s="150"/>
      <c r="AO28" s="150"/>
      <c r="AP28" s="150"/>
      <c r="AQ28" s="150"/>
      <c r="AR28" s="150"/>
      <c r="AS28" s="150"/>
      <c r="AT28" s="150"/>
      <c r="AU28" s="150"/>
      <c r="AV28" s="150"/>
      <c r="AW28" s="150"/>
      <c r="AX28" s="150"/>
      <c r="AY28" s="150"/>
      <c r="AZ28" s="150"/>
      <c r="BA28" s="150"/>
      <c r="BB28" s="150"/>
      <c r="BC28" s="150"/>
      <c r="BD28" s="150"/>
      <c r="BE28" s="150"/>
      <c r="BF28" s="150"/>
      <c r="BG28" s="150"/>
      <c r="BH28" s="150"/>
    </row>
    <row r="29" spans="1:60" outlineLevel="1" x14ac:dyDescent="0.2">
      <c r="A29" s="175">
        <v>19</v>
      </c>
      <c r="B29" s="176" t="s">
        <v>1626</v>
      </c>
      <c r="C29" s="183" t="s">
        <v>1942</v>
      </c>
      <c r="D29" s="177" t="s">
        <v>1277</v>
      </c>
      <c r="E29" s="178">
        <v>1</v>
      </c>
      <c r="F29" s="179"/>
      <c r="G29" s="180">
        <f t="shared" si="14"/>
        <v>0</v>
      </c>
      <c r="H29" s="161"/>
      <c r="I29" s="160">
        <f t="shared" si="15"/>
        <v>0</v>
      </c>
      <c r="J29" s="161"/>
      <c r="K29" s="160">
        <f t="shared" si="16"/>
        <v>0</v>
      </c>
      <c r="L29" s="160">
        <v>21</v>
      </c>
      <c r="M29" s="160">
        <f t="shared" si="17"/>
        <v>0</v>
      </c>
      <c r="N29" s="160">
        <v>0</v>
      </c>
      <c r="O29" s="160">
        <f t="shared" si="18"/>
        <v>0</v>
      </c>
      <c r="P29" s="160">
        <v>0</v>
      </c>
      <c r="Q29" s="160">
        <f t="shared" si="19"/>
        <v>0</v>
      </c>
      <c r="R29" s="160"/>
      <c r="S29" s="160" t="s">
        <v>236</v>
      </c>
      <c r="T29" s="160" t="s">
        <v>295</v>
      </c>
      <c r="U29" s="160">
        <v>0</v>
      </c>
      <c r="V29" s="160">
        <f t="shared" si="20"/>
        <v>0</v>
      </c>
      <c r="W29" s="160"/>
      <c r="X29" s="160" t="s">
        <v>261</v>
      </c>
      <c r="Y29" s="150"/>
      <c r="Z29" s="150"/>
      <c r="AA29" s="150"/>
      <c r="AB29" s="150"/>
      <c r="AC29" s="150"/>
      <c r="AD29" s="150"/>
      <c r="AE29" s="150"/>
      <c r="AF29" s="150"/>
      <c r="AG29" s="150" t="s">
        <v>1232</v>
      </c>
      <c r="AH29" s="150"/>
      <c r="AI29" s="150"/>
      <c r="AJ29" s="150"/>
      <c r="AK29" s="150"/>
      <c r="AL29" s="150"/>
      <c r="AM29" s="150"/>
      <c r="AN29" s="150"/>
      <c r="AO29" s="150"/>
      <c r="AP29" s="150"/>
      <c r="AQ29" s="150"/>
      <c r="AR29" s="150"/>
      <c r="AS29" s="150"/>
      <c r="AT29" s="150"/>
      <c r="AU29" s="150"/>
      <c r="AV29" s="150"/>
      <c r="AW29" s="150"/>
      <c r="AX29" s="150"/>
      <c r="AY29" s="150"/>
      <c r="AZ29" s="150"/>
      <c r="BA29" s="150"/>
      <c r="BB29" s="150"/>
      <c r="BC29" s="150"/>
      <c r="BD29" s="150"/>
      <c r="BE29" s="150"/>
      <c r="BF29" s="150"/>
      <c r="BG29" s="150"/>
      <c r="BH29" s="150"/>
    </row>
    <row r="30" spans="1:60" ht="22.5" outlineLevel="1" x14ac:dyDescent="0.2">
      <c r="A30" s="175">
        <v>20</v>
      </c>
      <c r="B30" s="176" t="s">
        <v>1627</v>
      </c>
      <c r="C30" s="183" t="s">
        <v>1946</v>
      </c>
      <c r="D30" s="177" t="s">
        <v>1937</v>
      </c>
      <c r="E30" s="178">
        <v>1</v>
      </c>
      <c r="F30" s="179"/>
      <c r="G30" s="180">
        <f t="shared" si="14"/>
        <v>0</v>
      </c>
      <c r="H30" s="161"/>
      <c r="I30" s="160">
        <f t="shared" si="15"/>
        <v>0</v>
      </c>
      <c r="J30" s="161"/>
      <c r="K30" s="160">
        <f t="shared" si="16"/>
        <v>0</v>
      </c>
      <c r="L30" s="160">
        <v>21</v>
      </c>
      <c r="M30" s="160">
        <f t="shared" si="17"/>
        <v>0</v>
      </c>
      <c r="N30" s="160">
        <v>1.3</v>
      </c>
      <c r="O30" s="160">
        <f t="shared" si="18"/>
        <v>1.3</v>
      </c>
      <c r="P30" s="160">
        <v>0</v>
      </c>
      <c r="Q30" s="160">
        <f t="shared" si="19"/>
        <v>0</v>
      </c>
      <c r="R30" s="160"/>
      <c r="S30" s="160" t="s">
        <v>236</v>
      </c>
      <c r="T30" s="160" t="s">
        <v>295</v>
      </c>
      <c r="U30" s="160">
        <v>0</v>
      </c>
      <c r="V30" s="160">
        <f t="shared" si="20"/>
        <v>0</v>
      </c>
      <c r="W30" s="160"/>
      <c r="X30" s="160" t="s">
        <v>261</v>
      </c>
      <c r="Y30" s="150"/>
      <c r="Z30" s="150"/>
      <c r="AA30" s="150"/>
      <c r="AB30" s="150"/>
      <c r="AC30" s="150"/>
      <c r="AD30" s="150"/>
      <c r="AE30" s="150"/>
      <c r="AF30" s="150"/>
      <c r="AG30" s="150" t="s">
        <v>1232</v>
      </c>
      <c r="AH30" s="150"/>
      <c r="AI30" s="150"/>
      <c r="AJ30" s="150"/>
      <c r="AK30" s="150"/>
      <c r="AL30" s="150"/>
      <c r="AM30" s="150"/>
      <c r="AN30" s="150"/>
      <c r="AO30" s="150"/>
      <c r="AP30" s="150"/>
      <c r="AQ30" s="150"/>
      <c r="AR30" s="150"/>
      <c r="AS30" s="150"/>
      <c r="AT30" s="150"/>
      <c r="AU30" s="150"/>
      <c r="AV30" s="150"/>
      <c r="AW30" s="150"/>
      <c r="AX30" s="150"/>
      <c r="AY30" s="150"/>
      <c r="AZ30" s="150"/>
      <c r="BA30" s="150"/>
      <c r="BB30" s="150"/>
      <c r="BC30" s="150"/>
      <c r="BD30" s="150"/>
      <c r="BE30" s="150"/>
      <c r="BF30" s="150"/>
      <c r="BG30" s="150"/>
      <c r="BH30" s="150"/>
    </row>
    <row r="31" spans="1:60" outlineLevel="1" x14ac:dyDescent="0.2">
      <c r="A31" s="175">
        <v>21</v>
      </c>
      <c r="B31" s="176" t="s">
        <v>1628</v>
      </c>
      <c r="C31" s="183" t="s">
        <v>1938</v>
      </c>
      <c r="D31" s="177" t="s">
        <v>1939</v>
      </c>
      <c r="E31" s="178">
        <v>1</v>
      </c>
      <c r="F31" s="179"/>
      <c r="G31" s="180">
        <f t="shared" si="14"/>
        <v>0</v>
      </c>
      <c r="H31" s="161"/>
      <c r="I31" s="160">
        <f t="shared" si="15"/>
        <v>0</v>
      </c>
      <c r="J31" s="161"/>
      <c r="K31" s="160">
        <f t="shared" si="16"/>
        <v>0</v>
      </c>
      <c r="L31" s="160">
        <v>21</v>
      </c>
      <c r="M31" s="160">
        <f t="shared" si="17"/>
        <v>0</v>
      </c>
      <c r="N31" s="160">
        <v>1</v>
      </c>
      <c r="O31" s="160">
        <f t="shared" si="18"/>
        <v>1</v>
      </c>
      <c r="P31" s="160">
        <v>0</v>
      </c>
      <c r="Q31" s="160">
        <f t="shared" si="19"/>
        <v>0</v>
      </c>
      <c r="R31" s="160"/>
      <c r="S31" s="160" t="s">
        <v>236</v>
      </c>
      <c r="T31" s="160" t="s">
        <v>295</v>
      </c>
      <c r="U31" s="160">
        <v>0</v>
      </c>
      <c r="V31" s="160">
        <f t="shared" si="20"/>
        <v>0</v>
      </c>
      <c r="W31" s="160"/>
      <c r="X31" s="160" t="s">
        <v>261</v>
      </c>
      <c r="Y31" s="150"/>
      <c r="Z31" s="150"/>
      <c r="AA31" s="150"/>
      <c r="AB31" s="150"/>
      <c r="AC31" s="150"/>
      <c r="AD31" s="150"/>
      <c r="AE31" s="150"/>
      <c r="AF31" s="150"/>
      <c r="AG31" s="150" t="s">
        <v>1232</v>
      </c>
      <c r="AH31" s="150"/>
      <c r="AI31" s="150"/>
      <c r="AJ31" s="150"/>
      <c r="AK31" s="150"/>
      <c r="AL31" s="150"/>
      <c r="AM31" s="150"/>
      <c r="AN31" s="150"/>
      <c r="AO31" s="150"/>
      <c r="AP31" s="150"/>
      <c r="AQ31" s="150"/>
      <c r="AR31" s="150"/>
      <c r="AS31" s="150"/>
      <c r="AT31" s="150"/>
      <c r="AU31" s="150"/>
      <c r="AV31" s="150"/>
      <c r="AW31" s="150"/>
      <c r="AX31" s="150"/>
      <c r="AY31" s="150"/>
      <c r="AZ31" s="150"/>
      <c r="BA31" s="150"/>
      <c r="BB31" s="150"/>
      <c r="BC31" s="150"/>
      <c r="BD31" s="150"/>
      <c r="BE31" s="150"/>
      <c r="BF31" s="150"/>
      <c r="BG31" s="150"/>
      <c r="BH31" s="150"/>
    </row>
    <row r="32" spans="1:60" x14ac:dyDescent="0.2">
      <c r="A32" s="163" t="s">
        <v>232</v>
      </c>
      <c r="B32" s="164" t="s">
        <v>118</v>
      </c>
      <c r="C32" s="182" t="s">
        <v>120</v>
      </c>
      <c r="D32" s="165"/>
      <c r="E32" s="166"/>
      <c r="F32" s="167"/>
      <c r="G32" s="168">
        <f>SUMIF(AG33:AG39,"&lt;&gt;NOR",G33:G39)</f>
        <v>0</v>
      </c>
      <c r="H32" s="162"/>
      <c r="I32" s="162">
        <f>SUM(I33:I39)</f>
        <v>0</v>
      </c>
      <c r="J32" s="162"/>
      <c r="K32" s="162">
        <f>SUM(K33:K39)</f>
        <v>0</v>
      </c>
      <c r="L32" s="162"/>
      <c r="M32" s="162">
        <f>SUM(M33:M39)</f>
        <v>0</v>
      </c>
      <c r="N32" s="162"/>
      <c r="O32" s="162">
        <f>SUM(O33:O39)</f>
        <v>6.8</v>
      </c>
      <c r="P32" s="162"/>
      <c r="Q32" s="162">
        <f>SUM(Q33:Q39)</f>
        <v>0</v>
      </c>
      <c r="R32" s="162"/>
      <c r="S32" s="162"/>
      <c r="T32" s="162"/>
      <c r="U32" s="162"/>
      <c r="V32" s="162">
        <f>SUM(V33:V39)</f>
        <v>0</v>
      </c>
      <c r="W32" s="162"/>
      <c r="X32" s="162"/>
      <c r="AG32" t="s">
        <v>233</v>
      </c>
    </row>
    <row r="33" spans="1:60" ht="45" outlineLevel="1" x14ac:dyDescent="0.2">
      <c r="A33" s="175">
        <v>22</v>
      </c>
      <c r="B33" s="176" t="s">
        <v>1629</v>
      </c>
      <c r="C33" s="183" t="s">
        <v>1947</v>
      </c>
      <c r="D33" s="177" t="s">
        <v>1277</v>
      </c>
      <c r="E33" s="178">
        <v>1</v>
      </c>
      <c r="F33" s="179"/>
      <c r="G33" s="180">
        <f t="shared" ref="G33:G39" si="21">ROUND(E33*F33,2)</f>
        <v>0</v>
      </c>
      <c r="H33" s="161"/>
      <c r="I33" s="160">
        <f t="shared" ref="I33:I39" si="22">ROUND(E33*H33,2)</f>
        <v>0</v>
      </c>
      <c r="J33" s="161"/>
      <c r="K33" s="160">
        <f t="shared" ref="K33:K39" si="23">ROUND(E33*J33,2)</f>
        <v>0</v>
      </c>
      <c r="L33" s="160">
        <v>21</v>
      </c>
      <c r="M33" s="160">
        <f t="shared" ref="M33:M39" si="24">G33*(1+L33/100)</f>
        <v>0</v>
      </c>
      <c r="N33" s="160">
        <v>1</v>
      </c>
      <c r="O33" s="160">
        <f t="shared" ref="O33:O39" si="25">ROUND(E33*N33,2)</f>
        <v>1</v>
      </c>
      <c r="P33" s="160">
        <v>0</v>
      </c>
      <c r="Q33" s="160">
        <f t="shared" ref="Q33:Q39" si="26">ROUND(E33*P33,2)</f>
        <v>0</v>
      </c>
      <c r="R33" s="160"/>
      <c r="S33" s="160" t="s">
        <v>236</v>
      </c>
      <c r="T33" s="160" t="s">
        <v>295</v>
      </c>
      <c r="U33" s="160">
        <v>0</v>
      </c>
      <c r="V33" s="160">
        <f t="shared" ref="V33:V39" si="27">ROUND(E33*U33,2)</f>
        <v>0</v>
      </c>
      <c r="W33" s="160"/>
      <c r="X33" s="160" t="s">
        <v>261</v>
      </c>
      <c r="Y33" s="150"/>
      <c r="Z33" s="150"/>
      <c r="AA33" s="150"/>
      <c r="AB33" s="150"/>
      <c r="AC33" s="150"/>
      <c r="AD33" s="150"/>
      <c r="AE33" s="150"/>
      <c r="AF33" s="150"/>
      <c r="AG33" s="150" t="s">
        <v>1232</v>
      </c>
      <c r="AH33" s="150"/>
      <c r="AI33" s="150"/>
      <c r="AJ33" s="150"/>
      <c r="AK33" s="150"/>
      <c r="AL33" s="150"/>
      <c r="AM33" s="150"/>
      <c r="AN33" s="150"/>
      <c r="AO33" s="150"/>
      <c r="AP33" s="150"/>
      <c r="AQ33" s="150"/>
      <c r="AR33" s="150"/>
      <c r="AS33" s="150"/>
      <c r="AT33" s="150"/>
      <c r="AU33" s="150"/>
      <c r="AV33" s="150"/>
      <c r="AW33" s="150"/>
      <c r="AX33" s="150"/>
      <c r="AY33" s="150"/>
      <c r="AZ33" s="150"/>
      <c r="BA33" s="150"/>
      <c r="BB33" s="150"/>
      <c r="BC33" s="150"/>
      <c r="BD33" s="150"/>
      <c r="BE33" s="150"/>
      <c r="BF33" s="150"/>
      <c r="BG33" s="150"/>
      <c r="BH33" s="150"/>
    </row>
    <row r="34" spans="1:60" ht="33.75" outlineLevel="1" x14ac:dyDescent="0.2">
      <c r="A34" s="175">
        <v>23</v>
      </c>
      <c r="B34" s="176" t="s">
        <v>1630</v>
      </c>
      <c r="C34" s="183" t="s">
        <v>1941</v>
      </c>
      <c r="D34" s="177" t="s">
        <v>1277</v>
      </c>
      <c r="E34" s="178">
        <v>1</v>
      </c>
      <c r="F34" s="179"/>
      <c r="G34" s="180">
        <f t="shared" si="21"/>
        <v>0</v>
      </c>
      <c r="H34" s="161"/>
      <c r="I34" s="160">
        <f t="shared" si="22"/>
        <v>0</v>
      </c>
      <c r="J34" s="161"/>
      <c r="K34" s="160">
        <f t="shared" si="23"/>
        <v>0</v>
      </c>
      <c r="L34" s="160">
        <v>21</v>
      </c>
      <c r="M34" s="160">
        <f t="shared" si="24"/>
        <v>0</v>
      </c>
      <c r="N34" s="160">
        <v>0.2</v>
      </c>
      <c r="O34" s="160">
        <f t="shared" si="25"/>
        <v>0.2</v>
      </c>
      <c r="P34" s="160">
        <v>0</v>
      </c>
      <c r="Q34" s="160">
        <f t="shared" si="26"/>
        <v>0</v>
      </c>
      <c r="R34" s="160"/>
      <c r="S34" s="160" t="s">
        <v>236</v>
      </c>
      <c r="T34" s="160" t="s">
        <v>295</v>
      </c>
      <c r="U34" s="160">
        <v>0</v>
      </c>
      <c r="V34" s="160">
        <f t="shared" si="27"/>
        <v>0</v>
      </c>
      <c r="W34" s="160"/>
      <c r="X34" s="160" t="s">
        <v>261</v>
      </c>
      <c r="Y34" s="150"/>
      <c r="Z34" s="150"/>
      <c r="AA34" s="150"/>
      <c r="AB34" s="150"/>
      <c r="AC34" s="150"/>
      <c r="AD34" s="150"/>
      <c r="AE34" s="150"/>
      <c r="AF34" s="150"/>
      <c r="AG34" s="150" t="s">
        <v>1232</v>
      </c>
      <c r="AH34" s="150"/>
      <c r="AI34" s="150"/>
      <c r="AJ34" s="150"/>
      <c r="AK34" s="150"/>
      <c r="AL34" s="150"/>
      <c r="AM34" s="150"/>
      <c r="AN34" s="150"/>
      <c r="AO34" s="150"/>
      <c r="AP34" s="150"/>
      <c r="AQ34" s="150"/>
      <c r="AR34" s="150"/>
      <c r="AS34" s="150"/>
      <c r="AT34" s="150"/>
      <c r="AU34" s="150"/>
      <c r="AV34" s="150"/>
      <c r="AW34" s="150"/>
      <c r="AX34" s="150"/>
      <c r="AY34" s="150"/>
      <c r="AZ34" s="150"/>
      <c r="BA34" s="150"/>
      <c r="BB34" s="150"/>
      <c r="BC34" s="150"/>
      <c r="BD34" s="150"/>
      <c r="BE34" s="150"/>
      <c r="BF34" s="150"/>
      <c r="BG34" s="150"/>
      <c r="BH34" s="150"/>
    </row>
    <row r="35" spans="1:60" ht="22.5" outlineLevel="1" x14ac:dyDescent="0.2">
      <c r="A35" s="175">
        <v>24</v>
      </c>
      <c r="B35" s="176" t="s">
        <v>1631</v>
      </c>
      <c r="C35" s="183" t="s">
        <v>1933</v>
      </c>
      <c r="D35" s="177" t="s">
        <v>1277</v>
      </c>
      <c r="E35" s="178">
        <v>1</v>
      </c>
      <c r="F35" s="179"/>
      <c r="G35" s="180">
        <f t="shared" si="21"/>
        <v>0</v>
      </c>
      <c r="H35" s="161"/>
      <c r="I35" s="160">
        <f t="shared" si="22"/>
        <v>0</v>
      </c>
      <c r="J35" s="161"/>
      <c r="K35" s="160">
        <f t="shared" si="23"/>
        <v>0</v>
      </c>
      <c r="L35" s="160">
        <v>21</v>
      </c>
      <c r="M35" s="160">
        <f t="shared" si="24"/>
        <v>0</v>
      </c>
      <c r="N35" s="160">
        <v>0.8</v>
      </c>
      <c r="O35" s="160">
        <f t="shared" si="25"/>
        <v>0.8</v>
      </c>
      <c r="P35" s="160">
        <v>0</v>
      </c>
      <c r="Q35" s="160">
        <f t="shared" si="26"/>
        <v>0</v>
      </c>
      <c r="R35" s="160"/>
      <c r="S35" s="160" t="s">
        <v>236</v>
      </c>
      <c r="T35" s="160" t="s">
        <v>295</v>
      </c>
      <c r="U35" s="160">
        <v>0</v>
      </c>
      <c r="V35" s="160">
        <f t="shared" si="27"/>
        <v>0</v>
      </c>
      <c r="W35" s="160"/>
      <c r="X35" s="160" t="s">
        <v>261</v>
      </c>
      <c r="Y35" s="150"/>
      <c r="Z35" s="150"/>
      <c r="AA35" s="150"/>
      <c r="AB35" s="150"/>
      <c r="AC35" s="150"/>
      <c r="AD35" s="150"/>
      <c r="AE35" s="150"/>
      <c r="AF35" s="150"/>
      <c r="AG35" s="150" t="s">
        <v>1232</v>
      </c>
      <c r="AH35" s="150"/>
      <c r="AI35" s="150"/>
      <c r="AJ35" s="150"/>
      <c r="AK35" s="150"/>
      <c r="AL35" s="150"/>
      <c r="AM35" s="150"/>
      <c r="AN35" s="150"/>
      <c r="AO35" s="150"/>
      <c r="AP35" s="150"/>
      <c r="AQ35" s="150"/>
      <c r="AR35" s="150"/>
      <c r="AS35" s="150"/>
      <c r="AT35" s="150"/>
      <c r="AU35" s="150"/>
      <c r="AV35" s="150"/>
      <c r="AW35" s="150"/>
      <c r="AX35" s="150"/>
      <c r="AY35" s="150"/>
      <c r="AZ35" s="150"/>
      <c r="BA35" s="150"/>
      <c r="BB35" s="150"/>
      <c r="BC35" s="150"/>
      <c r="BD35" s="150"/>
      <c r="BE35" s="150"/>
      <c r="BF35" s="150"/>
      <c r="BG35" s="150"/>
      <c r="BH35" s="150"/>
    </row>
    <row r="36" spans="1:60" ht="22.5" outlineLevel="1" x14ac:dyDescent="0.2">
      <c r="A36" s="175">
        <v>25</v>
      </c>
      <c r="B36" s="176" t="s">
        <v>1632</v>
      </c>
      <c r="C36" s="183" t="s">
        <v>1934</v>
      </c>
      <c r="D36" s="177" t="s">
        <v>1277</v>
      </c>
      <c r="E36" s="178">
        <v>1</v>
      </c>
      <c r="F36" s="179"/>
      <c r="G36" s="180">
        <f t="shared" si="21"/>
        <v>0</v>
      </c>
      <c r="H36" s="161"/>
      <c r="I36" s="160">
        <f t="shared" si="22"/>
        <v>0</v>
      </c>
      <c r="J36" s="161"/>
      <c r="K36" s="160">
        <f t="shared" si="23"/>
        <v>0</v>
      </c>
      <c r="L36" s="160">
        <v>21</v>
      </c>
      <c r="M36" s="160">
        <f t="shared" si="24"/>
        <v>0</v>
      </c>
      <c r="N36" s="160">
        <v>1.8</v>
      </c>
      <c r="O36" s="160">
        <f t="shared" si="25"/>
        <v>1.8</v>
      </c>
      <c r="P36" s="160">
        <v>0</v>
      </c>
      <c r="Q36" s="160">
        <f t="shared" si="26"/>
        <v>0</v>
      </c>
      <c r="R36" s="160"/>
      <c r="S36" s="160" t="s">
        <v>236</v>
      </c>
      <c r="T36" s="160" t="s">
        <v>295</v>
      </c>
      <c r="U36" s="160">
        <v>0</v>
      </c>
      <c r="V36" s="160">
        <f t="shared" si="27"/>
        <v>0</v>
      </c>
      <c r="W36" s="160"/>
      <c r="X36" s="160" t="s">
        <v>261</v>
      </c>
      <c r="Y36" s="150"/>
      <c r="Z36" s="150"/>
      <c r="AA36" s="150"/>
      <c r="AB36" s="150"/>
      <c r="AC36" s="150"/>
      <c r="AD36" s="150"/>
      <c r="AE36" s="150"/>
      <c r="AF36" s="150"/>
      <c r="AG36" s="150" t="s">
        <v>1232</v>
      </c>
      <c r="AH36" s="150"/>
      <c r="AI36" s="150"/>
      <c r="AJ36" s="150"/>
      <c r="AK36" s="150"/>
      <c r="AL36" s="150"/>
      <c r="AM36" s="150"/>
      <c r="AN36" s="150"/>
      <c r="AO36" s="150"/>
      <c r="AP36" s="150"/>
      <c r="AQ36" s="150"/>
      <c r="AR36" s="150"/>
      <c r="AS36" s="150"/>
      <c r="AT36" s="150"/>
      <c r="AU36" s="150"/>
      <c r="AV36" s="150"/>
      <c r="AW36" s="150"/>
      <c r="AX36" s="150"/>
      <c r="AY36" s="150"/>
      <c r="AZ36" s="150"/>
      <c r="BA36" s="150"/>
      <c r="BB36" s="150"/>
      <c r="BC36" s="150"/>
      <c r="BD36" s="150"/>
      <c r="BE36" s="150"/>
      <c r="BF36" s="150"/>
      <c r="BG36" s="150"/>
      <c r="BH36" s="150"/>
    </row>
    <row r="37" spans="1:60" outlineLevel="1" x14ac:dyDescent="0.2">
      <c r="A37" s="175">
        <v>26</v>
      </c>
      <c r="B37" s="176" t="s">
        <v>1633</v>
      </c>
      <c r="C37" s="183" t="s">
        <v>1942</v>
      </c>
      <c r="D37" s="177" t="s">
        <v>1277</v>
      </c>
      <c r="E37" s="178">
        <v>1</v>
      </c>
      <c r="F37" s="179"/>
      <c r="G37" s="180">
        <f t="shared" si="21"/>
        <v>0</v>
      </c>
      <c r="H37" s="161"/>
      <c r="I37" s="160">
        <f t="shared" si="22"/>
        <v>0</v>
      </c>
      <c r="J37" s="161"/>
      <c r="K37" s="160">
        <f t="shared" si="23"/>
        <v>0</v>
      </c>
      <c r="L37" s="160">
        <v>21</v>
      </c>
      <c r="M37" s="160">
        <f t="shared" si="24"/>
        <v>0</v>
      </c>
      <c r="N37" s="160">
        <v>0</v>
      </c>
      <c r="O37" s="160">
        <f t="shared" si="25"/>
        <v>0</v>
      </c>
      <c r="P37" s="160">
        <v>0</v>
      </c>
      <c r="Q37" s="160">
        <f t="shared" si="26"/>
        <v>0</v>
      </c>
      <c r="R37" s="160"/>
      <c r="S37" s="160" t="s">
        <v>236</v>
      </c>
      <c r="T37" s="160" t="s">
        <v>295</v>
      </c>
      <c r="U37" s="160">
        <v>0</v>
      </c>
      <c r="V37" s="160">
        <f t="shared" si="27"/>
        <v>0</v>
      </c>
      <c r="W37" s="160"/>
      <c r="X37" s="160" t="s">
        <v>261</v>
      </c>
      <c r="Y37" s="150"/>
      <c r="Z37" s="150"/>
      <c r="AA37" s="150"/>
      <c r="AB37" s="150"/>
      <c r="AC37" s="150"/>
      <c r="AD37" s="150"/>
      <c r="AE37" s="150"/>
      <c r="AF37" s="150"/>
      <c r="AG37" s="150" t="s">
        <v>1232</v>
      </c>
      <c r="AH37" s="150"/>
      <c r="AI37" s="150"/>
      <c r="AJ37" s="150"/>
      <c r="AK37" s="150"/>
      <c r="AL37" s="150"/>
      <c r="AM37" s="150"/>
      <c r="AN37" s="150"/>
      <c r="AO37" s="150"/>
      <c r="AP37" s="150"/>
      <c r="AQ37" s="150"/>
      <c r="AR37" s="150"/>
      <c r="AS37" s="150"/>
      <c r="AT37" s="150"/>
      <c r="AU37" s="150"/>
      <c r="AV37" s="150"/>
      <c r="AW37" s="150"/>
      <c r="AX37" s="150"/>
      <c r="AY37" s="150"/>
      <c r="AZ37" s="150"/>
      <c r="BA37" s="150"/>
      <c r="BB37" s="150"/>
      <c r="BC37" s="150"/>
      <c r="BD37" s="150"/>
      <c r="BE37" s="150"/>
      <c r="BF37" s="150"/>
      <c r="BG37" s="150"/>
      <c r="BH37" s="150"/>
    </row>
    <row r="38" spans="1:60" ht="22.5" outlineLevel="1" x14ac:dyDescent="0.2">
      <c r="A38" s="175">
        <v>27</v>
      </c>
      <c r="B38" s="176" t="s">
        <v>1634</v>
      </c>
      <c r="C38" s="183" t="s">
        <v>1936</v>
      </c>
      <c r="D38" s="177" t="s">
        <v>1937</v>
      </c>
      <c r="E38" s="178">
        <v>1</v>
      </c>
      <c r="F38" s="179"/>
      <c r="G38" s="180">
        <f t="shared" si="21"/>
        <v>0</v>
      </c>
      <c r="H38" s="161"/>
      <c r="I38" s="160">
        <f t="shared" si="22"/>
        <v>0</v>
      </c>
      <c r="J38" s="161"/>
      <c r="K38" s="160">
        <f t="shared" si="23"/>
        <v>0</v>
      </c>
      <c r="L38" s="160">
        <v>21</v>
      </c>
      <c r="M38" s="160">
        <f t="shared" si="24"/>
        <v>0</v>
      </c>
      <c r="N38" s="160">
        <v>2</v>
      </c>
      <c r="O38" s="160">
        <f t="shared" si="25"/>
        <v>2</v>
      </c>
      <c r="P38" s="160">
        <v>0</v>
      </c>
      <c r="Q38" s="160">
        <f t="shared" si="26"/>
        <v>0</v>
      </c>
      <c r="R38" s="160"/>
      <c r="S38" s="160" t="s">
        <v>236</v>
      </c>
      <c r="T38" s="160" t="s">
        <v>295</v>
      </c>
      <c r="U38" s="160">
        <v>0</v>
      </c>
      <c r="V38" s="160">
        <f t="shared" si="27"/>
        <v>0</v>
      </c>
      <c r="W38" s="160"/>
      <c r="X38" s="160" t="s">
        <v>261</v>
      </c>
      <c r="Y38" s="150"/>
      <c r="Z38" s="150"/>
      <c r="AA38" s="150"/>
      <c r="AB38" s="150"/>
      <c r="AC38" s="150"/>
      <c r="AD38" s="150"/>
      <c r="AE38" s="150"/>
      <c r="AF38" s="150"/>
      <c r="AG38" s="150" t="s">
        <v>1232</v>
      </c>
      <c r="AH38" s="150"/>
      <c r="AI38" s="150"/>
      <c r="AJ38" s="150"/>
      <c r="AK38" s="150"/>
      <c r="AL38" s="150"/>
      <c r="AM38" s="150"/>
      <c r="AN38" s="150"/>
      <c r="AO38" s="150"/>
      <c r="AP38" s="150"/>
      <c r="AQ38" s="150"/>
      <c r="AR38" s="150"/>
      <c r="AS38" s="150"/>
      <c r="AT38" s="150"/>
      <c r="AU38" s="150"/>
      <c r="AV38" s="150"/>
      <c r="AW38" s="150"/>
      <c r="AX38" s="150"/>
      <c r="AY38" s="150"/>
      <c r="AZ38" s="150"/>
      <c r="BA38" s="150"/>
      <c r="BB38" s="150"/>
      <c r="BC38" s="150"/>
      <c r="BD38" s="150"/>
      <c r="BE38" s="150"/>
      <c r="BF38" s="150"/>
      <c r="BG38" s="150"/>
      <c r="BH38" s="150"/>
    </row>
    <row r="39" spans="1:60" outlineLevel="1" x14ac:dyDescent="0.2">
      <c r="A39" s="175">
        <v>28</v>
      </c>
      <c r="B39" s="176" t="s">
        <v>1636</v>
      </c>
      <c r="C39" s="183" t="s">
        <v>1938</v>
      </c>
      <c r="D39" s="177" t="s">
        <v>1939</v>
      </c>
      <c r="E39" s="178">
        <v>1</v>
      </c>
      <c r="F39" s="179"/>
      <c r="G39" s="180">
        <f t="shared" si="21"/>
        <v>0</v>
      </c>
      <c r="H39" s="161"/>
      <c r="I39" s="160">
        <f t="shared" si="22"/>
        <v>0</v>
      </c>
      <c r="J39" s="161"/>
      <c r="K39" s="160">
        <f t="shared" si="23"/>
        <v>0</v>
      </c>
      <c r="L39" s="160">
        <v>21</v>
      </c>
      <c r="M39" s="160">
        <f t="shared" si="24"/>
        <v>0</v>
      </c>
      <c r="N39" s="160">
        <v>1</v>
      </c>
      <c r="O39" s="160">
        <f t="shared" si="25"/>
        <v>1</v>
      </c>
      <c r="P39" s="160">
        <v>0</v>
      </c>
      <c r="Q39" s="160">
        <f t="shared" si="26"/>
        <v>0</v>
      </c>
      <c r="R39" s="160"/>
      <c r="S39" s="160" t="s">
        <v>236</v>
      </c>
      <c r="T39" s="160" t="s">
        <v>295</v>
      </c>
      <c r="U39" s="160">
        <v>0</v>
      </c>
      <c r="V39" s="160">
        <f t="shared" si="27"/>
        <v>0</v>
      </c>
      <c r="W39" s="160"/>
      <c r="X39" s="160" t="s">
        <v>261</v>
      </c>
      <c r="Y39" s="150"/>
      <c r="Z39" s="150"/>
      <c r="AA39" s="150"/>
      <c r="AB39" s="150"/>
      <c r="AC39" s="150"/>
      <c r="AD39" s="150"/>
      <c r="AE39" s="150"/>
      <c r="AF39" s="150"/>
      <c r="AG39" s="150" t="s">
        <v>1232</v>
      </c>
      <c r="AH39" s="150"/>
      <c r="AI39" s="150"/>
      <c r="AJ39" s="150"/>
      <c r="AK39" s="150"/>
      <c r="AL39" s="150"/>
      <c r="AM39" s="150"/>
      <c r="AN39" s="150"/>
      <c r="AO39" s="150"/>
      <c r="AP39" s="150"/>
      <c r="AQ39" s="150"/>
      <c r="AR39" s="150"/>
      <c r="AS39" s="150"/>
      <c r="AT39" s="150"/>
      <c r="AU39" s="150"/>
      <c r="AV39" s="150"/>
      <c r="AW39" s="150"/>
      <c r="AX39" s="150"/>
      <c r="AY39" s="150"/>
      <c r="AZ39" s="150"/>
      <c r="BA39" s="150"/>
      <c r="BB39" s="150"/>
      <c r="BC39" s="150"/>
      <c r="BD39" s="150"/>
      <c r="BE39" s="150"/>
      <c r="BF39" s="150"/>
      <c r="BG39" s="150"/>
      <c r="BH39" s="150"/>
    </row>
    <row r="40" spans="1:60" ht="25.5" x14ac:dyDescent="0.2">
      <c r="A40" s="163" t="s">
        <v>232</v>
      </c>
      <c r="B40" s="164" t="s">
        <v>121</v>
      </c>
      <c r="C40" s="182" t="s">
        <v>123</v>
      </c>
      <c r="D40" s="165"/>
      <c r="E40" s="166"/>
      <c r="F40" s="167"/>
      <c r="G40" s="168">
        <f>SUMIF(AG41:AG46,"&lt;&gt;NOR",G41:G46)</f>
        <v>0</v>
      </c>
      <c r="H40" s="162"/>
      <c r="I40" s="162">
        <f>SUM(I41:I46)</f>
        <v>0</v>
      </c>
      <c r="J40" s="162"/>
      <c r="K40" s="162">
        <f>SUM(K41:K46)</f>
        <v>0</v>
      </c>
      <c r="L40" s="162"/>
      <c r="M40" s="162">
        <f>SUM(M41:M46)</f>
        <v>0</v>
      </c>
      <c r="N40" s="162"/>
      <c r="O40" s="162">
        <f>SUM(O41:O46)</f>
        <v>11.9</v>
      </c>
      <c r="P40" s="162"/>
      <c r="Q40" s="162">
        <f>SUM(Q41:Q46)</f>
        <v>0</v>
      </c>
      <c r="R40" s="162"/>
      <c r="S40" s="162"/>
      <c r="T40" s="162"/>
      <c r="U40" s="162"/>
      <c r="V40" s="162">
        <f>SUM(V41:V46)</f>
        <v>0</v>
      </c>
      <c r="W40" s="162"/>
      <c r="X40" s="162"/>
      <c r="AG40" t="s">
        <v>233</v>
      </c>
    </row>
    <row r="41" spans="1:60" ht="45" outlineLevel="1" x14ac:dyDescent="0.2">
      <c r="A41" s="175">
        <v>29</v>
      </c>
      <c r="B41" s="176" t="s">
        <v>1638</v>
      </c>
      <c r="C41" s="183" t="s">
        <v>1948</v>
      </c>
      <c r="D41" s="177" t="s">
        <v>1277</v>
      </c>
      <c r="E41" s="178">
        <v>1</v>
      </c>
      <c r="F41" s="179"/>
      <c r="G41" s="180">
        <f t="shared" ref="G41:G46" si="28">ROUND(E41*F41,2)</f>
        <v>0</v>
      </c>
      <c r="H41" s="161"/>
      <c r="I41" s="160">
        <f t="shared" ref="I41:I46" si="29">ROUND(E41*H41,2)</f>
        <v>0</v>
      </c>
      <c r="J41" s="161"/>
      <c r="K41" s="160">
        <f t="shared" ref="K41:K46" si="30">ROUND(E41*J41,2)</f>
        <v>0</v>
      </c>
      <c r="L41" s="160">
        <v>21</v>
      </c>
      <c r="M41" s="160">
        <f t="shared" ref="M41:M46" si="31">G41*(1+L41/100)</f>
        <v>0</v>
      </c>
      <c r="N41" s="160">
        <v>2.5</v>
      </c>
      <c r="O41" s="160">
        <f t="shared" ref="O41:O46" si="32">ROUND(E41*N41,2)</f>
        <v>2.5</v>
      </c>
      <c r="P41" s="160">
        <v>0</v>
      </c>
      <c r="Q41" s="160">
        <f t="shared" ref="Q41:Q46" si="33">ROUND(E41*P41,2)</f>
        <v>0</v>
      </c>
      <c r="R41" s="160"/>
      <c r="S41" s="160" t="s">
        <v>236</v>
      </c>
      <c r="T41" s="160" t="s">
        <v>295</v>
      </c>
      <c r="U41" s="160">
        <v>0</v>
      </c>
      <c r="V41" s="160">
        <f t="shared" ref="V41:V46" si="34">ROUND(E41*U41,2)</f>
        <v>0</v>
      </c>
      <c r="W41" s="160"/>
      <c r="X41" s="160" t="s">
        <v>261</v>
      </c>
      <c r="Y41" s="150"/>
      <c r="Z41" s="150"/>
      <c r="AA41" s="150"/>
      <c r="AB41" s="150"/>
      <c r="AC41" s="150"/>
      <c r="AD41" s="150"/>
      <c r="AE41" s="150"/>
      <c r="AF41" s="150"/>
      <c r="AG41" s="150" t="s">
        <v>1232</v>
      </c>
      <c r="AH41" s="150"/>
      <c r="AI41" s="150"/>
      <c r="AJ41" s="150"/>
      <c r="AK41" s="150"/>
      <c r="AL41" s="150"/>
      <c r="AM41" s="150"/>
      <c r="AN41" s="150"/>
      <c r="AO41" s="150"/>
      <c r="AP41" s="150"/>
      <c r="AQ41" s="150"/>
      <c r="AR41" s="150"/>
      <c r="AS41" s="150"/>
      <c r="AT41" s="150"/>
      <c r="AU41" s="150"/>
      <c r="AV41" s="150"/>
      <c r="AW41" s="150"/>
      <c r="AX41" s="150"/>
      <c r="AY41" s="150"/>
      <c r="AZ41" s="150"/>
      <c r="BA41" s="150"/>
      <c r="BB41" s="150"/>
      <c r="BC41" s="150"/>
      <c r="BD41" s="150"/>
      <c r="BE41" s="150"/>
      <c r="BF41" s="150"/>
      <c r="BG41" s="150"/>
      <c r="BH41" s="150"/>
    </row>
    <row r="42" spans="1:60" ht="22.5" outlineLevel="1" x14ac:dyDescent="0.2">
      <c r="A42" s="175">
        <v>30</v>
      </c>
      <c r="B42" s="176" t="s">
        <v>1640</v>
      </c>
      <c r="C42" s="183" t="s">
        <v>1944</v>
      </c>
      <c r="D42" s="177" t="s">
        <v>1277</v>
      </c>
      <c r="E42" s="178">
        <v>1</v>
      </c>
      <c r="F42" s="179"/>
      <c r="G42" s="180">
        <f t="shared" si="28"/>
        <v>0</v>
      </c>
      <c r="H42" s="161"/>
      <c r="I42" s="160">
        <f t="shared" si="29"/>
        <v>0</v>
      </c>
      <c r="J42" s="161"/>
      <c r="K42" s="160">
        <f t="shared" si="30"/>
        <v>0</v>
      </c>
      <c r="L42" s="160">
        <v>21</v>
      </c>
      <c r="M42" s="160">
        <f t="shared" si="31"/>
        <v>0</v>
      </c>
      <c r="N42" s="160">
        <v>0.5</v>
      </c>
      <c r="O42" s="160">
        <f t="shared" si="32"/>
        <v>0.5</v>
      </c>
      <c r="P42" s="160">
        <v>0</v>
      </c>
      <c r="Q42" s="160">
        <f t="shared" si="33"/>
        <v>0</v>
      </c>
      <c r="R42" s="160"/>
      <c r="S42" s="160" t="s">
        <v>236</v>
      </c>
      <c r="T42" s="160" t="s">
        <v>295</v>
      </c>
      <c r="U42" s="160">
        <v>0</v>
      </c>
      <c r="V42" s="160">
        <f t="shared" si="34"/>
        <v>0</v>
      </c>
      <c r="W42" s="160"/>
      <c r="X42" s="160" t="s">
        <v>261</v>
      </c>
      <c r="Y42" s="150"/>
      <c r="Z42" s="150"/>
      <c r="AA42" s="150"/>
      <c r="AB42" s="150"/>
      <c r="AC42" s="150"/>
      <c r="AD42" s="150"/>
      <c r="AE42" s="150"/>
      <c r="AF42" s="150"/>
      <c r="AG42" s="150" t="s">
        <v>1232</v>
      </c>
      <c r="AH42" s="150"/>
      <c r="AI42" s="150"/>
      <c r="AJ42" s="150"/>
      <c r="AK42" s="150"/>
      <c r="AL42" s="150"/>
      <c r="AM42" s="150"/>
      <c r="AN42" s="150"/>
      <c r="AO42" s="150"/>
      <c r="AP42" s="150"/>
      <c r="AQ42" s="150"/>
      <c r="AR42" s="150"/>
      <c r="AS42" s="150"/>
      <c r="AT42" s="150"/>
      <c r="AU42" s="150"/>
      <c r="AV42" s="150"/>
      <c r="AW42" s="150"/>
      <c r="AX42" s="150"/>
      <c r="AY42" s="150"/>
      <c r="AZ42" s="150"/>
      <c r="BA42" s="150"/>
      <c r="BB42" s="150"/>
      <c r="BC42" s="150"/>
      <c r="BD42" s="150"/>
      <c r="BE42" s="150"/>
      <c r="BF42" s="150"/>
      <c r="BG42" s="150"/>
      <c r="BH42" s="150"/>
    </row>
    <row r="43" spans="1:60" ht="22.5" outlineLevel="1" x14ac:dyDescent="0.2">
      <c r="A43" s="175">
        <v>31</v>
      </c>
      <c r="B43" s="176" t="s">
        <v>1642</v>
      </c>
      <c r="C43" s="183" t="s">
        <v>1945</v>
      </c>
      <c r="D43" s="177" t="s">
        <v>1277</v>
      </c>
      <c r="E43" s="178">
        <v>1</v>
      </c>
      <c r="F43" s="179"/>
      <c r="G43" s="180">
        <f t="shared" si="28"/>
        <v>0</v>
      </c>
      <c r="H43" s="161"/>
      <c r="I43" s="160">
        <f t="shared" si="29"/>
        <v>0</v>
      </c>
      <c r="J43" s="161"/>
      <c r="K43" s="160">
        <f t="shared" si="30"/>
        <v>0</v>
      </c>
      <c r="L43" s="160">
        <v>21</v>
      </c>
      <c r="M43" s="160">
        <f t="shared" si="31"/>
        <v>0</v>
      </c>
      <c r="N43" s="160">
        <v>1.4</v>
      </c>
      <c r="O43" s="160">
        <f t="shared" si="32"/>
        <v>1.4</v>
      </c>
      <c r="P43" s="160">
        <v>0</v>
      </c>
      <c r="Q43" s="160">
        <f t="shared" si="33"/>
        <v>0</v>
      </c>
      <c r="R43" s="160"/>
      <c r="S43" s="160" t="s">
        <v>236</v>
      </c>
      <c r="T43" s="160" t="s">
        <v>295</v>
      </c>
      <c r="U43" s="160">
        <v>0</v>
      </c>
      <c r="V43" s="160">
        <f t="shared" si="34"/>
        <v>0</v>
      </c>
      <c r="W43" s="160"/>
      <c r="X43" s="160" t="s">
        <v>261</v>
      </c>
      <c r="Y43" s="150"/>
      <c r="Z43" s="150"/>
      <c r="AA43" s="150"/>
      <c r="AB43" s="150"/>
      <c r="AC43" s="150"/>
      <c r="AD43" s="150"/>
      <c r="AE43" s="150"/>
      <c r="AF43" s="150"/>
      <c r="AG43" s="150" t="s">
        <v>1232</v>
      </c>
      <c r="AH43" s="150"/>
      <c r="AI43" s="150"/>
      <c r="AJ43" s="150"/>
      <c r="AK43" s="150"/>
      <c r="AL43" s="150"/>
      <c r="AM43" s="150"/>
      <c r="AN43" s="150"/>
      <c r="AO43" s="150"/>
      <c r="AP43" s="150"/>
      <c r="AQ43" s="150"/>
      <c r="AR43" s="150"/>
      <c r="AS43" s="150"/>
      <c r="AT43" s="150"/>
      <c r="AU43" s="150"/>
      <c r="AV43" s="150"/>
      <c r="AW43" s="150"/>
      <c r="AX43" s="150"/>
      <c r="AY43" s="150"/>
      <c r="AZ43" s="150"/>
      <c r="BA43" s="150"/>
      <c r="BB43" s="150"/>
      <c r="BC43" s="150"/>
      <c r="BD43" s="150"/>
      <c r="BE43" s="150"/>
      <c r="BF43" s="150"/>
      <c r="BG43" s="150"/>
      <c r="BH43" s="150"/>
    </row>
    <row r="44" spans="1:60" outlineLevel="1" x14ac:dyDescent="0.2">
      <c r="A44" s="175">
        <v>32</v>
      </c>
      <c r="B44" s="176" t="s">
        <v>1644</v>
      </c>
      <c r="C44" s="183" t="s">
        <v>1942</v>
      </c>
      <c r="D44" s="177" t="s">
        <v>1277</v>
      </c>
      <c r="E44" s="178">
        <v>1</v>
      </c>
      <c r="F44" s="179"/>
      <c r="G44" s="180">
        <f t="shared" si="28"/>
        <v>0</v>
      </c>
      <c r="H44" s="161"/>
      <c r="I44" s="160">
        <f t="shared" si="29"/>
        <v>0</v>
      </c>
      <c r="J44" s="161"/>
      <c r="K44" s="160">
        <f t="shared" si="30"/>
        <v>0</v>
      </c>
      <c r="L44" s="160">
        <v>21</v>
      </c>
      <c r="M44" s="160">
        <f t="shared" si="31"/>
        <v>0</v>
      </c>
      <c r="N44" s="160">
        <v>0</v>
      </c>
      <c r="O44" s="160">
        <f t="shared" si="32"/>
        <v>0</v>
      </c>
      <c r="P44" s="160">
        <v>0</v>
      </c>
      <c r="Q44" s="160">
        <f t="shared" si="33"/>
        <v>0</v>
      </c>
      <c r="R44" s="160"/>
      <c r="S44" s="160" t="s">
        <v>236</v>
      </c>
      <c r="T44" s="160" t="s">
        <v>295</v>
      </c>
      <c r="U44" s="160">
        <v>0</v>
      </c>
      <c r="V44" s="160">
        <f t="shared" si="34"/>
        <v>0</v>
      </c>
      <c r="W44" s="160"/>
      <c r="X44" s="160" t="s">
        <v>261</v>
      </c>
      <c r="Y44" s="150"/>
      <c r="Z44" s="150"/>
      <c r="AA44" s="150"/>
      <c r="AB44" s="150"/>
      <c r="AC44" s="150"/>
      <c r="AD44" s="150"/>
      <c r="AE44" s="150"/>
      <c r="AF44" s="150"/>
      <c r="AG44" s="150" t="s">
        <v>1232</v>
      </c>
      <c r="AH44" s="150"/>
      <c r="AI44" s="150"/>
      <c r="AJ44" s="150"/>
      <c r="AK44" s="150"/>
      <c r="AL44" s="150"/>
      <c r="AM44" s="150"/>
      <c r="AN44" s="150"/>
      <c r="AO44" s="150"/>
      <c r="AP44" s="150"/>
      <c r="AQ44" s="150"/>
      <c r="AR44" s="150"/>
      <c r="AS44" s="150"/>
      <c r="AT44" s="150"/>
      <c r="AU44" s="150"/>
      <c r="AV44" s="150"/>
      <c r="AW44" s="150"/>
      <c r="AX44" s="150"/>
      <c r="AY44" s="150"/>
      <c r="AZ44" s="150"/>
      <c r="BA44" s="150"/>
      <c r="BB44" s="150"/>
      <c r="BC44" s="150"/>
      <c r="BD44" s="150"/>
      <c r="BE44" s="150"/>
      <c r="BF44" s="150"/>
      <c r="BG44" s="150"/>
      <c r="BH44" s="150"/>
    </row>
    <row r="45" spans="1:60" ht="33.75" outlineLevel="1" x14ac:dyDescent="0.2">
      <c r="A45" s="175">
        <v>33</v>
      </c>
      <c r="B45" s="176" t="s">
        <v>1646</v>
      </c>
      <c r="C45" s="183" t="s">
        <v>1949</v>
      </c>
      <c r="D45" s="177" t="s">
        <v>1937</v>
      </c>
      <c r="E45" s="178">
        <v>5</v>
      </c>
      <c r="F45" s="179"/>
      <c r="G45" s="180">
        <f t="shared" si="28"/>
        <v>0</v>
      </c>
      <c r="H45" s="161"/>
      <c r="I45" s="160">
        <f t="shared" si="29"/>
        <v>0</v>
      </c>
      <c r="J45" s="161"/>
      <c r="K45" s="160">
        <f t="shared" si="30"/>
        <v>0</v>
      </c>
      <c r="L45" s="160">
        <v>21</v>
      </c>
      <c r="M45" s="160">
        <f t="shared" si="31"/>
        <v>0</v>
      </c>
      <c r="N45" s="160">
        <v>1.3</v>
      </c>
      <c r="O45" s="160">
        <f t="shared" si="32"/>
        <v>6.5</v>
      </c>
      <c r="P45" s="160">
        <v>0</v>
      </c>
      <c r="Q45" s="160">
        <f t="shared" si="33"/>
        <v>0</v>
      </c>
      <c r="R45" s="160"/>
      <c r="S45" s="160" t="s">
        <v>236</v>
      </c>
      <c r="T45" s="160" t="s">
        <v>295</v>
      </c>
      <c r="U45" s="160">
        <v>0</v>
      </c>
      <c r="V45" s="160">
        <f t="shared" si="34"/>
        <v>0</v>
      </c>
      <c r="W45" s="160"/>
      <c r="X45" s="160" t="s">
        <v>261</v>
      </c>
      <c r="Y45" s="150"/>
      <c r="Z45" s="150"/>
      <c r="AA45" s="150"/>
      <c r="AB45" s="150"/>
      <c r="AC45" s="150"/>
      <c r="AD45" s="150"/>
      <c r="AE45" s="150"/>
      <c r="AF45" s="150"/>
      <c r="AG45" s="150" t="s">
        <v>1232</v>
      </c>
      <c r="AH45" s="150"/>
      <c r="AI45" s="150"/>
      <c r="AJ45" s="150"/>
      <c r="AK45" s="150"/>
      <c r="AL45" s="150"/>
      <c r="AM45" s="150"/>
      <c r="AN45" s="150"/>
      <c r="AO45" s="150"/>
      <c r="AP45" s="150"/>
      <c r="AQ45" s="150"/>
      <c r="AR45" s="150"/>
      <c r="AS45" s="150"/>
      <c r="AT45" s="150"/>
      <c r="AU45" s="150"/>
      <c r="AV45" s="150"/>
      <c r="AW45" s="150"/>
      <c r="AX45" s="150"/>
      <c r="AY45" s="150"/>
      <c r="AZ45" s="150"/>
      <c r="BA45" s="150"/>
      <c r="BB45" s="150"/>
      <c r="BC45" s="150"/>
      <c r="BD45" s="150"/>
      <c r="BE45" s="150"/>
      <c r="BF45" s="150"/>
      <c r="BG45" s="150"/>
      <c r="BH45" s="150"/>
    </row>
    <row r="46" spans="1:60" outlineLevel="1" x14ac:dyDescent="0.2">
      <c r="A46" s="175">
        <v>34</v>
      </c>
      <c r="B46" s="176" t="s">
        <v>1647</v>
      </c>
      <c r="C46" s="183" t="s">
        <v>1938</v>
      </c>
      <c r="D46" s="177" t="s">
        <v>1939</v>
      </c>
      <c r="E46" s="178">
        <v>1</v>
      </c>
      <c r="F46" s="179"/>
      <c r="G46" s="180">
        <f t="shared" si="28"/>
        <v>0</v>
      </c>
      <c r="H46" s="161"/>
      <c r="I46" s="160">
        <f t="shared" si="29"/>
        <v>0</v>
      </c>
      <c r="J46" s="161"/>
      <c r="K46" s="160">
        <f t="shared" si="30"/>
        <v>0</v>
      </c>
      <c r="L46" s="160">
        <v>21</v>
      </c>
      <c r="M46" s="160">
        <f t="shared" si="31"/>
        <v>0</v>
      </c>
      <c r="N46" s="160">
        <v>1</v>
      </c>
      <c r="O46" s="160">
        <f t="shared" si="32"/>
        <v>1</v>
      </c>
      <c r="P46" s="160">
        <v>0</v>
      </c>
      <c r="Q46" s="160">
        <f t="shared" si="33"/>
        <v>0</v>
      </c>
      <c r="R46" s="160"/>
      <c r="S46" s="160" t="s">
        <v>236</v>
      </c>
      <c r="T46" s="160" t="s">
        <v>295</v>
      </c>
      <c r="U46" s="160">
        <v>0</v>
      </c>
      <c r="V46" s="160">
        <f t="shared" si="34"/>
        <v>0</v>
      </c>
      <c r="W46" s="160"/>
      <c r="X46" s="160" t="s">
        <v>261</v>
      </c>
      <c r="Y46" s="150"/>
      <c r="Z46" s="150"/>
      <c r="AA46" s="150"/>
      <c r="AB46" s="150"/>
      <c r="AC46" s="150"/>
      <c r="AD46" s="150"/>
      <c r="AE46" s="150"/>
      <c r="AF46" s="150"/>
      <c r="AG46" s="150" t="s">
        <v>1232</v>
      </c>
      <c r="AH46" s="150"/>
      <c r="AI46" s="150"/>
      <c r="AJ46" s="150"/>
      <c r="AK46" s="150"/>
      <c r="AL46" s="150"/>
      <c r="AM46" s="150"/>
      <c r="AN46" s="150"/>
      <c r="AO46" s="150"/>
      <c r="AP46" s="150"/>
      <c r="AQ46" s="150"/>
      <c r="AR46" s="150"/>
      <c r="AS46" s="150"/>
      <c r="AT46" s="150"/>
      <c r="AU46" s="150"/>
      <c r="AV46" s="150"/>
      <c r="AW46" s="150"/>
      <c r="AX46" s="150"/>
      <c r="AY46" s="150"/>
      <c r="AZ46" s="150"/>
      <c r="BA46" s="150"/>
      <c r="BB46" s="150"/>
      <c r="BC46" s="150"/>
      <c r="BD46" s="150"/>
      <c r="BE46" s="150"/>
      <c r="BF46" s="150"/>
      <c r="BG46" s="150"/>
      <c r="BH46" s="150"/>
    </row>
    <row r="47" spans="1:60" x14ac:dyDescent="0.2">
      <c r="A47" s="163" t="s">
        <v>232</v>
      </c>
      <c r="B47" s="164" t="s">
        <v>124</v>
      </c>
      <c r="C47" s="182" t="s">
        <v>126</v>
      </c>
      <c r="D47" s="165"/>
      <c r="E47" s="166"/>
      <c r="F47" s="167"/>
      <c r="G47" s="168">
        <f>SUMIF(AG48:AG54,"&lt;&gt;NOR",G48:G54)</f>
        <v>0</v>
      </c>
      <c r="H47" s="162"/>
      <c r="I47" s="162">
        <f>SUM(I48:I54)</f>
        <v>0</v>
      </c>
      <c r="J47" s="162"/>
      <c r="K47" s="162">
        <f>SUM(K48:K54)</f>
        <v>0</v>
      </c>
      <c r="L47" s="162"/>
      <c r="M47" s="162">
        <f>SUM(M48:M54)</f>
        <v>0</v>
      </c>
      <c r="N47" s="162"/>
      <c r="O47" s="162">
        <f>SUM(O48:O54)</f>
        <v>5.75</v>
      </c>
      <c r="P47" s="162"/>
      <c r="Q47" s="162">
        <f>SUM(Q48:Q54)</f>
        <v>0</v>
      </c>
      <c r="R47" s="162"/>
      <c r="S47" s="162"/>
      <c r="T47" s="162"/>
      <c r="U47" s="162"/>
      <c r="V47" s="162">
        <f>SUM(V48:V54)</f>
        <v>0</v>
      </c>
      <c r="W47" s="162"/>
      <c r="X47" s="162"/>
      <c r="AG47" t="s">
        <v>233</v>
      </c>
    </row>
    <row r="48" spans="1:60" ht="45" outlineLevel="1" x14ac:dyDescent="0.2">
      <c r="A48" s="175">
        <v>35</v>
      </c>
      <c r="B48" s="176" t="s">
        <v>1648</v>
      </c>
      <c r="C48" s="183" t="s">
        <v>1943</v>
      </c>
      <c r="D48" s="177" t="s">
        <v>1277</v>
      </c>
      <c r="E48" s="178">
        <v>1</v>
      </c>
      <c r="F48" s="179"/>
      <c r="G48" s="180">
        <f t="shared" ref="G48:G54" si="35">ROUND(E48*F48,2)</f>
        <v>0</v>
      </c>
      <c r="H48" s="161"/>
      <c r="I48" s="160">
        <f t="shared" ref="I48:I54" si="36">ROUND(E48*H48,2)</f>
        <v>0</v>
      </c>
      <c r="J48" s="161"/>
      <c r="K48" s="160">
        <f t="shared" ref="K48:K54" si="37">ROUND(E48*J48,2)</f>
        <v>0</v>
      </c>
      <c r="L48" s="160">
        <v>21</v>
      </c>
      <c r="M48" s="160">
        <f t="shared" ref="M48:M54" si="38">G48*(1+L48/100)</f>
        <v>0</v>
      </c>
      <c r="N48" s="160">
        <v>0.7</v>
      </c>
      <c r="O48" s="160">
        <f t="shared" ref="O48:O54" si="39">ROUND(E48*N48,2)</f>
        <v>0.7</v>
      </c>
      <c r="P48" s="160">
        <v>0</v>
      </c>
      <c r="Q48" s="160">
        <f t="shared" ref="Q48:Q54" si="40">ROUND(E48*P48,2)</f>
        <v>0</v>
      </c>
      <c r="R48" s="160"/>
      <c r="S48" s="160" t="s">
        <v>236</v>
      </c>
      <c r="T48" s="160" t="s">
        <v>295</v>
      </c>
      <c r="U48" s="160">
        <v>0</v>
      </c>
      <c r="V48" s="160">
        <f t="shared" ref="V48:V54" si="41">ROUND(E48*U48,2)</f>
        <v>0</v>
      </c>
      <c r="W48" s="160"/>
      <c r="X48" s="160" t="s">
        <v>261</v>
      </c>
      <c r="Y48" s="150"/>
      <c r="Z48" s="150"/>
      <c r="AA48" s="150"/>
      <c r="AB48" s="150"/>
      <c r="AC48" s="150"/>
      <c r="AD48" s="150"/>
      <c r="AE48" s="150"/>
      <c r="AF48" s="150"/>
      <c r="AG48" s="150" t="s">
        <v>1232</v>
      </c>
      <c r="AH48" s="150"/>
      <c r="AI48" s="150"/>
      <c r="AJ48" s="150"/>
      <c r="AK48" s="150"/>
      <c r="AL48" s="150"/>
      <c r="AM48" s="150"/>
      <c r="AN48" s="150"/>
      <c r="AO48" s="150"/>
      <c r="AP48" s="150"/>
      <c r="AQ48" s="150"/>
      <c r="AR48" s="150"/>
      <c r="AS48" s="150"/>
      <c r="AT48" s="150"/>
      <c r="AU48" s="150"/>
      <c r="AV48" s="150"/>
      <c r="AW48" s="150"/>
      <c r="AX48" s="150"/>
      <c r="AY48" s="150"/>
      <c r="AZ48" s="150"/>
      <c r="BA48" s="150"/>
      <c r="BB48" s="150"/>
      <c r="BC48" s="150"/>
      <c r="BD48" s="150"/>
      <c r="BE48" s="150"/>
      <c r="BF48" s="150"/>
      <c r="BG48" s="150"/>
      <c r="BH48" s="150"/>
    </row>
    <row r="49" spans="1:60" ht="33.75" outlineLevel="1" x14ac:dyDescent="0.2">
      <c r="A49" s="175">
        <v>36</v>
      </c>
      <c r="B49" s="176" t="s">
        <v>1649</v>
      </c>
      <c r="C49" s="183" t="s">
        <v>1941</v>
      </c>
      <c r="D49" s="177" t="s">
        <v>1277</v>
      </c>
      <c r="E49" s="178">
        <v>1</v>
      </c>
      <c r="F49" s="179"/>
      <c r="G49" s="180">
        <f t="shared" si="35"/>
        <v>0</v>
      </c>
      <c r="H49" s="161"/>
      <c r="I49" s="160">
        <f t="shared" si="36"/>
        <v>0</v>
      </c>
      <c r="J49" s="161"/>
      <c r="K49" s="160">
        <f t="shared" si="37"/>
        <v>0</v>
      </c>
      <c r="L49" s="160">
        <v>21</v>
      </c>
      <c r="M49" s="160">
        <f t="shared" si="38"/>
        <v>0</v>
      </c>
      <c r="N49" s="160">
        <v>0.2</v>
      </c>
      <c r="O49" s="160">
        <f t="shared" si="39"/>
        <v>0.2</v>
      </c>
      <c r="P49" s="160">
        <v>0</v>
      </c>
      <c r="Q49" s="160">
        <f t="shared" si="40"/>
        <v>0</v>
      </c>
      <c r="R49" s="160"/>
      <c r="S49" s="160" t="s">
        <v>236</v>
      </c>
      <c r="T49" s="160" t="s">
        <v>295</v>
      </c>
      <c r="U49" s="160">
        <v>0</v>
      </c>
      <c r="V49" s="160">
        <f t="shared" si="41"/>
        <v>0</v>
      </c>
      <c r="W49" s="160"/>
      <c r="X49" s="160" t="s">
        <v>261</v>
      </c>
      <c r="Y49" s="150"/>
      <c r="Z49" s="150"/>
      <c r="AA49" s="150"/>
      <c r="AB49" s="150"/>
      <c r="AC49" s="150"/>
      <c r="AD49" s="150"/>
      <c r="AE49" s="150"/>
      <c r="AF49" s="150"/>
      <c r="AG49" s="150" t="s">
        <v>1232</v>
      </c>
      <c r="AH49" s="150"/>
      <c r="AI49" s="150"/>
      <c r="AJ49" s="150"/>
      <c r="AK49" s="150"/>
      <c r="AL49" s="150"/>
      <c r="AM49" s="150"/>
      <c r="AN49" s="150"/>
      <c r="AO49" s="150"/>
      <c r="AP49" s="150"/>
      <c r="AQ49" s="150"/>
      <c r="AR49" s="150"/>
      <c r="AS49" s="150"/>
      <c r="AT49" s="150"/>
      <c r="AU49" s="150"/>
      <c r="AV49" s="150"/>
      <c r="AW49" s="150"/>
      <c r="AX49" s="150"/>
      <c r="AY49" s="150"/>
      <c r="AZ49" s="150"/>
      <c r="BA49" s="150"/>
      <c r="BB49" s="150"/>
      <c r="BC49" s="150"/>
      <c r="BD49" s="150"/>
      <c r="BE49" s="150"/>
      <c r="BF49" s="150"/>
      <c r="BG49" s="150"/>
      <c r="BH49" s="150"/>
    </row>
    <row r="50" spans="1:60" ht="22.5" outlineLevel="1" x14ac:dyDescent="0.2">
      <c r="A50" s="175">
        <v>37</v>
      </c>
      <c r="B50" s="176" t="s">
        <v>1651</v>
      </c>
      <c r="C50" s="183" t="s">
        <v>1950</v>
      </c>
      <c r="D50" s="177" t="s">
        <v>1277</v>
      </c>
      <c r="E50" s="178">
        <v>1</v>
      </c>
      <c r="F50" s="179"/>
      <c r="G50" s="180">
        <f t="shared" si="35"/>
        <v>0</v>
      </c>
      <c r="H50" s="161"/>
      <c r="I50" s="160">
        <f t="shared" si="36"/>
        <v>0</v>
      </c>
      <c r="J50" s="161"/>
      <c r="K50" s="160">
        <f t="shared" si="37"/>
        <v>0</v>
      </c>
      <c r="L50" s="160">
        <v>21</v>
      </c>
      <c r="M50" s="160">
        <f t="shared" si="38"/>
        <v>0</v>
      </c>
      <c r="N50" s="160">
        <v>0.5</v>
      </c>
      <c r="O50" s="160">
        <f t="shared" si="39"/>
        <v>0.5</v>
      </c>
      <c r="P50" s="160">
        <v>0</v>
      </c>
      <c r="Q50" s="160">
        <f t="shared" si="40"/>
        <v>0</v>
      </c>
      <c r="R50" s="160"/>
      <c r="S50" s="160" t="s">
        <v>236</v>
      </c>
      <c r="T50" s="160" t="s">
        <v>295</v>
      </c>
      <c r="U50" s="160">
        <v>0</v>
      </c>
      <c r="V50" s="160">
        <f t="shared" si="41"/>
        <v>0</v>
      </c>
      <c r="W50" s="160"/>
      <c r="X50" s="160" t="s">
        <v>261</v>
      </c>
      <c r="Y50" s="150"/>
      <c r="Z50" s="150"/>
      <c r="AA50" s="150"/>
      <c r="AB50" s="150"/>
      <c r="AC50" s="150"/>
      <c r="AD50" s="150"/>
      <c r="AE50" s="150"/>
      <c r="AF50" s="150"/>
      <c r="AG50" s="150" t="s">
        <v>1232</v>
      </c>
      <c r="AH50" s="150"/>
      <c r="AI50" s="150"/>
      <c r="AJ50" s="150"/>
      <c r="AK50" s="150"/>
      <c r="AL50" s="150"/>
      <c r="AM50" s="150"/>
      <c r="AN50" s="150"/>
      <c r="AO50" s="150"/>
      <c r="AP50" s="150"/>
      <c r="AQ50" s="150"/>
      <c r="AR50" s="150"/>
      <c r="AS50" s="150"/>
      <c r="AT50" s="150"/>
      <c r="AU50" s="150"/>
      <c r="AV50" s="150"/>
      <c r="AW50" s="150"/>
      <c r="AX50" s="150"/>
      <c r="AY50" s="150"/>
      <c r="AZ50" s="150"/>
      <c r="BA50" s="150"/>
      <c r="BB50" s="150"/>
      <c r="BC50" s="150"/>
      <c r="BD50" s="150"/>
      <c r="BE50" s="150"/>
      <c r="BF50" s="150"/>
      <c r="BG50" s="150"/>
      <c r="BH50" s="150"/>
    </row>
    <row r="51" spans="1:60" ht="22.5" outlineLevel="1" x14ac:dyDescent="0.2">
      <c r="A51" s="175">
        <v>38</v>
      </c>
      <c r="B51" s="176" t="s">
        <v>1653</v>
      </c>
      <c r="C51" s="183" t="s">
        <v>1945</v>
      </c>
      <c r="D51" s="177" t="s">
        <v>1277</v>
      </c>
      <c r="E51" s="178">
        <v>1</v>
      </c>
      <c r="F51" s="179"/>
      <c r="G51" s="180">
        <f t="shared" si="35"/>
        <v>0</v>
      </c>
      <c r="H51" s="161"/>
      <c r="I51" s="160">
        <f t="shared" si="36"/>
        <v>0</v>
      </c>
      <c r="J51" s="161"/>
      <c r="K51" s="160">
        <f t="shared" si="37"/>
        <v>0</v>
      </c>
      <c r="L51" s="160">
        <v>21</v>
      </c>
      <c r="M51" s="160">
        <f t="shared" si="38"/>
        <v>0</v>
      </c>
      <c r="N51" s="160">
        <v>1.4</v>
      </c>
      <c r="O51" s="160">
        <f t="shared" si="39"/>
        <v>1.4</v>
      </c>
      <c r="P51" s="160">
        <v>0</v>
      </c>
      <c r="Q51" s="160">
        <f t="shared" si="40"/>
        <v>0</v>
      </c>
      <c r="R51" s="160"/>
      <c r="S51" s="160" t="s">
        <v>236</v>
      </c>
      <c r="T51" s="160" t="s">
        <v>295</v>
      </c>
      <c r="U51" s="160">
        <v>0</v>
      </c>
      <c r="V51" s="160">
        <f t="shared" si="41"/>
        <v>0</v>
      </c>
      <c r="W51" s="160"/>
      <c r="X51" s="160" t="s">
        <v>261</v>
      </c>
      <c r="Y51" s="150"/>
      <c r="Z51" s="150"/>
      <c r="AA51" s="150"/>
      <c r="AB51" s="150"/>
      <c r="AC51" s="150"/>
      <c r="AD51" s="150"/>
      <c r="AE51" s="150"/>
      <c r="AF51" s="150"/>
      <c r="AG51" s="150" t="s">
        <v>1232</v>
      </c>
      <c r="AH51" s="150"/>
      <c r="AI51" s="150"/>
      <c r="AJ51" s="150"/>
      <c r="AK51" s="150"/>
      <c r="AL51" s="150"/>
      <c r="AM51" s="150"/>
      <c r="AN51" s="150"/>
      <c r="AO51" s="150"/>
      <c r="AP51" s="150"/>
      <c r="AQ51" s="150"/>
      <c r="AR51" s="150"/>
      <c r="AS51" s="150"/>
      <c r="AT51" s="150"/>
      <c r="AU51" s="150"/>
      <c r="AV51" s="150"/>
      <c r="AW51" s="150"/>
      <c r="AX51" s="150"/>
      <c r="AY51" s="150"/>
      <c r="AZ51" s="150"/>
      <c r="BA51" s="150"/>
      <c r="BB51" s="150"/>
      <c r="BC51" s="150"/>
      <c r="BD51" s="150"/>
      <c r="BE51" s="150"/>
      <c r="BF51" s="150"/>
      <c r="BG51" s="150"/>
      <c r="BH51" s="150"/>
    </row>
    <row r="52" spans="1:60" outlineLevel="1" x14ac:dyDescent="0.2">
      <c r="A52" s="175">
        <v>39</v>
      </c>
      <c r="B52" s="176" t="s">
        <v>1654</v>
      </c>
      <c r="C52" s="183" t="s">
        <v>1942</v>
      </c>
      <c r="D52" s="177" t="s">
        <v>1277</v>
      </c>
      <c r="E52" s="178">
        <v>1</v>
      </c>
      <c r="F52" s="179"/>
      <c r="G52" s="180">
        <f t="shared" si="35"/>
        <v>0</v>
      </c>
      <c r="H52" s="161"/>
      <c r="I52" s="160">
        <f t="shared" si="36"/>
        <v>0</v>
      </c>
      <c r="J52" s="161"/>
      <c r="K52" s="160">
        <f t="shared" si="37"/>
        <v>0</v>
      </c>
      <c r="L52" s="160">
        <v>21</v>
      </c>
      <c r="M52" s="160">
        <f t="shared" si="38"/>
        <v>0</v>
      </c>
      <c r="N52" s="160">
        <v>0</v>
      </c>
      <c r="O52" s="160">
        <f t="shared" si="39"/>
        <v>0</v>
      </c>
      <c r="P52" s="160">
        <v>0</v>
      </c>
      <c r="Q52" s="160">
        <f t="shared" si="40"/>
        <v>0</v>
      </c>
      <c r="R52" s="160"/>
      <c r="S52" s="160" t="s">
        <v>236</v>
      </c>
      <c r="T52" s="160" t="s">
        <v>295</v>
      </c>
      <c r="U52" s="160">
        <v>0</v>
      </c>
      <c r="V52" s="160">
        <f t="shared" si="41"/>
        <v>0</v>
      </c>
      <c r="W52" s="160"/>
      <c r="X52" s="160" t="s">
        <v>261</v>
      </c>
      <c r="Y52" s="150"/>
      <c r="Z52" s="150"/>
      <c r="AA52" s="150"/>
      <c r="AB52" s="150"/>
      <c r="AC52" s="150"/>
      <c r="AD52" s="150"/>
      <c r="AE52" s="150"/>
      <c r="AF52" s="150"/>
      <c r="AG52" s="150" t="s">
        <v>1232</v>
      </c>
      <c r="AH52" s="150"/>
      <c r="AI52" s="150"/>
      <c r="AJ52" s="150"/>
      <c r="AK52" s="150"/>
      <c r="AL52" s="150"/>
      <c r="AM52" s="150"/>
      <c r="AN52" s="150"/>
      <c r="AO52" s="150"/>
      <c r="AP52" s="150"/>
      <c r="AQ52" s="150"/>
      <c r="AR52" s="150"/>
      <c r="AS52" s="150"/>
      <c r="AT52" s="150"/>
      <c r="AU52" s="150"/>
      <c r="AV52" s="150"/>
      <c r="AW52" s="150"/>
      <c r="AX52" s="150"/>
      <c r="AY52" s="150"/>
      <c r="AZ52" s="150"/>
      <c r="BA52" s="150"/>
      <c r="BB52" s="150"/>
      <c r="BC52" s="150"/>
      <c r="BD52" s="150"/>
      <c r="BE52" s="150"/>
      <c r="BF52" s="150"/>
      <c r="BG52" s="150"/>
      <c r="BH52" s="150"/>
    </row>
    <row r="53" spans="1:60" ht="33.75" outlineLevel="1" x14ac:dyDescent="0.2">
      <c r="A53" s="175">
        <v>40</v>
      </c>
      <c r="B53" s="176" t="s">
        <v>1656</v>
      </c>
      <c r="C53" s="183" t="s">
        <v>1949</v>
      </c>
      <c r="D53" s="177" t="s">
        <v>1937</v>
      </c>
      <c r="E53" s="178">
        <v>1.5</v>
      </c>
      <c r="F53" s="179"/>
      <c r="G53" s="180">
        <f t="shared" si="35"/>
        <v>0</v>
      </c>
      <c r="H53" s="161"/>
      <c r="I53" s="160">
        <f t="shared" si="36"/>
        <v>0</v>
      </c>
      <c r="J53" s="161"/>
      <c r="K53" s="160">
        <f t="shared" si="37"/>
        <v>0</v>
      </c>
      <c r="L53" s="160">
        <v>21</v>
      </c>
      <c r="M53" s="160">
        <f t="shared" si="38"/>
        <v>0</v>
      </c>
      <c r="N53" s="160">
        <v>1.3</v>
      </c>
      <c r="O53" s="160">
        <f t="shared" si="39"/>
        <v>1.95</v>
      </c>
      <c r="P53" s="160">
        <v>0</v>
      </c>
      <c r="Q53" s="160">
        <f t="shared" si="40"/>
        <v>0</v>
      </c>
      <c r="R53" s="160"/>
      <c r="S53" s="160" t="s">
        <v>236</v>
      </c>
      <c r="T53" s="160" t="s">
        <v>295</v>
      </c>
      <c r="U53" s="160">
        <v>0</v>
      </c>
      <c r="V53" s="160">
        <f t="shared" si="41"/>
        <v>0</v>
      </c>
      <c r="W53" s="160"/>
      <c r="X53" s="160" t="s">
        <v>261</v>
      </c>
      <c r="Y53" s="150"/>
      <c r="Z53" s="150"/>
      <c r="AA53" s="150"/>
      <c r="AB53" s="150"/>
      <c r="AC53" s="150"/>
      <c r="AD53" s="150"/>
      <c r="AE53" s="150"/>
      <c r="AF53" s="150"/>
      <c r="AG53" s="150" t="s">
        <v>1232</v>
      </c>
      <c r="AH53" s="150"/>
      <c r="AI53" s="150"/>
      <c r="AJ53" s="150"/>
      <c r="AK53" s="150"/>
      <c r="AL53" s="150"/>
      <c r="AM53" s="150"/>
      <c r="AN53" s="150"/>
      <c r="AO53" s="150"/>
      <c r="AP53" s="150"/>
      <c r="AQ53" s="150"/>
      <c r="AR53" s="150"/>
      <c r="AS53" s="150"/>
      <c r="AT53" s="150"/>
      <c r="AU53" s="150"/>
      <c r="AV53" s="150"/>
      <c r="AW53" s="150"/>
      <c r="AX53" s="150"/>
      <c r="AY53" s="150"/>
      <c r="AZ53" s="150"/>
      <c r="BA53" s="150"/>
      <c r="BB53" s="150"/>
      <c r="BC53" s="150"/>
      <c r="BD53" s="150"/>
      <c r="BE53" s="150"/>
      <c r="BF53" s="150"/>
      <c r="BG53" s="150"/>
      <c r="BH53" s="150"/>
    </row>
    <row r="54" spans="1:60" outlineLevel="1" x14ac:dyDescent="0.2">
      <c r="A54" s="175">
        <v>41</v>
      </c>
      <c r="B54" s="176" t="s">
        <v>1658</v>
      </c>
      <c r="C54" s="183" t="s">
        <v>1938</v>
      </c>
      <c r="D54" s="177" t="s">
        <v>1939</v>
      </c>
      <c r="E54" s="178">
        <v>1</v>
      </c>
      <c r="F54" s="179"/>
      <c r="G54" s="180">
        <f t="shared" si="35"/>
        <v>0</v>
      </c>
      <c r="H54" s="161"/>
      <c r="I54" s="160">
        <f t="shared" si="36"/>
        <v>0</v>
      </c>
      <c r="J54" s="161"/>
      <c r="K54" s="160">
        <f t="shared" si="37"/>
        <v>0</v>
      </c>
      <c r="L54" s="160">
        <v>21</v>
      </c>
      <c r="M54" s="160">
        <f t="shared" si="38"/>
        <v>0</v>
      </c>
      <c r="N54" s="160">
        <v>1</v>
      </c>
      <c r="O54" s="160">
        <f t="shared" si="39"/>
        <v>1</v>
      </c>
      <c r="P54" s="160">
        <v>0</v>
      </c>
      <c r="Q54" s="160">
        <f t="shared" si="40"/>
        <v>0</v>
      </c>
      <c r="R54" s="160"/>
      <c r="S54" s="160" t="s">
        <v>236</v>
      </c>
      <c r="T54" s="160" t="s">
        <v>295</v>
      </c>
      <c r="U54" s="160">
        <v>0</v>
      </c>
      <c r="V54" s="160">
        <f t="shared" si="41"/>
        <v>0</v>
      </c>
      <c r="W54" s="160"/>
      <c r="X54" s="160" t="s">
        <v>261</v>
      </c>
      <c r="Y54" s="150"/>
      <c r="Z54" s="150"/>
      <c r="AA54" s="150"/>
      <c r="AB54" s="150"/>
      <c r="AC54" s="150"/>
      <c r="AD54" s="150"/>
      <c r="AE54" s="150"/>
      <c r="AF54" s="150"/>
      <c r="AG54" s="150" t="s">
        <v>1232</v>
      </c>
      <c r="AH54" s="150"/>
      <c r="AI54" s="150"/>
      <c r="AJ54" s="150"/>
      <c r="AK54" s="150"/>
      <c r="AL54" s="150"/>
      <c r="AM54" s="150"/>
      <c r="AN54" s="150"/>
      <c r="AO54" s="150"/>
      <c r="AP54" s="150"/>
      <c r="AQ54" s="150"/>
      <c r="AR54" s="150"/>
      <c r="AS54" s="150"/>
      <c r="AT54" s="150"/>
      <c r="AU54" s="150"/>
      <c r="AV54" s="150"/>
      <c r="AW54" s="150"/>
      <c r="AX54" s="150"/>
      <c r="AY54" s="150"/>
      <c r="AZ54" s="150"/>
      <c r="BA54" s="150"/>
      <c r="BB54" s="150"/>
      <c r="BC54" s="150"/>
      <c r="BD54" s="150"/>
      <c r="BE54" s="150"/>
      <c r="BF54" s="150"/>
      <c r="BG54" s="150"/>
      <c r="BH54" s="150"/>
    </row>
    <row r="55" spans="1:60" x14ac:dyDescent="0.2">
      <c r="A55" s="163" t="s">
        <v>232</v>
      </c>
      <c r="B55" s="164" t="s">
        <v>127</v>
      </c>
      <c r="C55" s="182" t="s">
        <v>129</v>
      </c>
      <c r="D55" s="165"/>
      <c r="E55" s="166"/>
      <c r="F55" s="167"/>
      <c r="G55" s="168">
        <f>SUMIF(AG56:AG62,"&lt;&gt;NOR",G56:G62)</f>
        <v>0</v>
      </c>
      <c r="H55" s="162"/>
      <c r="I55" s="162">
        <f>SUM(I56:I62)</f>
        <v>0</v>
      </c>
      <c r="J55" s="162"/>
      <c r="K55" s="162">
        <f>SUM(K56:K62)</f>
        <v>0</v>
      </c>
      <c r="L55" s="162"/>
      <c r="M55" s="162">
        <f>SUM(M56:M62)</f>
        <v>0</v>
      </c>
      <c r="N55" s="162"/>
      <c r="O55" s="162">
        <f>SUM(O56:O62)</f>
        <v>5.8999999999999995</v>
      </c>
      <c r="P55" s="162"/>
      <c r="Q55" s="162">
        <f>SUM(Q56:Q62)</f>
        <v>0</v>
      </c>
      <c r="R55" s="162"/>
      <c r="S55" s="162"/>
      <c r="T55" s="162"/>
      <c r="U55" s="162"/>
      <c r="V55" s="162">
        <f>SUM(V56:V62)</f>
        <v>0</v>
      </c>
      <c r="W55" s="162"/>
      <c r="X55" s="162"/>
      <c r="AG55" t="s">
        <v>233</v>
      </c>
    </row>
    <row r="56" spans="1:60" ht="45" outlineLevel="1" x14ac:dyDescent="0.2">
      <c r="A56" s="175">
        <v>42</v>
      </c>
      <c r="B56" s="176" t="s">
        <v>1660</v>
      </c>
      <c r="C56" s="183" t="s">
        <v>1951</v>
      </c>
      <c r="D56" s="177" t="s">
        <v>1277</v>
      </c>
      <c r="E56" s="178">
        <v>1</v>
      </c>
      <c r="F56" s="179"/>
      <c r="G56" s="180">
        <f t="shared" ref="G56:G62" si="42">ROUND(E56*F56,2)</f>
        <v>0</v>
      </c>
      <c r="H56" s="161"/>
      <c r="I56" s="160">
        <f t="shared" ref="I56:I62" si="43">ROUND(E56*H56,2)</f>
        <v>0</v>
      </c>
      <c r="J56" s="161"/>
      <c r="K56" s="160">
        <f t="shared" ref="K56:K62" si="44">ROUND(E56*J56,2)</f>
        <v>0</v>
      </c>
      <c r="L56" s="160">
        <v>21</v>
      </c>
      <c r="M56" s="160">
        <f t="shared" ref="M56:M62" si="45">G56*(1+L56/100)</f>
        <v>0</v>
      </c>
      <c r="N56" s="160">
        <v>0.8</v>
      </c>
      <c r="O56" s="160">
        <f t="shared" ref="O56:O62" si="46">ROUND(E56*N56,2)</f>
        <v>0.8</v>
      </c>
      <c r="P56" s="160">
        <v>0</v>
      </c>
      <c r="Q56" s="160">
        <f t="shared" ref="Q56:Q62" si="47">ROUND(E56*P56,2)</f>
        <v>0</v>
      </c>
      <c r="R56" s="160"/>
      <c r="S56" s="160" t="s">
        <v>236</v>
      </c>
      <c r="T56" s="160" t="s">
        <v>295</v>
      </c>
      <c r="U56" s="160">
        <v>0</v>
      </c>
      <c r="V56" s="160">
        <f t="shared" ref="V56:V62" si="48">ROUND(E56*U56,2)</f>
        <v>0</v>
      </c>
      <c r="W56" s="160"/>
      <c r="X56" s="160" t="s">
        <v>261</v>
      </c>
      <c r="Y56" s="150"/>
      <c r="Z56" s="150"/>
      <c r="AA56" s="150"/>
      <c r="AB56" s="150"/>
      <c r="AC56" s="150"/>
      <c r="AD56" s="150"/>
      <c r="AE56" s="150"/>
      <c r="AF56" s="150"/>
      <c r="AG56" s="150" t="s">
        <v>1232</v>
      </c>
      <c r="AH56" s="150"/>
      <c r="AI56" s="150"/>
      <c r="AJ56" s="150"/>
      <c r="AK56" s="150"/>
      <c r="AL56" s="150"/>
      <c r="AM56" s="150"/>
      <c r="AN56" s="150"/>
      <c r="AO56" s="150"/>
      <c r="AP56" s="150"/>
      <c r="AQ56" s="150"/>
      <c r="AR56" s="150"/>
      <c r="AS56" s="150"/>
      <c r="AT56" s="150"/>
      <c r="AU56" s="150"/>
      <c r="AV56" s="150"/>
      <c r="AW56" s="150"/>
      <c r="AX56" s="150"/>
      <c r="AY56" s="150"/>
      <c r="AZ56" s="150"/>
      <c r="BA56" s="150"/>
      <c r="BB56" s="150"/>
      <c r="BC56" s="150"/>
      <c r="BD56" s="150"/>
      <c r="BE56" s="150"/>
      <c r="BF56" s="150"/>
      <c r="BG56" s="150"/>
      <c r="BH56" s="150"/>
    </row>
    <row r="57" spans="1:60" ht="33.75" outlineLevel="1" x14ac:dyDescent="0.2">
      <c r="A57" s="175">
        <v>43</v>
      </c>
      <c r="B57" s="176" t="s">
        <v>1661</v>
      </c>
      <c r="C57" s="183" t="s">
        <v>1941</v>
      </c>
      <c r="D57" s="177" t="s">
        <v>1277</v>
      </c>
      <c r="E57" s="178">
        <v>1</v>
      </c>
      <c r="F57" s="179"/>
      <c r="G57" s="180">
        <f t="shared" si="42"/>
        <v>0</v>
      </c>
      <c r="H57" s="161"/>
      <c r="I57" s="160">
        <f t="shared" si="43"/>
        <v>0</v>
      </c>
      <c r="J57" s="161"/>
      <c r="K57" s="160">
        <f t="shared" si="44"/>
        <v>0</v>
      </c>
      <c r="L57" s="160">
        <v>21</v>
      </c>
      <c r="M57" s="160">
        <f t="shared" si="45"/>
        <v>0</v>
      </c>
      <c r="N57" s="160">
        <v>0.2</v>
      </c>
      <c r="O57" s="160">
        <f t="shared" si="46"/>
        <v>0.2</v>
      </c>
      <c r="P57" s="160">
        <v>0</v>
      </c>
      <c r="Q57" s="160">
        <f t="shared" si="47"/>
        <v>0</v>
      </c>
      <c r="R57" s="160"/>
      <c r="S57" s="160" t="s">
        <v>236</v>
      </c>
      <c r="T57" s="160" t="s">
        <v>295</v>
      </c>
      <c r="U57" s="160">
        <v>0</v>
      </c>
      <c r="V57" s="160">
        <f t="shared" si="48"/>
        <v>0</v>
      </c>
      <c r="W57" s="160"/>
      <c r="X57" s="160" t="s">
        <v>261</v>
      </c>
      <c r="Y57" s="150"/>
      <c r="Z57" s="150"/>
      <c r="AA57" s="150"/>
      <c r="AB57" s="150"/>
      <c r="AC57" s="150"/>
      <c r="AD57" s="150"/>
      <c r="AE57" s="150"/>
      <c r="AF57" s="150"/>
      <c r="AG57" s="150" t="s">
        <v>1232</v>
      </c>
      <c r="AH57" s="150"/>
      <c r="AI57" s="150"/>
      <c r="AJ57" s="150"/>
      <c r="AK57" s="150"/>
      <c r="AL57" s="150"/>
      <c r="AM57" s="150"/>
      <c r="AN57" s="150"/>
      <c r="AO57" s="150"/>
      <c r="AP57" s="150"/>
      <c r="AQ57" s="150"/>
      <c r="AR57" s="150"/>
      <c r="AS57" s="150"/>
      <c r="AT57" s="150"/>
      <c r="AU57" s="150"/>
      <c r="AV57" s="150"/>
      <c r="AW57" s="150"/>
      <c r="AX57" s="150"/>
      <c r="AY57" s="150"/>
      <c r="AZ57" s="150"/>
      <c r="BA57" s="150"/>
      <c r="BB57" s="150"/>
      <c r="BC57" s="150"/>
      <c r="BD57" s="150"/>
      <c r="BE57" s="150"/>
      <c r="BF57" s="150"/>
      <c r="BG57" s="150"/>
      <c r="BH57" s="150"/>
    </row>
    <row r="58" spans="1:60" ht="22.5" outlineLevel="1" x14ac:dyDescent="0.2">
      <c r="A58" s="175">
        <v>44</v>
      </c>
      <c r="B58" s="176" t="s">
        <v>1662</v>
      </c>
      <c r="C58" s="183" t="s">
        <v>1952</v>
      </c>
      <c r="D58" s="177" t="s">
        <v>1277</v>
      </c>
      <c r="E58" s="178">
        <v>1</v>
      </c>
      <c r="F58" s="179"/>
      <c r="G58" s="180">
        <f t="shared" si="42"/>
        <v>0</v>
      </c>
      <c r="H58" s="161"/>
      <c r="I58" s="160">
        <f t="shared" si="43"/>
        <v>0</v>
      </c>
      <c r="J58" s="161"/>
      <c r="K58" s="160">
        <f t="shared" si="44"/>
        <v>0</v>
      </c>
      <c r="L58" s="160">
        <v>21</v>
      </c>
      <c r="M58" s="160">
        <f t="shared" si="45"/>
        <v>0</v>
      </c>
      <c r="N58" s="160">
        <v>0.7</v>
      </c>
      <c r="O58" s="160">
        <f t="shared" si="46"/>
        <v>0.7</v>
      </c>
      <c r="P58" s="160">
        <v>0</v>
      </c>
      <c r="Q58" s="160">
        <f t="shared" si="47"/>
        <v>0</v>
      </c>
      <c r="R58" s="160"/>
      <c r="S58" s="160" t="s">
        <v>236</v>
      </c>
      <c r="T58" s="160" t="s">
        <v>295</v>
      </c>
      <c r="U58" s="160">
        <v>0</v>
      </c>
      <c r="V58" s="160">
        <f t="shared" si="48"/>
        <v>0</v>
      </c>
      <c r="W58" s="160"/>
      <c r="X58" s="160" t="s">
        <v>261</v>
      </c>
      <c r="Y58" s="150"/>
      <c r="Z58" s="150"/>
      <c r="AA58" s="150"/>
      <c r="AB58" s="150"/>
      <c r="AC58" s="150"/>
      <c r="AD58" s="150"/>
      <c r="AE58" s="150"/>
      <c r="AF58" s="150"/>
      <c r="AG58" s="150" t="s">
        <v>1232</v>
      </c>
      <c r="AH58" s="150"/>
      <c r="AI58" s="150"/>
      <c r="AJ58" s="150"/>
      <c r="AK58" s="150"/>
      <c r="AL58" s="150"/>
      <c r="AM58" s="150"/>
      <c r="AN58" s="150"/>
      <c r="AO58" s="150"/>
      <c r="AP58" s="150"/>
      <c r="AQ58" s="150"/>
      <c r="AR58" s="150"/>
      <c r="AS58" s="150"/>
      <c r="AT58" s="150"/>
      <c r="AU58" s="150"/>
      <c r="AV58" s="150"/>
      <c r="AW58" s="150"/>
      <c r="AX58" s="150"/>
      <c r="AY58" s="150"/>
      <c r="AZ58" s="150"/>
      <c r="BA58" s="150"/>
      <c r="BB58" s="150"/>
      <c r="BC58" s="150"/>
      <c r="BD58" s="150"/>
      <c r="BE58" s="150"/>
      <c r="BF58" s="150"/>
      <c r="BG58" s="150"/>
      <c r="BH58" s="150"/>
    </row>
    <row r="59" spans="1:60" ht="22.5" outlineLevel="1" x14ac:dyDescent="0.2">
      <c r="A59" s="175">
        <v>45</v>
      </c>
      <c r="B59" s="176" t="s">
        <v>1663</v>
      </c>
      <c r="C59" s="183" t="s">
        <v>1945</v>
      </c>
      <c r="D59" s="177" t="s">
        <v>1277</v>
      </c>
      <c r="E59" s="178">
        <v>1</v>
      </c>
      <c r="F59" s="179"/>
      <c r="G59" s="180">
        <f t="shared" si="42"/>
        <v>0</v>
      </c>
      <c r="H59" s="161"/>
      <c r="I59" s="160">
        <f t="shared" si="43"/>
        <v>0</v>
      </c>
      <c r="J59" s="161"/>
      <c r="K59" s="160">
        <f t="shared" si="44"/>
        <v>0</v>
      </c>
      <c r="L59" s="160">
        <v>21</v>
      </c>
      <c r="M59" s="160">
        <f t="shared" si="45"/>
        <v>0</v>
      </c>
      <c r="N59" s="160">
        <v>1.4</v>
      </c>
      <c r="O59" s="160">
        <f t="shared" si="46"/>
        <v>1.4</v>
      </c>
      <c r="P59" s="160">
        <v>0</v>
      </c>
      <c r="Q59" s="160">
        <f t="shared" si="47"/>
        <v>0</v>
      </c>
      <c r="R59" s="160"/>
      <c r="S59" s="160" t="s">
        <v>236</v>
      </c>
      <c r="T59" s="160" t="s">
        <v>295</v>
      </c>
      <c r="U59" s="160">
        <v>0</v>
      </c>
      <c r="V59" s="160">
        <f t="shared" si="48"/>
        <v>0</v>
      </c>
      <c r="W59" s="160"/>
      <c r="X59" s="160" t="s">
        <v>261</v>
      </c>
      <c r="Y59" s="150"/>
      <c r="Z59" s="150"/>
      <c r="AA59" s="150"/>
      <c r="AB59" s="150"/>
      <c r="AC59" s="150"/>
      <c r="AD59" s="150"/>
      <c r="AE59" s="150"/>
      <c r="AF59" s="150"/>
      <c r="AG59" s="150" t="s">
        <v>1232</v>
      </c>
      <c r="AH59" s="150"/>
      <c r="AI59" s="150"/>
      <c r="AJ59" s="150"/>
      <c r="AK59" s="150"/>
      <c r="AL59" s="150"/>
      <c r="AM59" s="150"/>
      <c r="AN59" s="150"/>
      <c r="AO59" s="150"/>
      <c r="AP59" s="150"/>
      <c r="AQ59" s="150"/>
      <c r="AR59" s="150"/>
      <c r="AS59" s="150"/>
      <c r="AT59" s="150"/>
      <c r="AU59" s="150"/>
      <c r="AV59" s="150"/>
      <c r="AW59" s="150"/>
      <c r="AX59" s="150"/>
      <c r="AY59" s="150"/>
      <c r="AZ59" s="150"/>
      <c r="BA59" s="150"/>
      <c r="BB59" s="150"/>
      <c r="BC59" s="150"/>
      <c r="BD59" s="150"/>
      <c r="BE59" s="150"/>
      <c r="BF59" s="150"/>
      <c r="BG59" s="150"/>
      <c r="BH59" s="150"/>
    </row>
    <row r="60" spans="1:60" outlineLevel="1" x14ac:dyDescent="0.2">
      <c r="A60" s="175">
        <v>46</v>
      </c>
      <c r="B60" s="176" t="s">
        <v>1664</v>
      </c>
      <c r="C60" s="183" t="s">
        <v>1942</v>
      </c>
      <c r="D60" s="177" t="s">
        <v>1277</v>
      </c>
      <c r="E60" s="178">
        <v>1</v>
      </c>
      <c r="F60" s="179"/>
      <c r="G60" s="180">
        <f t="shared" si="42"/>
        <v>0</v>
      </c>
      <c r="H60" s="161"/>
      <c r="I60" s="160">
        <f t="shared" si="43"/>
        <v>0</v>
      </c>
      <c r="J60" s="161"/>
      <c r="K60" s="160">
        <f t="shared" si="44"/>
        <v>0</v>
      </c>
      <c r="L60" s="160">
        <v>21</v>
      </c>
      <c r="M60" s="160">
        <f t="shared" si="45"/>
        <v>0</v>
      </c>
      <c r="N60" s="160">
        <v>0</v>
      </c>
      <c r="O60" s="160">
        <f t="shared" si="46"/>
        <v>0</v>
      </c>
      <c r="P60" s="160">
        <v>0</v>
      </c>
      <c r="Q60" s="160">
        <f t="shared" si="47"/>
        <v>0</v>
      </c>
      <c r="R60" s="160"/>
      <c r="S60" s="160" t="s">
        <v>236</v>
      </c>
      <c r="T60" s="160" t="s">
        <v>295</v>
      </c>
      <c r="U60" s="160">
        <v>0</v>
      </c>
      <c r="V60" s="160">
        <f t="shared" si="48"/>
        <v>0</v>
      </c>
      <c r="W60" s="160"/>
      <c r="X60" s="160" t="s">
        <v>261</v>
      </c>
      <c r="Y60" s="150"/>
      <c r="Z60" s="150"/>
      <c r="AA60" s="150"/>
      <c r="AB60" s="150"/>
      <c r="AC60" s="150"/>
      <c r="AD60" s="150"/>
      <c r="AE60" s="150"/>
      <c r="AF60" s="150"/>
      <c r="AG60" s="150" t="s">
        <v>1232</v>
      </c>
      <c r="AH60" s="150"/>
      <c r="AI60" s="150"/>
      <c r="AJ60" s="150"/>
      <c r="AK60" s="150"/>
      <c r="AL60" s="150"/>
      <c r="AM60" s="150"/>
      <c r="AN60" s="150"/>
      <c r="AO60" s="150"/>
      <c r="AP60" s="150"/>
      <c r="AQ60" s="150"/>
      <c r="AR60" s="150"/>
      <c r="AS60" s="150"/>
      <c r="AT60" s="150"/>
      <c r="AU60" s="150"/>
      <c r="AV60" s="150"/>
      <c r="AW60" s="150"/>
      <c r="AX60" s="150"/>
      <c r="AY60" s="150"/>
      <c r="AZ60" s="150"/>
      <c r="BA60" s="150"/>
      <c r="BB60" s="150"/>
      <c r="BC60" s="150"/>
      <c r="BD60" s="150"/>
      <c r="BE60" s="150"/>
      <c r="BF60" s="150"/>
      <c r="BG60" s="150"/>
      <c r="BH60" s="150"/>
    </row>
    <row r="61" spans="1:60" ht="22.5" outlineLevel="1" x14ac:dyDescent="0.2">
      <c r="A61" s="175">
        <v>47</v>
      </c>
      <c r="B61" s="176" t="s">
        <v>1665</v>
      </c>
      <c r="C61" s="183" t="s">
        <v>1953</v>
      </c>
      <c r="D61" s="177" t="s">
        <v>1937</v>
      </c>
      <c r="E61" s="178">
        <v>1</v>
      </c>
      <c r="F61" s="179"/>
      <c r="G61" s="180">
        <f t="shared" si="42"/>
        <v>0</v>
      </c>
      <c r="H61" s="161"/>
      <c r="I61" s="160">
        <f t="shared" si="43"/>
        <v>0</v>
      </c>
      <c r="J61" s="161"/>
      <c r="K61" s="160">
        <f t="shared" si="44"/>
        <v>0</v>
      </c>
      <c r="L61" s="160">
        <v>21</v>
      </c>
      <c r="M61" s="160">
        <f t="shared" si="45"/>
        <v>0</v>
      </c>
      <c r="N61" s="160">
        <v>1.8</v>
      </c>
      <c r="O61" s="160">
        <f t="shared" si="46"/>
        <v>1.8</v>
      </c>
      <c r="P61" s="160">
        <v>0</v>
      </c>
      <c r="Q61" s="160">
        <f t="shared" si="47"/>
        <v>0</v>
      </c>
      <c r="R61" s="160"/>
      <c r="S61" s="160" t="s">
        <v>236</v>
      </c>
      <c r="T61" s="160" t="s">
        <v>295</v>
      </c>
      <c r="U61" s="160">
        <v>0</v>
      </c>
      <c r="V61" s="160">
        <f t="shared" si="48"/>
        <v>0</v>
      </c>
      <c r="W61" s="160"/>
      <c r="X61" s="160" t="s">
        <v>261</v>
      </c>
      <c r="Y61" s="150"/>
      <c r="Z61" s="150"/>
      <c r="AA61" s="150"/>
      <c r="AB61" s="150"/>
      <c r="AC61" s="150"/>
      <c r="AD61" s="150"/>
      <c r="AE61" s="150"/>
      <c r="AF61" s="150"/>
      <c r="AG61" s="150" t="s">
        <v>1232</v>
      </c>
      <c r="AH61" s="150"/>
      <c r="AI61" s="150"/>
      <c r="AJ61" s="150"/>
      <c r="AK61" s="150"/>
      <c r="AL61" s="150"/>
      <c r="AM61" s="150"/>
      <c r="AN61" s="150"/>
      <c r="AO61" s="150"/>
      <c r="AP61" s="150"/>
      <c r="AQ61" s="150"/>
      <c r="AR61" s="150"/>
      <c r="AS61" s="150"/>
      <c r="AT61" s="150"/>
      <c r="AU61" s="150"/>
      <c r="AV61" s="150"/>
      <c r="AW61" s="150"/>
      <c r="AX61" s="150"/>
      <c r="AY61" s="150"/>
      <c r="AZ61" s="150"/>
      <c r="BA61" s="150"/>
      <c r="BB61" s="150"/>
      <c r="BC61" s="150"/>
      <c r="BD61" s="150"/>
      <c r="BE61" s="150"/>
      <c r="BF61" s="150"/>
      <c r="BG61" s="150"/>
      <c r="BH61" s="150"/>
    </row>
    <row r="62" spans="1:60" outlineLevel="1" x14ac:dyDescent="0.2">
      <c r="A62" s="175">
        <v>48</v>
      </c>
      <c r="B62" s="176" t="s">
        <v>1666</v>
      </c>
      <c r="C62" s="183" t="s">
        <v>1938</v>
      </c>
      <c r="D62" s="177" t="s">
        <v>1939</v>
      </c>
      <c r="E62" s="178">
        <v>1</v>
      </c>
      <c r="F62" s="179"/>
      <c r="G62" s="180">
        <f t="shared" si="42"/>
        <v>0</v>
      </c>
      <c r="H62" s="161"/>
      <c r="I62" s="160">
        <f t="shared" si="43"/>
        <v>0</v>
      </c>
      <c r="J62" s="161"/>
      <c r="K62" s="160">
        <f t="shared" si="44"/>
        <v>0</v>
      </c>
      <c r="L62" s="160">
        <v>21</v>
      </c>
      <c r="M62" s="160">
        <f t="shared" si="45"/>
        <v>0</v>
      </c>
      <c r="N62" s="160">
        <v>1</v>
      </c>
      <c r="O62" s="160">
        <f t="shared" si="46"/>
        <v>1</v>
      </c>
      <c r="P62" s="160">
        <v>0</v>
      </c>
      <c r="Q62" s="160">
        <f t="shared" si="47"/>
        <v>0</v>
      </c>
      <c r="R62" s="160"/>
      <c r="S62" s="160" t="s">
        <v>236</v>
      </c>
      <c r="T62" s="160" t="s">
        <v>295</v>
      </c>
      <c r="U62" s="160">
        <v>0</v>
      </c>
      <c r="V62" s="160">
        <f t="shared" si="48"/>
        <v>0</v>
      </c>
      <c r="W62" s="160"/>
      <c r="X62" s="160" t="s">
        <v>261</v>
      </c>
      <c r="Y62" s="150"/>
      <c r="Z62" s="150"/>
      <c r="AA62" s="150"/>
      <c r="AB62" s="150"/>
      <c r="AC62" s="150"/>
      <c r="AD62" s="150"/>
      <c r="AE62" s="150"/>
      <c r="AF62" s="150"/>
      <c r="AG62" s="150" t="s">
        <v>1232</v>
      </c>
      <c r="AH62" s="150"/>
      <c r="AI62" s="150"/>
      <c r="AJ62" s="150"/>
      <c r="AK62" s="150"/>
      <c r="AL62" s="150"/>
      <c r="AM62" s="150"/>
      <c r="AN62" s="150"/>
      <c r="AO62" s="150"/>
      <c r="AP62" s="150"/>
      <c r="AQ62" s="150"/>
      <c r="AR62" s="150"/>
      <c r="AS62" s="150"/>
      <c r="AT62" s="150"/>
      <c r="AU62" s="150"/>
      <c r="AV62" s="150"/>
      <c r="AW62" s="150"/>
      <c r="AX62" s="150"/>
      <c r="AY62" s="150"/>
      <c r="AZ62" s="150"/>
      <c r="BA62" s="150"/>
      <c r="BB62" s="150"/>
      <c r="BC62" s="150"/>
      <c r="BD62" s="150"/>
      <c r="BE62" s="150"/>
      <c r="BF62" s="150"/>
      <c r="BG62" s="150"/>
      <c r="BH62" s="150"/>
    </row>
    <row r="63" spans="1:60" x14ac:dyDescent="0.2">
      <c r="A63" s="163" t="s">
        <v>232</v>
      </c>
      <c r="B63" s="164" t="s">
        <v>130</v>
      </c>
      <c r="C63" s="182" t="s">
        <v>131</v>
      </c>
      <c r="D63" s="165"/>
      <c r="E63" s="166"/>
      <c r="F63" s="167"/>
      <c r="G63" s="168">
        <f>SUMIF(AG64:AG69,"&lt;&gt;NOR",G64:G69)</f>
        <v>0</v>
      </c>
      <c r="H63" s="162"/>
      <c r="I63" s="162">
        <f>SUM(I64:I69)</f>
        <v>0</v>
      </c>
      <c r="J63" s="162"/>
      <c r="K63" s="162">
        <f>SUM(K64:K69)</f>
        <v>0</v>
      </c>
      <c r="L63" s="162"/>
      <c r="M63" s="162">
        <f>SUM(M64:M69)</f>
        <v>0</v>
      </c>
      <c r="N63" s="162"/>
      <c r="O63" s="162">
        <f>SUM(O64:O69)</f>
        <v>13.2</v>
      </c>
      <c r="P63" s="162"/>
      <c r="Q63" s="162">
        <f>SUM(Q64:Q69)</f>
        <v>0</v>
      </c>
      <c r="R63" s="162"/>
      <c r="S63" s="162"/>
      <c r="T63" s="162"/>
      <c r="U63" s="162"/>
      <c r="V63" s="162">
        <f>SUM(V64:V69)</f>
        <v>0</v>
      </c>
      <c r="W63" s="162"/>
      <c r="X63" s="162"/>
      <c r="AG63" t="s">
        <v>233</v>
      </c>
    </row>
    <row r="64" spans="1:60" ht="45" outlineLevel="1" x14ac:dyDescent="0.2">
      <c r="A64" s="175">
        <v>49</v>
      </c>
      <c r="B64" s="176" t="s">
        <v>1668</v>
      </c>
      <c r="C64" s="183" t="s">
        <v>1948</v>
      </c>
      <c r="D64" s="177" t="s">
        <v>1277</v>
      </c>
      <c r="E64" s="178">
        <v>1</v>
      </c>
      <c r="F64" s="179"/>
      <c r="G64" s="180">
        <f t="shared" ref="G64:G69" si="49">ROUND(E64*F64,2)</f>
        <v>0</v>
      </c>
      <c r="H64" s="161"/>
      <c r="I64" s="160">
        <f t="shared" ref="I64:I69" si="50">ROUND(E64*H64,2)</f>
        <v>0</v>
      </c>
      <c r="J64" s="161"/>
      <c r="K64" s="160">
        <f t="shared" ref="K64:K69" si="51">ROUND(E64*J64,2)</f>
        <v>0</v>
      </c>
      <c r="L64" s="160">
        <v>21</v>
      </c>
      <c r="M64" s="160">
        <f t="shared" ref="M64:M69" si="52">G64*(1+L64/100)</f>
        <v>0</v>
      </c>
      <c r="N64" s="160">
        <v>2.5</v>
      </c>
      <c r="O64" s="160">
        <f t="shared" ref="O64:O69" si="53">ROUND(E64*N64,2)</f>
        <v>2.5</v>
      </c>
      <c r="P64" s="160">
        <v>0</v>
      </c>
      <c r="Q64" s="160">
        <f t="shared" ref="Q64:Q69" si="54">ROUND(E64*P64,2)</f>
        <v>0</v>
      </c>
      <c r="R64" s="160"/>
      <c r="S64" s="160" t="s">
        <v>236</v>
      </c>
      <c r="T64" s="160" t="s">
        <v>295</v>
      </c>
      <c r="U64" s="160">
        <v>0</v>
      </c>
      <c r="V64" s="160">
        <f t="shared" ref="V64:V69" si="55">ROUND(E64*U64,2)</f>
        <v>0</v>
      </c>
      <c r="W64" s="160"/>
      <c r="X64" s="160" t="s">
        <v>261</v>
      </c>
      <c r="Y64" s="150"/>
      <c r="Z64" s="150"/>
      <c r="AA64" s="150"/>
      <c r="AB64" s="150"/>
      <c r="AC64" s="150"/>
      <c r="AD64" s="150"/>
      <c r="AE64" s="150"/>
      <c r="AF64" s="150"/>
      <c r="AG64" s="150" t="s">
        <v>1232</v>
      </c>
      <c r="AH64" s="150"/>
      <c r="AI64" s="150"/>
      <c r="AJ64" s="150"/>
      <c r="AK64" s="150"/>
      <c r="AL64" s="150"/>
      <c r="AM64" s="150"/>
      <c r="AN64" s="150"/>
      <c r="AO64" s="150"/>
      <c r="AP64" s="150"/>
      <c r="AQ64" s="150"/>
      <c r="AR64" s="150"/>
      <c r="AS64" s="150"/>
      <c r="AT64" s="150"/>
      <c r="AU64" s="150"/>
      <c r="AV64" s="150"/>
      <c r="AW64" s="150"/>
      <c r="AX64" s="150"/>
      <c r="AY64" s="150"/>
      <c r="AZ64" s="150"/>
      <c r="BA64" s="150"/>
      <c r="BB64" s="150"/>
      <c r="BC64" s="150"/>
      <c r="BD64" s="150"/>
      <c r="BE64" s="150"/>
      <c r="BF64" s="150"/>
      <c r="BG64" s="150"/>
      <c r="BH64" s="150"/>
    </row>
    <row r="65" spans="1:60" ht="22.5" outlineLevel="1" x14ac:dyDescent="0.2">
      <c r="A65" s="175">
        <v>50</v>
      </c>
      <c r="B65" s="176" t="s">
        <v>1670</v>
      </c>
      <c r="C65" s="183" t="s">
        <v>1954</v>
      </c>
      <c r="D65" s="177" t="s">
        <v>1277</v>
      </c>
      <c r="E65" s="178">
        <v>1</v>
      </c>
      <c r="F65" s="179"/>
      <c r="G65" s="180">
        <f t="shared" si="49"/>
        <v>0</v>
      </c>
      <c r="H65" s="161"/>
      <c r="I65" s="160">
        <f t="shared" si="50"/>
        <v>0</v>
      </c>
      <c r="J65" s="161"/>
      <c r="K65" s="160">
        <f t="shared" si="51"/>
        <v>0</v>
      </c>
      <c r="L65" s="160">
        <v>21</v>
      </c>
      <c r="M65" s="160">
        <f t="shared" si="52"/>
        <v>0</v>
      </c>
      <c r="N65" s="160">
        <v>0.5</v>
      </c>
      <c r="O65" s="160">
        <f t="shared" si="53"/>
        <v>0.5</v>
      </c>
      <c r="P65" s="160">
        <v>0</v>
      </c>
      <c r="Q65" s="160">
        <f t="shared" si="54"/>
        <v>0</v>
      </c>
      <c r="R65" s="160"/>
      <c r="S65" s="160" t="s">
        <v>236</v>
      </c>
      <c r="T65" s="160" t="s">
        <v>295</v>
      </c>
      <c r="U65" s="160">
        <v>0</v>
      </c>
      <c r="V65" s="160">
        <f t="shared" si="55"/>
        <v>0</v>
      </c>
      <c r="W65" s="160"/>
      <c r="X65" s="160" t="s">
        <v>261</v>
      </c>
      <c r="Y65" s="150"/>
      <c r="Z65" s="150"/>
      <c r="AA65" s="150"/>
      <c r="AB65" s="150"/>
      <c r="AC65" s="150"/>
      <c r="AD65" s="150"/>
      <c r="AE65" s="150"/>
      <c r="AF65" s="150"/>
      <c r="AG65" s="150" t="s">
        <v>1232</v>
      </c>
      <c r="AH65" s="150"/>
      <c r="AI65" s="150"/>
      <c r="AJ65" s="150"/>
      <c r="AK65" s="150"/>
      <c r="AL65" s="150"/>
      <c r="AM65" s="150"/>
      <c r="AN65" s="150"/>
      <c r="AO65" s="150"/>
      <c r="AP65" s="150"/>
      <c r="AQ65" s="150"/>
      <c r="AR65" s="150"/>
      <c r="AS65" s="150"/>
      <c r="AT65" s="150"/>
      <c r="AU65" s="150"/>
      <c r="AV65" s="150"/>
      <c r="AW65" s="150"/>
      <c r="AX65" s="150"/>
      <c r="AY65" s="150"/>
      <c r="AZ65" s="150"/>
      <c r="BA65" s="150"/>
      <c r="BB65" s="150"/>
      <c r="BC65" s="150"/>
      <c r="BD65" s="150"/>
      <c r="BE65" s="150"/>
      <c r="BF65" s="150"/>
      <c r="BG65" s="150"/>
      <c r="BH65" s="150"/>
    </row>
    <row r="66" spans="1:60" ht="22.5" outlineLevel="1" x14ac:dyDescent="0.2">
      <c r="A66" s="175">
        <v>51</v>
      </c>
      <c r="B66" s="176" t="s">
        <v>1672</v>
      </c>
      <c r="C66" s="183" t="s">
        <v>1945</v>
      </c>
      <c r="D66" s="177" t="s">
        <v>1277</v>
      </c>
      <c r="E66" s="178">
        <v>1</v>
      </c>
      <c r="F66" s="179"/>
      <c r="G66" s="180">
        <f t="shared" si="49"/>
        <v>0</v>
      </c>
      <c r="H66" s="161"/>
      <c r="I66" s="160">
        <f t="shared" si="50"/>
        <v>0</v>
      </c>
      <c r="J66" s="161"/>
      <c r="K66" s="160">
        <f t="shared" si="51"/>
        <v>0</v>
      </c>
      <c r="L66" s="160">
        <v>21</v>
      </c>
      <c r="M66" s="160">
        <f t="shared" si="52"/>
        <v>0</v>
      </c>
      <c r="N66" s="160">
        <v>1.4</v>
      </c>
      <c r="O66" s="160">
        <f t="shared" si="53"/>
        <v>1.4</v>
      </c>
      <c r="P66" s="160">
        <v>0</v>
      </c>
      <c r="Q66" s="160">
        <f t="shared" si="54"/>
        <v>0</v>
      </c>
      <c r="R66" s="160"/>
      <c r="S66" s="160" t="s">
        <v>236</v>
      </c>
      <c r="T66" s="160" t="s">
        <v>295</v>
      </c>
      <c r="U66" s="160">
        <v>0</v>
      </c>
      <c r="V66" s="160">
        <f t="shared" si="55"/>
        <v>0</v>
      </c>
      <c r="W66" s="160"/>
      <c r="X66" s="160" t="s">
        <v>261</v>
      </c>
      <c r="Y66" s="150"/>
      <c r="Z66" s="150"/>
      <c r="AA66" s="150"/>
      <c r="AB66" s="150"/>
      <c r="AC66" s="150"/>
      <c r="AD66" s="150"/>
      <c r="AE66" s="150"/>
      <c r="AF66" s="150"/>
      <c r="AG66" s="150" t="s">
        <v>1232</v>
      </c>
      <c r="AH66" s="150"/>
      <c r="AI66" s="150"/>
      <c r="AJ66" s="150"/>
      <c r="AK66" s="150"/>
      <c r="AL66" s="150"/>
      <c r="AM66" s="150"/>
      <c r="AN66" s="150"/>
      <c r="AO66" s="150"/>
      <c r="AP66" s="150"/>
      <c r="AQ66" s="150"/>
      <c r="AR66" s="150"/>
      <c r="AS66" s="150"/>
      <c r="AT66" s="150"/>
      <c r="AU66" s="150"/>
      <c r="AV66" s="150"/>
      <c r="AW66" s="150"/>
      <c r="AX66" s="150"/>
      <c r="AY66" s="150"/>
      <c r="AZ66" s="150"/>
      <c r="BA66" s="150"/>
      <c r="BB66" s="150"/>
      <c r="BC66" s="150"/>
      <c r="BD66" s="150"/>
      <c r="BE66" s="150"/>
      <c r="BF66" s="150"/>
      <c r="BG66" s="150"/>
      <c r="BH66" s="150"/>
    </row>
    <row r="67" spans="1:60" outlineLevel="1" x14ac:dyDescent="0.2">
      <c r="A67" s="175">
        <v>52</v>
      </c>
      <c r="B67" s="176" t="s">
        <v>1674</v>
      </c>
      <c r="C67" s="183" t="s">
        <v>1942</v>
      </c>
      <c r="D67" s="177" t="s">
        <v>1277</v>
      </c>
      <c r="E67" s="178">
        <v>1</v>
      </c>
      <c r="F67" s="179"/>
      <c r="G67" s="180">
        <f t="shared" si="49"/>
        <v>0</v>
      </c>
      <c r="H67" s="161"/>
      <c r="I67" s="160">
        <f t="shared" si="50"/>
        <v>0</v>
      </c>
      <c r="J67" s="161"/>
      <c r="K67" s="160">
        <f t="shared" si="51"/>
        <v>0</v>
      </c>
      <c r="L67" s="160">
        <v>21</v>
      </c>
      <c r="M67" s="160">
        <f t="shared" si="52"/>
        <v>0</v>
      </c>
      <c r="N67" s="160">
        <v>0</v>
      </c>
      <c r="O67" s="160">
        <f t="shared" si="53"/>
        <v>0</v>
      </c>
      <c r="P67" s="160">
        <v>0</v>
      </c>
      <c r="Q67" s="160">
        <f t="shared" si="54"/>
        <v>0</v>
      </c>
      <c r="R67" s="160"/>
      <c r="S67" s="160" t="s">
        <v>236</v>
      </c>
      <c r="T67" s="160" t="s">
        <v>295</v>
      </c>
      <c r="U67" s="160">
        <v>0</v>
      </c>
      <c r="V67" s="160">
        <f t="shared" si="55"/>
        <v>0</v>
      </c>
      <c r="W67" s="160"/>
      <c r="X67" s="160" t="s">
        <v>261</v>
      </c>
      <c r="Y67" s="150"/>
      <c r="Z67" s="150"/>
      <c r="AA67" s="150"/>
      <c r="AB67" s="150"/>
      <c r="AC67" s="150"/>
      <c r="AD67" s="150"/>
      <c r="AE67" s="150"/>
      <c r="AF67" s="150"/>
      <c r="AG67" s="150" t="s">
        <v>1232</v>
      </c>
      <c r="AH67" s="150"/>
      <c r="AI67" s="150"/>
      <c r="AJ67" s="150"/>
      <c r="AK67" s="150"/>
      <c r="AL67" s="150"/>
      <c r="AM67" s="150"/>
      <c r="AN67" s="150"/>
      <c r="AO67" s="150"/>
      <c r="AP67" s="150"/>
      <c r="AQ67" s="150"/>
      <c r="AR67" s="150"/>
      <c r="AS67" s="150"/>
      <c r="AT67" s="150"/>
      <c r="AU67" s="150"/>
      <c r="AV67" s="150"/>
      <c r="AW67" s="150"/>
      <c r="AX67" s="150"/>
      <c r="AY67" s="150"/>
      <c r="AZ67" s="150"/>
      <c r="BA67" s="150"/>
      <c r="BB67" s="150"/>
      <c r="BC67" s="150"/>
      <c r="BD67" s="150"/>
      <c r="BE67" s="150"/>
      <c r="BF67" s="150"/>
      <c r="BG67" s="150"/>
      <c r="BH67" s="150"/>
    </row>
    <row r="68" spans="1:60" ht="33.75" outlineLevel="1" x14ac:dyDescent="0.2">
      <c r="A68" s="175">
        <v>53</v>
      </c>
      <c r="B68" s="176" t="s">
        <v>1676</v>
      </c>
      <c r="C68" s="183" t="s">
        <v>1949</v>
      </c>
      <c r="D68" s="177" t="s">
        <v>1937</v>
      </c>
      <c r="E68" s="178">
        <v>6</v>
      </c>
      <c r="F68" s="179"/>
      <c r="G68" s="180">
        <f t="shared" si="49"/>
        <v>0</v>
      </c>
      <c r="H68" s="161"/>
      <c r="I68" s="160">
        <f t="shared" si="50"/>
        <v>0</v>
      </c>
      <c r="J68" s="161"/>
      <c r="K68" s="160">
        <f t="shared" si="51"/>
        <v>0</v>
      </c>
      <c r="L68" s="160">
        <v>21</v>
      </c>
      <c r="M68" s="160">
        <f t="shared" si="52"/>
        <v>0</v>
      </c>
      <c r="N68" s="160">
        <v>1.3</v>
      </c>
      <c r="O68" s="160">
        <f t="shared" si="53"/>
        <v>7.8</v>
      </c>
      <c r="P68" s="160">
        <v>0</v>
      </c>
      <c r="Q68" s="160">
        <f t="shared" si="54"/>
        <v>0</v>
      </c>
      <c r="R68" s="160"/>
      <c r="S68" s="160" t="s">
        <v>236</v>
      </c>
      <c r="T68" s="160" t="s">
        <v>295</v>
      </c>
      <c r="U68" s="160">
        <v>0</v>
      </c>
      <c r="V68" s="160">
        <f t="shared" si="55"/>
        <v>0</v>
      </c>
      <c r="W68" s="160"/>
      <c r="X68" s="160" t="s">
        <v>261</v>
      </c>
      <c r="Y68" s="150"/>
      <c r="Z68" s="150"/>
      <c r="AA68" s="150"/>
      <c r="AB68" s="150"/>
      <c r="AC68" s="150"/>
      <c r="AD68" s="150"/>
      <c r="AE68" s="150"/>
      <c r="AF68" s="150"/>
      <c r="AG68" s="150" t="s">
        <v>1232</v>
      </c>
      <c r="AH68" s="150"/>
      <c r="AI68" s="150"/>
      <c r="AJ68" s="150"/>
      <c r="AK68" s="150"/>
      <c r="AL68" s="150"/>
      <c r="AM68" s="150"/>
      <c r="AN68" s="150"/>
      <c r="AO68" s="150"/>
      <c r="AP68" s="150"/>
      <c r="AQ68" s="150"/>
      <c r="AR68" s="150"/>
      <c r="AS68" s="150"/>
      <c r="AT68" s="150"/>
      <c r="AU68" s="150"/>
      <c r="AV68" s="150"/>
      <c r="AW68" s="150"/>
      <c r="AX68" s="150"/>
      <c r="AY68" s="150"/>
      <c r="AZ68" s="150"/>
      <c r="BA68" s="150"/>
      <c r="BB68" s="150"/>
      <c r="BC68" s="150"/>
      <c r="BD68" s="150"/>
      <c r="BE68" s="150"/>
      <c r="BF68" s="150"/>
      <c r="BG68" s="150"/>
      <c r="BH68" s="150"/>
    </row>
    <row r="69" spans="1:60" outlineLevel="1" x14ac:dyDescent="0.2">
      <c r="A69" s="175">
        <v>54</v>
      </c>
      <c r="B69" s="176" t="s">
        <v>1678</v>
      </c>
      <c r="C69" s="183" t="s">
        <v>1938</v>
      </c>
      <c r="D69" s="177" t="s">
        <v>1939</v>
      </c>
      <c r="E69" s="178">
        <v>1</v>
      </c>
      <c r="F69" s="179"/>
      <c r="G69" s="180">
        <f t="shared" si="49"/>
        <v>0</v>
      </c>
      <c r="H69" s="161"/>
      <c r="I69" s="160">
        <f t="shared" si="50"/>
        <v>0</v>
      </c>
      <c r="J69" s="161"/>
      <c r="K69" s="160">
        <f t="shared" si="51"/>
        <v>0</v>
      </c>
      <c r="L69" s="160">
        <v>21</v>
      </c>
      <c r="M69" s="160">
        <f t="shared" si="52"/>
        <v>0</v>
      </c>
      <c r="N69" s="160">
        <v>1</v>
      </c>
      <c r="O69" s="160">
        <f t="shared" si="53"/>
        <v>1</v>
      </c>
      <c r="P69" s="160">
        <v>0</v>
      </c>
      <c r="Q69" s="160">
        <f t="shared" si="54"/>
        <v>0</v>
      </c>
      <c r="R69" s="160"/>
      <c r="S69" s="160" t="s">
        <v>236</v>
      </c>
      <c r="T69" s="160" t="s">
        <v>295</v>
      </c>
      <c r="U69" s="160">
        <v>0</v>
      </c>
      <c r="V69" s="160">
        <f t="shared" si="55"/>
        <v>0</v>
      </c>
      <c r="W69" s="160"/>
      <c r="X69" s="160" t="s">
        <v>261</v>
      </c>
      <c r="Y69" s="150"/>
      <c r="Z69" s="150"/>
      <c r="AA69" s="150"/>
      <c r="AB69" s="150"/>
      <c r="AC69" s="150"/>
      <c r="AD69" s="150"/>
      <c r="AE69" s="150"/>
      <c r="AF69" s="150"/>
      <c r="AG69" s="150" t="s">
        <v>1232</v>
      </c>
      <c r="AH69" s="150"/>
      <c r="AI69" s="150"/>
      <c r="AJ69" s="150"/>
      <c r="AK69" s="150"/>
      <c r="AL69" s="150"/>
      <c r="AM69" s="150"/>
      <c r="AN69" s="150"/>
      <c r="AO69" s="150"/>
      <c r="AP69" s="150"/>
      <c r="AQ69" s="150"/>
      <c r="AR69" s="150"/>
      <c r="AS69" s="150"/>
      <c r="AT69" s="150"/>
      <c r="AU69" s="150"/>
      <c r="AV69" s="150"/>
      <c r="AW69" s="150"/>
      <c r="AX69" s="150"/>
      <c r="AY69" s="150"/>
      <c r="AZ69" s="150"/>
      <c r="BA69" s="150"/>
      <c r="BB69" s="150"/>
      <c r="BC69" s="150"/>
      <c r="BD69" s="150"/>
      <c r="BE69" s="150"/>
      <c r="BF69" s="150"/>
      <c r="BG69" s="150"/>
      <c r="BH69" s="150"/>
    </row>
    <row r="70" spans="1:60" ht="25.5" x14ac:dyDescent="0.2">
      <c r="A70" s="163" t="s">
        <v>232</v>
      </c>
      <c r="B70" s="164" t="s">
        <v>132</v>
      </c>
      <c r="C70" s="182" t="s">
        <v>134</v>
      </c>
      <c r="D70" s="165"/>
      <c r="E70" s="166"/>
      <c r="F70" s="167"/>
      <c r="G70" s="168">
        <f>SUMIF(AG71:AG75,"&lt;&gt;NOR",G71:G75)</f>
        <v>0</v>
      </c>
      <c r="H70" s="162"/>
      <c r="I70" s="162">
        <f>SUM(I71:I75)</f>
        <v>0</v>
      </c>
      <c r="J70" s="162"/>
      <c r="K70" s="162">
        <f>SUM(K71:K75)</f>
        <v>0</v>
      </c>
      <c r="L70" s="162"/>
      <c r="M70" s="162">
        <f>SUM(M71:M75)</f>
        <v>0</v>
      </c>
      <c r="N70" s="162"/>
      <c r="O70" s="162">
        <f>SUM(O71:O75)</f>
        <v>15.2</v>
      </c>
      <c r="P70" s="162"/>
      <c r="Q70" s="162">
        <f>SUM(Q71:Q75)</f>
        <v>0</v>
      </c>
      <c r="R70" s="162"/>
      <c r="S70" s="162"/>
      <c r="T70" s="162"/>
      <c r="U70" s="162"/>
      <c r="V70" s="162">
        <f>SUM(V71:V75)</f>
        <v>0</v>
      </c>
      <c r="W70" s="162"/>
      <c r="X70" s="162"/>
      <c r="AG70" t="s">
        <v>233</v>
      </c>
    </row>
    <row r="71" spans="1:60" ht="45" outlineLevel="1" x14ac:dyDescent="0.2">
      <c r="A71" s="175">
        <v>55</v>
      </c>
      <c r="B71" s="176" t="s">
        <v>1680</v>
      </c>
      <c r="C71" s="183" t="s">
        <v>1955</v>
      </c>
      <c r="D71" s="177" t="s">
        <v>1277</v>
      </c>
      <c r="E71" s="178">
        <v>1</v>
      </c>
      <c r="F71" s="179"/>
      <c r="G71" s="180">
        <f>ROUND(E71*F71,2)</f>
        <v>0</v>
      </c>
      <c r="H71" s="161"/>
      <c r="I71" s="160">
        <f>ROUND(E71*H71,2)</f>
        <v>0</v>
      </c>
      <c r="J71" s="161"/>
      <c r="K71" s="160">
        <f>ROUND(E71*J71,2)</f>
        <v>0</v>
      </c>
      <c r="L71" s="160">
        <v>21</v>
      </c>
      <c r="M71" s="160">
        <f>G71*(1+L71/100)</f>
        <v>0</v>
      </c>
      <c r="N71" s="160">
        <v>5.5</v>
      </c>
      <c r="O71" s="160">
        <f>ROUND(E71*N71,2)</f>
        <v>5.5</v>
      </c>
      <c r="P71" s="160">
        <v>0</v>
      </c>
      <c r="Q71" s="160">
        <f>ROUND(E71*P71,2)</f>
        <v>0</v>
      </c>
      <c r="R71" s="160"/>
      <c r="S71" s="160" t="s">
        <v>236</v>
      </c>
      <c r="T71" s="160" t="s">
        <v>295</v>
      </c>
      <c r="U71" s="160">
        <v>0</v>
      </c>
      <c r="V71" s="160">
        <f>ROUND(E71*U71,2)</f>
        <v>0</v>
      </c>
      <c r="W71" s="160"/>
      <c r="X71" s="160" t="s">
        <v>261</v>
      </c>
      <c r="Y71" s="150"/>
      <c r="Z71" s="150"/>
      <c r="AA71" s="150"/>
      <c r="AB71" s="150"/>
      <c r="AC71" s="150"/>
      <c r="AD71" s="150"/>
      <c r="AE71" s="150"/>
      <c r="AF71" s="150"/>
      <c r="AG71" s="150" t="s">
        <v>1232</v>
      </c>
      <c r="AH71" s="150"/>
      <c r="AI71" s="150"/>
      <c r="AJ71" s="150"/>
      <c r="AK71" s="150"/>
      <c r="AL71" s="150"/>
      <c r="AM71" s="150"/>
      <c r="AN71" s="150"/>
      <c r="AO71" s="150"/>
      <c r="AP71" s="150"/>
      <c r="AQ71" s="150"/>
      <c r="AR71" s="150"/>
      <c r="AS71" s="150"/>
      <c r="AT71" s="150"/>
      <c r="AU71" s="150"/>
      <c r="AV71" s="150"/>
      <c r="AW71" s="150"/>
      <c r="AX71" s="150"/>
      <c r="AY71" s="150"/>
      <c r="AZ71" s="150"/>
      <c r="BA71" s="150"/>
      <c r="BB71" s="150"/>
      <c r="BC71" s="150"/>
      <c r="BD71" s="150"/>
      <c r="BE71" s="150"/>
      <c r="BF71" s="150"/>
      <c r="BG71" s="150"/>
      <c r="BH71" s="150"/>
    </row>
    <row r="72" spans="1:60" ht="22.5" outlineLevel="1" x14ac:dyDescent="0.2">
      <c r="A72" s="175">
        <v>56</v>
      </c>
      <c r="B72" s="176" t="s">
        <v>1682</v>
      </c>
      <c r="C72" s="183" t="s">
        <v>1954</v>
      </c>
      <c r="D72" s="177" t="s">
        <v>1277</v>
      </c>
      <c r="E72" s="178">
        <v>1</v>
      </c>
      <c r="F72" s="179"/>
      <c r="G72" s="180">
        <f>ROUND(E72*F72,2)</f>
        <v>0</v>
      </c>
      <c r="H72" s="161"/>
      <c r="I72" s="160">
        <f>ROUND(E72*H72,2)</f>
        <v>0</v>
      </c>
      <c r="J72" s="161"/>
      <c r="K72" s="160">
        <f>ROUND(E72*J72,2)</f>
        <v>0</v>
      </c>
      <c r="L72" s="160">
        <v>21</v>
      </c>
      <c r="M72" s="160">
        <f>G72*(1+L72/100)</f>
        <v>0</v>
      </c>
      <c r="N72" s="160">
        <v>0.5</v>
      </c>
      <c r="O72" s="160">
        <f>ROUND(E72*N72,2)</f>
        <v>0.5</v>
      </c>
      <c r="P72" s="160">
        <v>0</v>
      </c>
      <c r="Q72" s="160">
        <f>ROUND(E72*P72,2)</f>
        <v>0</v>
      </c>
      <c r="R72" s="160"/>
      <c r="S72" s="160" t="s">
        <v>236</v>
      </c>
      <c r="T72" s="160" t="s">
        <v>295</v>
      </c>
      <c r="U72" s="160">
        <v>0</v>
      </c>
      <c r="V72" s="160">
        <f>ROUND(E72*U72,2)</f>
        <v>0</v>
      </c>
      <c r="W72" s="160"/>
      <c r="X72" s="160" t="s">
        <v>261</v>
      </c>
      <c r="Y72" s="150"/>
      <c r="Z72" s="150"/>
      <c r="AA72" s="150"/>
      <c r="AB72" s="150"/>
      <c r="AC72" s="150"/>
      <c r="AD72" s="150"/>
      <c r="AE72" s="150"/>
      <c r="AF72" s="150"/>
      <c r="AG72" s="150" t="s">
        <v>1232</v>
      </c>
      <c r="AH72" s="150"/>
      <c r="AI72" s="150"/>
      <c r="AJ72" s="150"/>
      <c r="AK72" s="150"/>
      <c r="AL72" s="150"/>
      <c r="AM72" s="150"/>
      <c r="AN72" s="150"/>
      <c r="AO72" s="150"/>
      <c r="AP72" s="150"/>
      <c r="AQ72" s="150"/>
      <c r="AR72" s="150"/>
      <c r="AS72" s="150"/>
      <c r="AT72" s="150"/>
      <c r="AU72" s="150"/>
      <c r="AV72" s="150"/>
      <c r="AW72" s="150"/>
      <c r="AX72" s="150"/>
      <c r="AY72" s="150"/>
      <c r="AZ72" s="150"/>
      <c r="BA72" s="150"/>
      <c r="BB72" s="150"/>
      <c r="BC72" s="150"/>
      <c r="BD72" s="150"/>
      <c r="BE72" s="150"/>
      <c r="BF72" s="150"/>
      <c r="BG72" s="150"/>
      <c r="BH72" s="150"/>
    </row>
    <row r="73" spans="1:60" outlineLevel="1" x14ac:dyDescent="0.2">
      <c r="A73" s="175">
        <v>57</v>
      </c>
      <c r="B73" s="176" t="s">
        <v>1684</v>
      </c>
      <c r="C73" s="183" t="s">
        <v>1956</v>
      </c>
      <c r="D73" s="177" t="s">
        <v>1937</v>
      </c>
      <c r="E73" s="178">
        <v>3</v>
      </c>
      <c r="F73" s="179"/>
      <c r="G73" s="180">
        <f>ROUND(E73*F73,2)</f>
        <v>0</v>
      </c>
      <c r="H73" s="161"/>
      <c r="I73" s="160">
        <f>ROUND(E73*H73,2)</f>
        <v>0</v>
      </c>
      <c r="J73" s="161"/>
      <c r="K73" s="160">
        <f>ROUND(E73*J73,2)</f>
        <v>0</v>
      </c>
      <c r="L73" s="160">
        <v>21</v>
      </c>
      <c r="M73" s="160">
        <f>G73*(1+L73/100)</f>
        <v>0</v>
      </c>
      <c r="N73" s="160">
        <v>1</v>
      </c>
      <c r="O73" s="160">
        <f>ROUND(E73*N73,2)</f>
        <v>3</v>
      </c>
      <c r="P73" s="160">
        <v>0</v>
      </c>
      <c r="Q73" s="160">
        <f>ROUND(E73*P73,2)</f>
        <v>0</v>
      </c>
      <c r="R73" s="160"/>
      <c r="S73" s="160" t="s">
        <v>236</v>
      </c>
      <c r="T73" s="160" t="s">
        <v>295</v>
      </c>
      <c r="U73" s="160">
        <v>0</v>
      </c>
      <c r="V73" s="160">
        <f>ROUND(E73*U73,2)</f>
        <v>0</v>
      </c>
      <c r="W73" s="160"/>
      <c r="X73" s="160" t="s">
        <v>261</v>
      </c>
      <c r="Y73" s="150"/>
      <c r="Z73" s="150"/>
      <c r="AA73" s="150"/>
      <c r="AB73" s="150"/>
      <c r="AC73" s="150"/>
      <c r="AD73" s="150"/>
      <c r="AE73" s="150"/>
      <c r="AF73" s="150"/>
      <c r="AG73" s="150" t="s">
        <v>1232</v>
      </c>
      <c r="AH73" s="150"/>
      <c r="AI73" s="150"/>
      <c r="AJ73" s="150"/>
      <c r="AK73" s="150"/>
      <c r="AL73" s="150"/>
      <c r="AM73" s="150"/>
      <c r="AN73" s="150"/>
      <c r="AO73" s="150"/>
      <c r="AP73" s="150"/>
      <c r="AQ73" s="150"/>
      <c r="AR73" s="150"/>
      <c r="AS73" s="150"/>
      <c r="AT73" s="150"/>
      <c r="AU73" s="150"/>
      <c r="AV73" s="150"/>
      <c r="AW73" s="150"/>
      <c r="AX73" s="150"/>
      <c r="AY73" s="150"/>
      <c r="AZ73" s="150"/>
      <c r="BA73" s="150"/>
      <c r="BB73" s="150"/>
      <c r="BC73" s="150"/>
      <c r="BD73" s="150"/>
      <c r="BE73" s="150"/>
      <c r="BF73" s="150"/>
      <c r="BG73" s="150"/>
      <c r="BH73" s="150"/>
    </row>
    <row r="74" spans="1:60" outlineLevel="1" x14ac:dyDescent="0.2">
      <c r="A74" s="175">
        <v>58</v>
      </c>
      <c r="B74" s="176" t="s">
        <v>1320</v>
      </c>
      <c r="C74" s="183" t="s">
        <v>1957</v>
      </c>
      <c r="D74" s="177" t="s">
        <v>1937</v>
      </c>
      <c r="E74" s="178">
        <v>2</v>
      </c>
      <c r="F74" s="179"/>
      <c r="G74" s="180">
        <f>ROUND(E74*F74,2)</f>
        <v>0</v>
      </c>
      <c r="H74" s="161"/>
      <c r="I74" s="160">
        <f>ROUND(E74*H74,2)</f>
        <v>0</v>
      </c>
      <c r="J74" s="161"/>
      <c r="K74" s="160">
        <f>ROUND(E74*J74,2)</f>
        <v>0</v>
      </c>
      <c r="L74" s="160">
        <v>21</v>
      </c>
      <c r="M74" s="160">
        <f>G74*(1+L74/100)</f>
        <v>0</v>
      </c>
      <c r="N74" s="160">
        <v>2.6</v>
      </c>
      <c r="O74" s="160">
        <f>ROUND(E74*N74,2)</f>
        <v>5.2</v>
      </c>
      <c r="P74" s="160">
        <v>0</v>
      </c>
      <c r="Q74" s="160">
        <f>ROUND(E74*P74,2)</f>
        <v>0</v>
      </c>
      <c r="R74" s="160"/>
      <c r="S74" s="160" t="s">
        <v>236</v>
      </c>
      <c r="T74" s="160" t="s">
        <v>295</v>
      </c>
      <c r="U74" s="160">
        <v>0</v>
      </c>
      <c r="V74" s="160">
        <f>ROUND(E74*U74,2)</f>
        <v>0</v>
      </c>
      <c r="W74" s="160"/>
      <c r="X74" s="160" t="s">
        <v>261</v>
      </c>
      <c r="Y74" s="150"/>
      <c r="Z74" s="150"/>
      <c r="AA74" s="150"/>
      <c r="AB74" s="150"/>
      <c r="AC74" s="150"/>
      <c r="AD74" s="150"/>
      <c r="AE74" s="150"/>
      <c r="AF74" s="150"/>
      <c r="AG74" s="150" t="s">
        <v>1232</v>
      </c>
      <c r="AH74" s="150"/>
      <c r="AI74" s="150"/>
      <c r="AJ74" s="150"/>
      <c r="AK74" s="150"/>
      <c r="AL74" s="150"/>
      <c r="AM74" s="150"/>
      <c r="AN74" s="150"/>
      <c r="AO74" s="150"/>
      <c r="AP74" s="150"/>
      <c r="AQ74" s="150"/>
      <c r="AR74" s="150"/>
      <c r="AS74" s="150"/>
      <c r="AT74" s="150"/>
      <c r="AU74" s="150"/>
      <c r="AV74" s="150"/>
      <c r="AW74" s="150"/>
      <c r="AX74" s="150"/>
      <c r="AY74" s="150"/>
      <c r="AZ74" s="150"/>
      <c r="BA74" s="150"/>
      <c r="BB74" s="150"/>
      <c r="BC74" s="150"/>
      <c r="BD74" s="150"/>
      <c r="BE74" s="150"/>
      <c r="BF74" s="150"/>
      <c r="BG74" s="150"/>
      <c r="BH74" s="150"/>
    </row>
    <row r="75" spans="1:60" outlineLevel="1" x14ac:dyDescent="0.2">
      <c r="A75" s="175">
        <v>59</v>
      </c>
      <c r="B75" s="176" t="s">
        <v>1322</v>
      </c>
      <c r="C75" s="183" t="s">
        <v>1958</v>
      </c>
      <c r="D75" s="177" t="s">
        <v>1939</v>
      </c>
      <c r="E75" s="178">
        <v>1</v>
      </c>
      <c r="F75" s="179"/>
      <c r="G75" s="180">
        <f>ROUND(E75*F75,2)</f>
        <v>0</v>
      </c>
      <c r="H75" s="161"/>
      <c r="I75" s="160">
        <f>ROUND(E75*H75,2)</f>
        <v>0</v>
      </c>
      <c r="J75" s="161"/>
      <c r="K75" s="160">
        <f>ROUND(E75*J75,2)</f>
        <v>0</v>
      </c>
      <c r="L75" s="160">
        <v>21</v>
      </c>
      <c r="M75" s="160">
        <f>G75*(1+L75/100)</f>
        <v>0</v>
      </c>
      <c r="N75" s="160">
        <v>1</v>
      </c>
      <c r="O75" s="160">
        <f>ROUND(E75*N75,2)</f>
        <v>1</v>
      </c>
      <c r="P75" s="160">
        <v>0</v>
      </c>
      <c r="Q75" s="160">
        <f>ROUND(E75*P75,2)</f>
        <v>0</v>
      </c>
      <c r="R75" s="160"/>
      <c r="S75" s="160" t="s">
        <v>236</v>
      </c>
      <c r="T75" s="160" t="s">
        <v>295</v>
      </c>
      <c r="U75" s="160">
        <v>0</v>
      </c>
      <c r="V75" s="160">
        <f>ROUND(E75*U75,2)</f>
        <v>0</v>
      </c>
      <c r="W75" s="160"/>
      <c r="X75" s="160" t="s">
        <v>261</v>
      </c>
      <c r="Y75" s="150"/>
      <c r="Z75" s="150"/>
      <c r="AA75" s="150"/>
      <c r="AB75" s="150"/>
      <c r="AC75" s="150"/>
      <c r="AD75" s="150"/>
      <c r="AE75" s="150"/>
      <c r="AF75" s="150"/>
      <c r="AG75" s="150" t="s">
        <v>1232</v>
      </c>
      <c r="AH75" s="150"/>
      <c r="AI75" s="150"/>
      <c r="AJ75" s="150"/>
      <c r="AK75" s="150"/>
      <c r="AL75" s="150"/>
      <c r="AM75" s="150"/>
      <c r="AN75" s="150"/>
      <c r="AO75" s="150"/>
      <c r="AP75" s="150"/>
      <c r="AQ75" s="150"/>
      <c r="AR75" s="150"/>
      <c r="AS75" s="150"/>
      <c r="AT75" s="150"/>
      <c r="AU75" s="150"/>
      <c r="AV75" s="150"/>
      <c r="AW75" s="150"/>
      <c r="AX75" s="150"/>
      <c r="AY75" s="150"/>
      <c r="AZ75" s="150"/>
      <c r="BA75" s="150"/>
      <c r="BB75" s="150"/>
      <c r="BC75" s="150"/>
      <c r="BD75" s="150"/>
      <c r="BE75" s="150"/>
      <c r="BF75" s="150"/>
      <c r="BG75" s="150"/>
      <c r="BH75" s="150"/>
    </row>
    <row r="76" spans="1:60" x14ac:dyDescent="0.2">
      <c r="A76" s="163" t="s">
        <v>232</v>
      </c>
      <c r="B76" s="164" t="s">
        <v>202</v>
      </c>
      <c r="C76" s="182" t="s">
        <v>203</v>
      </c>
      <c r="D76" s="165"/>
      <c r="E76" s="166"/>
      <c r="F76" s="167"/>
      <c r="G76" s="168">
        <f>SUMIF(AG77:AG77,"&lt;&gt;NOR",G77:G77)</f>
        <v>0</v>
      </c>
      <c r="H76" s="162"/>
      <c r="I76" s="162">
        <f>SUM(I77:I77)</f>
        <v>0</v>
      </c>
      <c r="J76" s="162"/>
      <c r="K76" s="162">
        <f>SUM(K77:K77)</f>
        <v>0</v>
      </c>
      <c r="L76" s="162"/>
      <c r="M76" s="162">
        <f>SUM(M77:M77)</f>
        <v>0</v>
      </c>
      <c r="N76" s="162"/>
      <c r="O76" s="162">
        <f>SUM(O77:O77)</f>
        <v>0</v>
      </c>
      <c r="P76" s="162"/>
      <c r="Q76" s="162">
        <f>SUM(Q77:Q77)</f>
        <v>0</v>
      </c>
      <c r="R76" s="162"/>
      <c r="S76" s="162"/>
      <c r="T76" s="162"/>
      <c r="U76" s="162"/>
      <c r="V76" s="162">
        <f>SUM(V77:V77)</f>
        <v>0</v>
      </c>
      <c r="W76" s="162"/>
      <c r="X76" s="162"/>
      <c r="AG76" t="s">
        <v>233</v>
      </c>
    </row>
    <row r="77" spans="1:60" outlineLevel="1" x14ac:dyDescent="0.2">
      <c r="A77" s="175">
        <v>60</v>
      </c>
      <c r="B77" s="176" t="s">
        <v>1503</v>
      </c>
      <c r="C77" s="183" t="s">
        <v>1959</v>
      </c>
      <c r="D77" s="177" t="s">
        <v>862</v>
      </c>
      <c r="E77" s="178">
        <v>1</v>
      </c>
      <c r="F77" s="179"/>
      <c r="G77" s="180">
        <f>ROUND(E77*F77,2)</f>
        <v>0</v>
      </c>
      <c r="H77" s="161"/>
      <c r="I77" s="160">
        <f>ROUND(E77*H77,2)</f>
        <v>0</v>
      </c>
      <c r="J77" s="161"/>
      <c r="K77" s="160">
        <f>ROUND(E77*J77,2)</f>
        <v>0</v>
      </c>
      <c r="L77" s="160">
        <v>21</v>
      </c>
      <c r="M77" s="160">
        <f>G77*(1+L77/100)</f>
        <v>0</v>
      </c>
      <c r="N77" s="160">
        <v>0</v>
      </c>
      <c r="O77" s="160">
        <f>ROUND(E77*N77,2)</f>
        <v>0</v>
      </c>
      <c r="P77" s="160">
        <v>0</v>
      </c>
      <c r="Q77" s="160">
        <f>ROUND(E77*P77,2)</f>
        <v>0</v>
      </c>
      <c r="R77" s="160"/>
      <c r="S77" s="160" t="s">
        <v>236</v>
      </c>
      <c r="T77" s="160" t="s">
        <v>237</v>
      </c>
      <c r="U77" s="160">
        <v>0</v>
      </c>
      <c r="V77" s="160">
        <f>ROUND(E77*U77,2)</f>
        <v>0</v>
      </c>
      <c r="W77" s="160"/>
      <c r="X77" s="160" t="s">
        <v>55</v>
      </c>
      <c r="Y77" s="150"/>
      <c r="Z77" s="150"/>
      <c r="AA77" s="150"/>
      <c r="AB77" s="150"/>
      <c r="AC77" s="150"/>
      <c r="AD77" s="150"/>
      <c r="AE77" s="150"/>
      <c r="AF77" s="150"/>
      <c r="AG77" s="150" t="s">
        <v>1505</v>
      </c>
      <c r="AH77" s="150"/>
      <c r="AI77" s="150"/>
      <c r="AJ77" s="150"/>
      <c r="AK77" s="150"/>
      <c r="AL77" s="150"/>
      <c r="AM77" s="150"/>
      <c r="AN77" s="150"/>
      <c r="AO77" s="150"/>
      <c r="AP77" s="150"/>
      <c r="AQ77" s="150"/>
      <c r="AR77" s="150"/>
      <c r="AS77" s="150"/>
      <c r="AT77" s="150"/>
      <c r="AU77" s="150"/>
      <c r="AV77" s="150"/>
      <c r="AW77" s="150"/>
      <c r="AX77" s="150"/>
      <c r="AY77" s="150"/>
      <c r="AZ77" s="150"/>
      <c r="BA77" s="150"/>
      <c r="BB77" s="150"/>
      <c r="BC77" s="150"/>
      <c r="BD77" s="150"/>
      <c r="BE77" s="150"/>
      <c r="BF77" s="150"/>
      <c r="BG77" s="150"/>
      <c r="BH77" s="150"/>
    </row>
    <row r="78" spans="1:60" x14ac:dyDescent="0.2">
      <c r="A78" s="163" t="s">
        <v>232</v>
      </c>
      <c r="B78" s="164" t="s">
        <v>100</v>
      </c>
      <c r="C78" s="182" t="s">
        <v>102</v>
      </c>
      <c r="D78" s="165"/>
      <c r="E78" s="166"/>
      <c r="F78" s="167"/>
      <c r="G78" s="168">
        <f>SUMIF(AG79:AG82,"&lt;&gt;NOR",G79:G82)</f>
        <v>0</v>
      </c>
      <c r="H78" s="162"/>
      <c r="I78" s="162">
        <f>SUM(I79:I82)</f>
        <v>0</v>
      </c>
      <c r="J78" s="162"/>
      <c r="K78" s="162">
        <f>SUM(K79:K82)</f>
        <v>0</v>
      </c>
      <c r="L78" s="162"/>
      <c r="M78" s="162">
        <f>SUM(M79:M82)</f>
        <v>0</v>
      </c>
      <c r="N78" s="162"/>
      <c r="O78" s="162">
        <f>SUM(O79:O82)</f>
        <v>3.3</v>
      </c>
      <c r="P78" s="162"/>
      <c r="Q78" s="162">
        <f>SUM(Q79:Q82)</f>
        <v>0</v>
      </c>
      <c r="R78" s="162"/>
      <c r="S78" s="162"/>
      <c r="T78" s="162"/>
      <c r="U78" s="162"/>
      <c r="V78" s="162">
        <f>SUM(V79:V82)</f>
        <v>0</v>
      </c>
      <c r="W78" s="162"/>
      <c r="X78" s="162"/>
      <c r="AG78" t="s">
        <v>233</v>
      </c>
    </row>
    <row r="79" spans="1:60" ht="22.5" outlineLevel="1" x14ac:dyDescent="0.2">
      <c r="A79" s="175">
        <v>61</v>
      </c>
      <c r="B79" s="176" t="s">
        <v>1687</v>
      </c>
      <c r="C79" s="183" t="s">
        <v>1960</v>
      </c>
      <c r="D79" s="177" t="s">
        <v>1277</v>
      </c>
      <c r="E79" s="178">
        <v>1</v>
      </c>
      <c r="F79" s="179"/>
      <c r="G79" s="180">
        <f>ROUND(E79*F79,2)</f>
        <v>0</v>
      </c>
      <c r="H79" s="161"/>
      <c r="I79" s="160">
        <f>ROUND(E79*H79,2)</f>
        <v>0</v>
      </c>
      <c r="J79" s="161"/>
      <c r="K79" s="160">
        <f>ROUND(E79*J79,2)</f>
        <v>0</v>
      </c>
      <c r="L79" s="160">
        <v>21</v>
      </c>
      <c r="M79" s="160">
        <f>G79*(1+L79/100)</f>
        <v>0</v>
      </c>
      <c r="N79" s="160">
        <v>0.8</v>
      </c>
      <c r="O79" s="160">
        <f>ROUND(E79*N79,2)</f>
        <v>0.8</v>
      </c>
      <c r="P79" s="160">
        <v>0</v>
      </c>
      <c r="Q79" s="160">
        <f>ROUND(E79*P79,2)</f>
        <v>0</v>
      </c>
      <c r="R79" s="160"/>
      <c r="S79" s="160" t="s">
        <v>236</v>
      </c>
      <c r="T79" s="160" t="s">
        <v>295</v>
      </c>
      <c r="U79" s="160">
        <v>0</v>
      </c>
      <c r="V79" s="160">
        <f>ROUND(E79*U79,2)</f>
        <v>0</v>
      </c>
      <c r="W79" s="160"/>
      <c r="X79" s="160" t="s">
        <v>261</v>
      </c>
      <c r="Y79" s="150"/>
      <c r="Z79" s="150"/>
      <c r="AA79" s="150"/>
      <c r="AB79" s="150"/>
      <c r="AC79" s="150"/>
      <c r="AD79" s="150"/>
      <c r="AE79" s="150"/>
      <c r="AF79" s="150"/>
      <c r="AG79" s="150" t="s">
        <v>1232</v>
      </c>
      <c r="AH79" s="150"/>
      <c r="AI79" s="150"/>
      <c r="AJ79" s="150"/>
      <c r="AK79" s="150"/>
      <c r="AL79" s="150"/>
      <c r="AM79" s="150"/>
      <c r="AN79" s="150"/>
      <c r="AO79" s="150"/>
      <c r="AP79" s="150"/>
      <c r="AQ79" s="150"/>
      <c r="AR79" s="150"/>
      <c r="AS79" s="150"/>
      <c r="AT79" s="150"/>
      <c r="AU79" s="150"/>
      <c r="AV79" s="150"/>
      <c r="AW79" s="150"/>
      <c r="AX79" s="150"/>
      <c r="AY79" s="150"/>
      <c r="AZ79" s="150"/>
      <c r="BA79" s="150"/>
      <c r="BB79" s="150"/>
      <c r="BC79" s="150"/>
      <c r="BD79" s="150"/>
      <c r="BE79" s="150"/>
      <c r="BF79" s="150"/>
      <c r="BG79" s="150"/>
      <c r="BH79" s="150"/>
    </row>
    <row r="80" spans="1:60" ht="22.5" outlineLevel="1" x14ac:dyDescent="0.2">
      <c r="A80" s="175">
        <v>62</v>
      </c>
      <c r="B80" s="176" t="s">
        <v>1689</v>
      </c>
      <c r="C80" s="183" t="s">
        <v>1961</v>
      </c>
      <c r="D80" s="177" t="s">
        <v>1277</v>
      </c>
      <c r="E80" s="178">
        <v>1</v>
      </c>
      <c r="F80" s="179"/>
      <c r="G80" s="180">
        <f>ROUND(E80*F80,2)</f>
        <v>0</v>
      </c>
      <c r="H80" s="161"/>
      <c r="I80" s="160">
        <f>ROUND(E80*H80,2)</f>
        <v>0</v>
      </c>
      <c r="J80" s="161"/>
      <c r="K80" s="160">
        <f>ROUND(E80*J80,2)</f>
        <v>0</v>
      </c>
      <c r="L80" s="160">
        <v>21</v>
      </c>
      <c r="M80" s="160">
        <f>G80*(1+L80/100)</f>
        <v>0</v>
      </c>
      <c r="N80" s="160">
        <v>2</v>
      </c>
      <c r="O80" s="160">
        <f>ROUND(E80*N80,2)</f>
        <v>2</v>
      </c>
      <c r="P80" s="160">
        <v>0</v>
      </c>
      <c r="Q80" s="160">
        <f>ROUND(E80*P80,2)</f>
        <v>0</v>
      </c>
      <c r="R80" s="160"/>
      <c r="S80" s="160" t="s">
        <v>236</v>
      </c>
      <c r="T80" s="160" t="s">
        <v>295</v>
      </c>
      <c r="U80" s="160">
        <v>0</v>
      </c>
      <c r="V80" s="160">
        <f>ROUND(E80*U80,2)</f>
        <v>0</v>
      </c>
      <c r="W80" s="160"/>
      <c r="X80" s="160" t="s">
        <v>261</v>
      </c>
      <c r="Y80" s="150"/>
      <c r="Z80" s="150"/>
      <c r="AA80" s="150"/>
      <c r="AB80" s="150"/>
      <c r="AC80" s="150"/>
      <c r="AD80" s="150"/>
      <c r="AE80" s="150"/>
      <c r="AF80" s="150"/>
      <c r="AG80" s="150" t="s">
        <v>1232</v>
      </c>
      <c r="AH80" s="150"/>
      <c r="AI80" s="150"/>
      <c r="AJ80" s="150"/>
      <c r="AK80" s="150"/>
      <c r="AL80" s="150"/>
      <c r="AM80" s="150"/>
      <c r="AN80" s="150"/>
      <c r="AO80" s="150"/>
      <c r="AP80" s="150"/>
      <c r="AQ80" s="150"/>
      <c r="AR80" s="150"/>
      <c r="AS80" s="150"/>
      <c r="AT80" s="150"/>
      <c r="AU80" s="150"/>
      <c r="AV80" s="150"/>
      <c r="AW80" s="150"/>
      <c r="AX80" s="150"/>
      <c r="AY80" s="150"/>
      <c r="AZ80" s="150"/>
      <c r="BA80" s="150"/>
      <c r="BB80" s="150"/>
      <c r="BC80" s="150"/>
      <c r="BD80" s="150"/>
      <c r="BE80" s="150"/>
      <c r="BF80" s="150"/>
      <c r="BG80" s="150"/>
      <c r="BH80" s="150"/>
    </row>
    <row r="81" spans="1:60" outlineLevel="1" x14ac:dyDescent="0.2">
      <c r="A81" s="175">
        <v>63</v>
      </c>
      <c r="B81" s="176" t="s">
        <v>1691</v>
      </c>
      <c r="C81" s="183" t="s">
        <v>1942</v>
      </c>
      <c r="D81" s="177" t="s">
        <v>1277</v>
      </c>
      <c r="E81" s="178">
        <v>1</v>
      </c>
      <c r="F81" s="179"/>
      <c r="G81" s="180">
        <f>ROUND(E81*F81,2)</f>
        <v>0</v>
      </c>
      <c r="H81" s="161"/>
      <c r="I81" s="160">
        <f>ROUND(E81*H81,2)</f>
        <v>0</v>
      </c>
      <c r="J81" s="161"/>
      <c r="K81" s="160">
        <f>ROUND(E81*J81,2)</f>
        <v>0</v>
      </c>
      <c r="L81" s="160">
        <v>21</v>
      </c>
      <c r="M81" s="160">
        <f>G81*(1+L81/100)</f>
        <v>0</v>
      </c>
      <c r="N81" s="160">
        <v>0</v>
      </c>
      <c r="O81" s="160">
        <f>ROUND(E81*N81,2)</f>
        <v>0</v>
      </c>
      <c r="P81" s="160">
        <v>0</v>
      </c>
      <c r="Q81" s="160">
        <f>ROUND(E81*P81,2)</f>
        <v>0</v>
      </c>
      <c r="R81" s="160"/>
      <c r="S81" s="160" t="s">
        <v>236</v>
      </c>
      <c r="T81" s="160" t="s">
        <v>295</v>
      </c>
      <c r="U81" s="160">
        <v>0</v>
      </c>
      <c r="V81" s="160">
        <f>ROUND(E81*U81,2)</f>
        <v>0</v>
      </c>
      <c r="W81" s="160"/>
      <c r="X81" s="160" t="s">
        <v>261</v>
      </c>
      <c r="Y81" s="150"/>
      <c r="Z81" s="150"/>
      <c r="AA81" s="150"/>
      <c r="AB81" s="150"/>
      <c r="AC81" s="150"/>
      <c r="AD81" s="150"/>
      <c r="AE81" s="150"/>
      <c r="AF81" s="150"/>
      <c r="AG81" s="150" t="s">
        <v>1232</v>
      </c>
      <c r="AH81" s="150"/>
      <c r="AI81" s="150"/>
      <c r="AJ81" s="150"/>
      <c r="AK81" s="150"/>
      <c r="AL81" s="150"/>
      <c r="AM81" s="150"/>
      <c r="AN81" s="150"/>
      <c r="AO81" s="150"/>
      <c r="AP81" s="150"/>
      <c r="AQ81" s="150"/>
      <c r="AR81" s="150"/>
      <c r="AS81" s="150"/>
      <c r="AT81" s="150"/>
      <c r="AU81" s="150"/>
      <c r="AV81" s="150"/>
      <c r="AW81" s="150"/>
      <c r="AX81" s="150"/>
      <c r="AY81" s="150"/>
      <c r="AZ81" s="150"/>
      <c r="BA81" s="150"/>
      <c r="BB81" s="150"/>
      <c r="BC81" s="150"/>
      <c r="BD81" s="150"/>
      <c r="BE81" s="150"/>
      <c r="BF81" s="150"/>
      <c r="BG81" s="150"/>
      <c r="BH81" s="150"/>
    </row>
    <row r="82" spans="1:60" outlineLevel="1" x14ac:dyDescent="0.2">
      <c r="A82" s="169">
        <v>64</v>
      </c>
      <c r="B82" s="170" t="s">
        <v>1693</v>
      </c>
      <c r="C82" s="184" t="s">
        <v>1958</v>
      </c>
      <c r="D82" s="171" t="s">
        <v>1939</v>
      </c>
      <c r="E82" s="172">
        <v>1</v>
      </c>
      <c r="F82" s="173"/>
      <c r="G82" s="174">
        <f>ROUND(E82*F82,2)</f>
        <v>0</v>
      </c>
      <c r="H82" s="161"/>
      <c r="I82" s="160">
        <f>ROUND(E82*H82,2)</f>
        <v>0</v>
      </c>
      <c r="J82" s="161"/>
      <c r="K82" s="160">
        <f>ROUND(E82*J82,2)</f>
        <v>0</v>
      </c>
      <c r="L82" s="160">
        <v>21</v>
      </c>
      <c r="M82" s="160">
        <f>G82*(1+L82/100)</f>
        <v>0</v>
      </c>
      <c r="N82" s="160">
        <v>0.5</v>
      </c>
      <c r="O82" s="160">
        <f>ROUND(E82*N82,2)</f>
        <v>0.5</v>
      </c>
      <c r="P82" s="160">
        <v>0</v>
      </c>
      <c r="Q82" s="160">
        <f>ROUND(E82*P82,2)</f>
        <v>0</v>
      </c>
      <c r="R82" s="160"/>
      <c r="S82" s="160" t="s">
        <v>236</v>
      </c>
      <c r="T82" s="160" t="s">
        <v>295</v>
      </c>
      <c r="U82" s="160">
        <v>0</v>
      </c>
      <c r="V82" s="160">
        <f>ROUND(E82*U82,2)</f>
        <v>0</v>
      </c>
      <c r="W82" s="160"/>
      <c r="X82" s="160" t="s">
        <v>261</v>
      </c>
      <c r="Y82" s="150"/>
      <c r="Z82" s="150"/>
      <c r="AA82" s="150"/>
      <c r="AB82" s="150"/>
      <c r="AC82" s="150"/>
      <c r="AD82" s="150"/>
      <c r="AE82" s="150"/>
      <c r="AF82" s="150"/>
      <c r="AG82" s="150" t="s">
        <v>1232</v>
      </c>
      <c r="AH82" s="150"/>
      <c r="AI82" s="150"/>
      <c r="AJ82" s="150"/>
      <c r="AK82" s="150"/>
      <c r="AL82" s="150"/>
      <c r="AM82" s="150"/>
      <c r="AN82" s="150"/>
      <c r="AO82" s="150"/>
      <c r="AP82" s="150"/>
      <c r="AQ82" s="150"/>
      <c r="AR82" s="150"/>
      <c r="AS82" s="150"/>
      <c r="AT82" s="150"/>
      <c r="AU82" s="150"/>
      <c r="AV82" s="150"/>
      <c r="AW82" s="150"/>
      <c r="AX82" s="150"/>
      <c r="AY82" s="150"/>
      <c r="AZ82" s="150"/>
      <c r="BA82" s="150"/>
      <c r="BB82" s="150"/>
      <c r="BC82" s="150"/>
      <c r="BD82" s="150"/>
      <c r="BE82" s="150"/>
      <c r="BF82" s="150"/>
      <c r="BG82" s="150"/>
      <c r="BH82" s="150"/>
    </row>
    <row r="83" spans="1:60" x14ac:dyDescent="0.2">
      <c r="A83" s="3"/>
      <c r="B83" s="4"/>
      <c r="C83" s="185"/>
      <c r="D83" s="6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AE83">
        <v>15</v>
      </c>
      <c r="AF83">
        <v>21</v>
      </c>
      <c r="AG83" t="s">
        <v>219</v>
      </c>
    </row>
    <row r="84" spans="1:60" x14ac:dyDescent="0.2">
      <c r="A84" s="153"/>
      <c r="B84" s="154" t="s">
        <v>31</v>
      </c>
      <c r="C84" s="186"/>
      <c r="D84" s="155"/>
      <c r="E84" s="156"/>
      <c r="F84" s="156"/>
      <c r="G84" s="181">
        <f>G8+G16+G24+G32+G40+G47+G55+G63+G70+G76+G78</f>
        <v>0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AE84">
        <f>SUMIF(L7:L82,AE83,G7:G82)</f>
        <v>0</v>
      </c>
      <c r="AF84">
        <f>SUMIF(L7:L82,AF83,G7:G82)</f>
        <v>0</v>
      </c>
      <c r="AG84" t="s">
        <v>253</v>
      </c>
    </row>
    <row r="85" spans="1:60" x14ac:dyDescent="0.2">
      <c r="A85" s="3"/>
      <c r="B85" s="4"/>
      <c r="C85" s="185"/>
      <c r="D85" s="6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60" x14ac:dyDescent="0.2">
      <c r="A86" s="3"/>
      <c r="B86" s="4"/>
      <c r="C86" s="185"/>
      <c r="D86" s="6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60" x14ac:dyDescent="0.2">
      <c r="A87" s="276" t="s">
        <v>254</v>
      </c>
      <c r="B87" s="276"/>
      <c r="C87" s="277"/>
      <c r="D87" s="6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60" x14ac:dyDescent="0.2">
      <c r="A88" s="257"/>
      <c r="B88" s="258"/>
      <c r="C88" s="259"/>
      <c r="D88" s="258"/>
      <c r="E88" s="258"/>
      <c r="F88" s="258"/>
      <c r="G88" s="260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AG88" t="s">
        <v>255</v>
      </c>
    </row>
    <row r="89" spans="1:60" x14ac:dyDescent="0.2">
      <c r="A89" s="261"/>
      <c r="B89" s="262"/>
      <c r="C89" s="263"/>
      <c r="D89" s="262"/>
      <c r="E89" s="262"/>
      <c r="F89" s="262"/>
      <c r="G89" s="264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60" x14ac:dyDescent="0.2">
      <c r="A90" s="261"/>
      <c r="B90" s="262"/>
      <c r="C90" s="263"/>
      <c r="D90" s="262"/>
      <c r="E90" s="262"/>
      <c r="F90" s="262"/>
      <c r="G90" s="264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60" x14ac:dyDescent="0.2">
      <c r="A91" s="261"/>
      <c r="B91" s="262"/>
      <c r="C91" s="263"/>
      <c r="D91" s="262"/>
      <c r="E91" s="262"/>
      <c r="F91" s="262"/>
      <c r="G91" s="264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60" x14ac:dyDescent="0.2">
      <c r="A92" s="265"/>
      <c r="B92" s="266"/>
      <c r="C92" s="267"/>
      <c r="D92" s="266"/>
      <c r="E92" s="266"/>
      <c r="F92" s="266"/>
      <c r="G92" s="268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60" x14ac:dyDescent="0.2">
      <c r="A93" s="3"/>
      <c r="B93" s="4"/>
      <c r="C93" s="185"/>
      <c r="D93" s="6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60" x14ac:dyDescent="0.2">
      <c r="C94" s="187"/>
      <c r="D94" s="10"/>
      <c r="AG94" t="s">
        <v>256</v>
      </c>
    </row>
    <row r="95" spans="1:60" x14ac:dyDescent="0.2">
      <c r="D95" s="10"/>
    </row>
    <row r="96" spans="1:60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6">
    <mergeCell ref="A88:G92"/>
    <mergeCell ref="A1:G1"/>
    <mergeCell ref="C2:G2"/>
    <mergeCell ref="C3:G3"/>
    <mergeCell ref="C4:G4"/>
    <mergeCell ref="A87:C87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AZ137"/>
  <sheetViews>
    <sheetView showGridLines="0" topLeftCell="B1" zoomScaleNormal="100" zoomScaleSheetLayoutView="75" workbookViewId="0">
      <selection activeCell="E4" sqref="E4:J4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  <col min="52" max="52" width="94.5703125" customWidth="1"/>
  </cols>
  <sheetData>
    <row r="1" spans="1:15" ht="33.75" customHeight="1" x14ac:dyDescent="0.2">
      <c r="A1" s="47" t="s">
        <v>38</v>
      </c>
      <c r="B1" s="201" t="s">
        <v>4</v>
      </c>
      <c r="C1" s="202"/>
      <c r="D1" s="202"/>
      <c r="E1" s="202"/>
      <c r="F1" s="202"/>
      <c r="G1" s="202"/>
      <c r="H1" s="202"/>
      <c r="I1" s="202"/>
      <c r="J1" s="203"/>
    </row>
    <row r="2" spans="1:15" ht="36" customHeight="1" x14ac:dyDescent="0.2">
      <c r="A2" s="2"/>
      <c r="B2" s="76" t="s">
        <v>24</v>
      </c>
      <c r="C2" s="77"/>
      <c r="D2" s="78" t="s">
        <v>43</v>
      </c>
      <c r="E2" s="210" t="s">
        <v>44</v>
      </c>
      <c r="F2" s="211"/>
      <c r="G2" s="211"/>
      <c r="H2" s="211"/>
      <c r="I2" s="211"/>
      <c r="J2" s="212"/>
      <c r="O2" s="1"/>
    </row>
    <row r="3" spans="1:15" ht="27" hidden="1" customHeight="1" x14ac:dyDescent="0.2">
      <c r="A3" s="2"/>
      <c r="B3" s="79"/>
      <c r="C3" s="77"/>
      <c r="D3" s="80"/>
      <c r="E3" s="213"/>
      <c r="F3" s="214"/>
      <c r="G3" s="214"/>
      <c r="H3" s="214"/>
      <c r="I3" s="214"/>
      <c r="J3" s="215"/>
    </row>
    <row r="4" spans="1:15" ht="23.25" customHeight="1" x14ac:dyDescent="0.2">
      <c r="A4" s="2"/>
      <c r="B4" s="81"/>
      <c r="C4" s="82"/>
      <c r="D4" s="83"/>
      <c r="E4" s="223" t="s">
        <v>2053</v>
      </c>
      <c r="F4" s="223"/>
      <c r="G4" s="223"/>
      <c r="H4" s="223"/>
      <c r="I4" s="223"/>
      <c r="J4" s="224"/>
    </row>
    <row r="5" spans="1:15" ht="24" customHeight="1" x14ac:dyDescent="0.2">
      <c r="A5" s="2"/>
      <c r="B5" s="31" t="s">
        <v>23</v>
      </c>
      <c r="D5" s="227" t="s">
        <v>45</v>
      </c>
      <c r="E5" s="228"/>
      <c r="F5" s="228"/>
      <c r="G5" s="228"/>
      <c r="H5" s="18" t="s">
        <v>42</v>
      </c>
      <c r="I5" s="85" t="s">
        <v>49</v>
      </c>
      <c r="J5" s="8"/>
    </row>
    <row r="6" spans="1:15" ht="15.75" customHeight="1" x14ac:dyDescent="0.2">
      <c r="A6" s="2"/>
      <c r="B6" s="28"/>
      <c r="C6" s="55"/>
      <c r="D6" s="229" t="s">
        <v>46</v>
      </c>
      <c r="E6" s="230"/>
      <c r="F6" s="230"/>
      <c r="G6" s="230"/>
      <c r="H6" s="18" t="s">
        <v>36</v>
      </c>
      <c r="I6" s="85" t="s">
        <v>50</v>
      </c>
      <c r="J6" s="8"/>
    </row>
    <row r="7" spans="1:15" ht="15.75" customHeight="1" x14ac:dyDescent="0.2">
      <c r="A7" s="2"/>
      <c r="B7" s="29"/>
      <c r="C7" s="56"/>
      <c r="D7" s="84" t="s">
        <v>48</v>
      </c>
      <c r="E7" s="231" t="s">
        <v>47</v>
      </c>
      <c r="F7" s="232"/>
      <c r="G7" s="232"/>
      <c r="H7" s="24"/>
      <c r="I7" s="23"/>
      <c r="J7" s="34"/>
    </row>
    <row r="8" spans="1:15" ht="24" hidden="1" customHeight="1" x14ac:dyDescent="0.2">
      <c r="A8" s="2"/>
      <c r="B8" s="31" t="s">
        <v>21</v>
      </c>
      <c r="D8" s="51"/>
      <c r="H8" s="18" t="s">
        <v>42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36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20</v>
      </c>
      <c r="D11" s="217"/>
      <c r="E11" s="217"/>
      <c r="F11" s="217"/>
      <c r="G11" s="217"/>
      <c r="H11" s="18" t="s">
        <v>42</v>
      </c>
      <c r="I11" s="87"/>
      <c r="J11" s="8"/>
    </row>
    <row r="12" spans="1:15" ht="15.75" customHeight="1" x14ac:dyDescent="0.2">
      <c r="A12" s="2"/>
      <c r="B12" s="28"/>
      <c r="C12" s="55"/>
      <c r="D12" s="222"/>
      <c r="E12" s="222"/>
      <c r="F12" s="222"/>
      <c r="G12" s="222"/>
      <c r="H12" s="18" t="s">
        <v>36</v>
      </c>
      <c r="I12" s="87"/>
      <c r="J12" s="8"/>
    </row>
    <row r="13" spans="1:15" ht="15.75" customHeight="1" x14ac:dyDescent="0.2">
      <c r="A13" s="2"/>
      <c r="B13" s="29"/>
      <c r="C13" s="56"/>
      <c r="D13" s="86"/>
      <c r="E13" s="225"/>
      <c r="F13" s="226"/>
      <c r="G13" s="226"/>
      <c r="H13" s="19"/>
      <c r="I13" s="23"/>
      <c r="J13" s="34"/>
    </row>
    <row r="14" spans="1:15" ht="24" customHeight="1" x14ac:dyDescent="0.2">
      <c r="A14" s="2"/>
      <c r="B14" s="43" t="s">
        <v>22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34</v>
      </c>
      <c r="C15" s="61"/>
      <c r="D15" s="54"/>
      <c r="E15" s="216"/>
      <c r="F15" s="216"/>
      <c r="G15" s="218"/>
      <c r="H15" s="218"/>
      <c r="I15" s="218" t="s">
        <v>31</v>
      </c>
      <c r="J15" s="219"/>
    </row>
    <row r="16" spans="1:15" ht="23.25" customHeight="1" x14ac:dyDescent="0.2">
      <c r="A16" s="141" t="s">
        <v>26</v>
      </c>
      <c r="B16" s="38" t="s">
        <v>26</v>
      </c>
      <c r="C16" s="62"/>
      <c r="D16" s="63"/>
      <c r="E16" s="207"/>
      <c r="F16" s="208"/>
      <c r="G16" s="207"/>
      <c r="H16" s="208"/>
      <c r="I16" s="207">
        <f>SUMIF(F59:F133,A16,I59:I133)+SUMIF(F59:F133,"PSU",I59:I133)</f>
        <v>0</v>
      </c>
      <c r="J16" s="209"/>
    </row>
    <row r="17" spans="1:10" ht="23.25" customHeight="1" x14ac:dyDescent="0.2">
      <c r="A17" s="141" t="s">
        <v>27</v>
      </c>
      <c r="B17" s="38" t="s">
        <v>27</v>
      </c>
      <c r="C17" s="62"/>
      <c r="D17" s="63"/>
      <c r="E17" s="207"/>
      <c r="F17" s="208"/>
      <c r="G17" s="207"/>
      <c r="H17" s="208"/>
      <c r="I17" s="207">
        <f>SUMIF(F59:F133,A17,I59:I133)</f>
        <v>0</v>
      </c>
      <c r="J17" s="209"/>
    </row>
    <row r="18" spans="1:10" ht="23.25" customHeight="1" x14ac:dyDescent="0.2">
      <c r="A18" s="141" t="s">
        <v>28</v>
      </c>
      <c r="B18" s="38" t="s">
        <v>28</v>
      </c>
      <c r="C18" s="62"/>
      <c r="D18" s="63"/>
      <c r="E18" s="207"/>
      <c r="F18" s="208"/>
      <c r="G18" s="207"/>
      <c r="H18" s="208"/>
      <c r="I18" s="207">
        <f>SUMIF(F59:F133,A18,I59:I133)</f>
        <v>0</v>
      </c>
      <c r="J18" s="209"/>
    </row>
    <row r="19" spans="1:10" ht="23.25" customHeight="1" x14ac:dyDescent="0.2">
      <c r="A19" s="141" t="s">
        <v>204</v>
      </c>
      <c r="B19" s="38" t="s">
        <v>29</v>
      </c>
      <c r="C19" s="62"/>
      <c r="D19" s="63"/>
      <c r="E19" s="207"/>
      <c r="F19" s="208"/>
      <c r="G19" s="207"/>
      <c r="H19" s="208"/>
      <c r="I19" s="207">
        <f>SUMIF(F59:F133,A19,I59:I133)</f>
        <v>0</v>
      </c>
      <c r="J19" s="209"/>
    </row>
    <row r="20" spans="1:10" ht="23.25" customHeight="1" x14ac:dyDescent="0.2">
      <c r="A20" s="141" t="s">
        <v>205</v>
      </c>
      <c r="B20" s="38" t="s">
        <v>30</v>
      </c>
      <c r="C20" s="62"/>
      <c r="D20" s="63"/>
      <c r="E20" s="207"/>
      <c r="F20" s="208"/>
      <c r="G20" s="207"/>
      <c r="H20" s="208"/>
      <c r="I20" s="207">
        <f>SUMIF(F59:F133,A20,I59:I133)</f>
        <v>0</v>
      </c>
      <c r="J20" s="209"/>
    </row>
    <row r="21" spans="1:10" ht="23.25" customHeight="1" x14ac:dyDescent="0.2">
      <c r="A21" s="2"/>
      <c r="B21" s="48" t="s">
        <v>31</v>
      </c>
      <c r="C21" s="64"/>
      <c r="D21" s="65"/>
      <c r="E21" s="220"/>
      <c r="F21" s="221"/>
      <c r="G21" s="220"/>
      <c r="H21" s="221"/>
      <c r="I21" s="220">
        <f>SUM(I16:J20)</f>
        <v>0</v>
      </c>
      <c r="J21" s="240"/>
    </row>
    <row r="22" spans="1:10" ht="33" customHeight="1" x14ac:dyDescent="0.2">
      <c r="A22" s="2"/>
      <c r="B22" s="42" t="s">
        <v>35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>
        <f>ZakladDPHSni*SazbaDPH1/100</f>
        <v>0</v>
      </c>
      <c r="B23" s="38" t="s">
        <v>13</v>
      </c>
      <c r="C23" s="62"/>
      <c r="D23" s="63"/>
      <c r="E23" s="67">
        <v>15</v>
      </c>
      <c r="F23" s="39" t="s">
        <v>0</v>
      </c>
      <c r="G23" s="238">
        <f>ZakladDPHSniVypocet</f>
        <v>0</v>
      </c>
      <c r="H23" s="239"/>
      <c r="I23" s="239"/>
      <c r="J23" s="40" t="str">
        <f t="shared" ref="J23:J28" si="0">Mena</f>
        <v>CZK</v>
      </c>
    </row>
    <row r="24" spans="1:10" ht="23.25" customHeight="1" x14ac:dyDescent="0.2">
      <c r="A24" s="2">
        <f>(A23-INT(A23))*100</f>
        <v>0</v>
      </c>
      <c r="B24" s="38" t="s">
        <v>14</v>
      </c>
      <c r="C24" s="62"/>
      <c r="D24" s="63"/>
      <c r="E24" s="67">
        <f>SazbaDPH1</f>
        <v>15</v>
      </c>
      <c r="F24" s="39" t="s">
        <v>0</v>
      </c>
      <c r="G24" s="236">
        <f>A23</f>
        <v>0</v>
      </c>
      <c r="H24" s="237"/>
      <c r="I24" s="237"/>
      <c r="J24" s="40" t="str">
        <f t="shared" si="0"/>
        <v>CZK</v>
      </c>
    </row>
    <row r="25" spans="1:10" ht="23.25" customHeight="1" x14ac:dyDescent="0.2">
      <c r="A25" s="2">
        <f>ZakladDPHZakl*SazbaDPH2/100</f>
        <v>0</v>
      </c>
      <c r="B25" s="38" t="s">
        <v>15</v>
      </c>
      <c r="C25" s="62"/>
      <c r="D25" s="63"/>
      <c r="E25" s="67">
        <v>21</v>
      </c>
      <c r="F25" s="39" t="s">
        <v>0</v>
      </c>
      <c r="G25" s="238">
        <f>ZakladDPHZaklVypocet</f>
        <v>0</v>
      </c>
      <c r="H25" s="239"/>
      <c r="I25" s="239"/>
      <c r="J25" s="40" t="str">
        <f t="shared" si="0"/>
        <v>CZK</v>
      </c>
    </row>
    <row r="26" spans="1:10" ht="23.25" customHeight="1" x14ac:dyDescent="0.2">
      <c r="A26" s="2">
        <f>(A25-INT(A25))*100</f>
        <v>0</v>
      </c>
      <c r="B26" s="32" t="s">
        <v>16</v>
      </c>
      <c r="C26" s="68"/>
      <c r="D26" s="54"/>
      <c r="E26" s="69">
        <f>SazbaDPH2</f>
        <v>21</v>
      </c>
      <c r="F26" s="30" t="s">
        <v>0</v>
      </c>
      <c r="G26" s="204">
        <f>A25</f>
        <v>0</v>
      </c>
      <c r="H26" s="205"/>
      <c r="I26" s="205"/>
      <c r="J26" s="37" t="str">
        <f t="shared" si="0"/>
        <v>CZK</v>
      </c>
    </row>
    <row r="27" spans="1:10" ht="23.25" customHeight="1" thickBot="1" x14ac:dyDescent="0.25">
      <c r="A27" s="2">
        <f>ZakladDPHSni+DPHSni+ZakladDPHZakl+DPHZakl</f>
        <v>0</v>
      </c>
      <c r="B27" s="31" t="s">
        <v>5</v>
      </c>
      <c r="C27" s="70"/>
      <c r="D27" s="71"/>
      <c r="E27" s="70"/>
      <c r="F27" s="16"/>
      <c r="G27" s="206">
        <f>CenaCelkem-(ZakladDPHSni+DPHSni+ZakladDPHZakl+DPHZakl)</f>
        <v>0</v>
      </c>
      <c r="H27" s="206"/>
      <c r="I27" s="206"/>
      <c r="J27" s="41" t="str">
        <f t="shared" si="0"/>
        <v>CZK</v>
      </c>
    </row>
    <row r="28" spans="1:10" ht="27.75" hidden="1" customHeight="1" thickBot="1" x14ac:dyDescent="0.25">
      <c r="A28" s="2"/>
      <c r="B28" s="114" t="s">
        <v>25</v>
      </c>
      <c r="C28" s="115"/>
      <c r="D28" s="115"/>
      <c r="E28" s="116"/>
      <c r="F28" s="117"/>
      <c r="G28" s="242">
        <f>ZakladDPHSniVypocet+ZakladDPHZaklVypocet</f>
        <v>0</v>
      </c>
      <c r="H28" s="242"/>
      <c r="I28" s="242"/>
      <c r="J28" s="118" t="str">
        <f t="shared" si="0"/>
        <v>CZK</v>
      </c>
    </row>
    <row r="29" spans="1:10" ht="27.75" customHeight="1" thickBot="1" x14ac:dyDescent="0.25">
      <c r="A29" s="2">
        <f>(A27-INT(A27))*100</f>
        <v>0</v>
      </c>
      <c r="B29" s="114" t="s">
        <v>37</v>
      </c>
      <c r="C29" s="119"/>
      <c r="D29" s="119"/>
      <c r="E29" s="119"/>
      <c r="F29" s="120"/>
      <c r="G29" s="241">
        <f>A27</f>
        <v>0</v>
      </c>
      <c r="H29" s="241"/>
      <c r="I29" s="241"/>
      <c r="J29" s="121" t="s">
        <v>73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12</v>
      </c>
      <c r="D32" s="73"/>
      <c r="E32" s="73"/>
      <c r="F32" s="15" t="s">
        <v>11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243"/>
      <c r="E34" s="244"/>
      <c r="G34" s="245"/>
      <c r="H34" s="246"/>
      <c r="I34" s="246"/>
      <c r="J34" s="25"/>
    </row>
    <row r="35" spans="1:10" ht="12.75" customHeight="1" x14ac:dyDescent="0.2">
      <c r="A35" s="2"/>
      <c r="B35" s="2"/>
      <c r="D35" s="235" t="s">
        <v>2</v>
      </c>
      <c r="E35" s="235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customHeight="1" x14ac:dyDescent="0.2">
      <c r="B37" s="91" t="s">
        <v>17</v>
      </c>
      <c r="C37" s="92"/>
      <c r="D37" s="92"/>
      <c r="E37" s="92"/>
      <c r="F37" s="93"/>
      <c r="G37" s="93"/>
      <c r="H37" s="93"/>
      <c r="I37" s="93"/>
      <c r="J37" s="94"/>
    </row>
    <row r="38" spans="1:10" ht="25.5" customHeight="1" x14ac:dyDescent="0.2">
      <c r="A38" s="90" t="s">
        <v>39</v>
      </c>
      <c r="B38" s="95" t="s">
        <v>18</v>
      </c>
      <c r="C38" s="96" t="s">
        <v>6</v>
      </c>
      <c r="D38" s="96"/>
      <c r="E38" s="96"/>
      <c r="F38" s="97" t="str">
        <f>B23</f>
        <v>Základ pro sníženou DPH</v>
      </c>
      <c r="G38" s="97" t="str">
        <f>B25</f>
        <v>Základ pro základní DPH</v>
      </c>
      <c r="H38" s="98" t="s">
        <v>19</v>
      </c>
      <c r="I38" s="98" t="s">
        <v>1</v>
      </c>
      <c r="J38" s="99" t="s">
        <v>0</v>
      </c>
    </row>
    <row r="39" spans="1:10" ht="25.5" hidden="1" customHeight="1" x14ac:dyDescent="0.2">
      <c r="A39" s="90">
        <v>1</v>
      </c>
      <c r="B39" s="100" t="s">
        <v>51</v>
      </c>
      <c r="C39" s="233"/>
      <c r="D39" s="233"/>
      <c r="E39" s="233"/>
      <c r="F39" s="101">
        <f>'01_02 265-00 Pol'!AE19+'01_02 265-1-1 Pol'!AE1104+'01_02 265-1-2 Pol'!AE91+'01_02 265-1-3 Pol'!AE217+'01_02 265-1-4 Pol'!AE96+'01_02 265-1-5 Pol'!AE47+'01_02 265-1-6 Pol'!AE116+'01_02 265-1-7 Pol'!AE86+'01_02 265-1-8 Pol'!AE84</f>
        <v>0</v>
      </c>
      <c r="G39" s="102">
        <f>'01_02 265-00 Pol'!AF19+'01_02 265-1-1 Pol'!AF1104+'01_02 265-1-2 Pol'!AF91+'01_02 265-1-3 Pol'!AF217+'01_02 265-1-4 Pol'!AF96+'01_02 265-1-5 Pol'!AF47+'01_02 265-1-6 Pol'!AF116+'01_02 265-1-7 Pol'!AF86+'01_02 265-1-8 Pol'!AF84</f>
        <v>0</v>
      </c>
      <c r="H39" s="103">
        <f t="shared" ref="H39:H49" si="1">(F39*SazbaDPH1/100)+(G39*SazbaDPH2/100)</f>
        <v>0</v>
      </c>
      <c r="I39" s="103">
        <f t="shared" ref="I39:I49" si="2">F39+G39+H39</f>
        <v>0</v>
      </c>
      <c r="J39" s="104" t="str">
        <f t="shared" ref="J39:J49" si="3">IF(CenaCelkemVypocet=0,"",I39/CenaCelkemVypocet*100)</f>
        <v/>
      </c>
    </row>
    <row r="40" spans="1:10" ht="25.5" customHeight="1" x14ac:dyDescent="0.2">
      <c r="A40" s="90">
        <v>2</v>
      </c>
      <c r="B40" s="105" t="s">
        <v>52</v>
      </c>
      <c r="C40" s="234" t="s">
        <v>53</v>
      </c>
      <c r="D40" s="234"/>
      <c r="E40" s="234"/>
      <c r="F40" s="106">
        <f>'01_02 265-00 Pol'!AE19+'01_02 265-1-1 Pol'!AE1104+'01_02 265-1-2 Pol'!AE91+'01_02 265-1-3 Pol'!AE217+'01_02 265-1-4 Pol'!AE96+'01_02 265-1-5 Pol'!AE47+'01_02 265-1-6 Pol'!AE116+'01_02 265-1-7 Pol'!AE86+'01_02 265-1-8 Pol'!AE84</f>
        <v>0</v>
      </c>
      <c r="G40" s="107">
        <f>'01_02 265-00 Pol'!AF19+'01_02 265-1-1 Pol'!AF1104+'01_02 265-1-2 Pol'!AF91+'01_02 265-1-3 Pol'!AF217+'01_02 265-1-4 Pol'!AF96+'01_02 265-1-5 Pol'!AF47+'01_02 265-1-6 Pol'!AF116+'01_02 265-1-7 Pol'!AF86+'01_02 265-1-8 Pol'!AF84</f>
        <v>0</v>
      </c>
      <c r="H40" s="107">
        <f t="shared" si="1"/>
        <v>0</v>
      </c>
      <c r="I40" s="107">
        <f t="shared" si="2"/>
        <v>0</v>
      </c>
      <c r="J40" s="108" t="str">
        <f t="shared" si="3"/>
        <v/>
      </c>
    </row>
    <row r="41" spans="1:10" ht="25.5" customHeight="1" x14ac:dyDescent="0.2">
      <c r="A41" s="90">
        <v>3</v>
      </c>
      <c r="B41" s="109" t="s">
        <v>54</v>
      </c>
      <c r="C41" s="233" t="s">
        <v>55</v>
      </c>
      <c r="D41" s="233"/>
      <c r="E41" s="233"/>
      <c r="F41" s="110">
        <f>'01_02 265-00 Pol'!AE19</f>
        <v>0</v>
      </c>
      <c r="G41" s="103">
        <f>'01_02 265-00 Pol'!AF19</f>
        <v>0</v>
      </c>
      <c r="H41" s="103">
        <f t="shared" si="1"/>
        <v>0</v>
      </c>
      <c r="I41" s="103">
        <f t="shared" si="2"/>
        <v>0</v>
      </c>
      <c r="J41" s="104" t="str">
        <f t="shared" si="3"/>
        <v/>
      </c>
    </row>
    <row r="42" spans="1:10" ht="25.5" customHeight="1" x14ac:dyDescent="0.2">
      <c r="A42" s="90">
        <v>3</v>
      </c>
      <c r="B42" s="109" t="s">
        <v>56</v>
      </c>
      <c r="C42" s="233" t="s">
        <v>57</v>
      </c>
      <c r="D42" s="233"/>
      <c r="E42" s="233"/>
      <c r="F42" s="110">
        <f>'01_02 265-1-1 Pol'!AE1104</f>
        <v>0</v>
      </c>
      <c r="G42" s="103">
        <f>'01_02 265-1-1 Pol'!AF1104</f>
        <v>0</v>
      </c>
      <c r="H42" s="103">
        <f t="shared" si="1"/>
        <v>0</v>
      </c>
      <c r="I42" s="103">
        <f t="shared" si="2"/>
        <v>0</v>
      </c>
      <c r="J42" s="104" t="str">
        <f t="shared" si="3"/>
        <v/>
      </c>
    </row>
    <row r="43" spans="1:10" ht="25.5" customHeight="1" x14ac:dyDescent="0.2">
      <c r="A43" s="90">
        <v>3</v>
      </c>
      <c r="B43" s="109" t="s">
        <v>58</v>
      </c>
      <c r="C43" s="233" t="s">
        <v>59</v>
      </c>
      <c r="D43" s="233"/>
      <c r="E43" s="233"/>
      <c r="F43" s="110">
        <f>'01_02 265-1-2 Pol'!AE91</f>
        <v>0</v>
      </c>
      <c r="G43" s="103">
        <f>'01_02 265-1-2 Pol'!AF91</f>
        <v>0</v>
      </c>
      <c r="H43" s="103">
        <f t="shared" si="1"/>
        <v>0</v>
      </c>
      <c r="I43" s="103">
        <f t="shared" si="2"/>
        <v>0</v>
      </c>
      <c r="J43" s="104" t="str">
        <f t="shared" si="3"/>
        <v/>
      </c>
    </row>
    <row r="44" spans="1:10" ht="25.5" customHeight="1" x14ac:dyDescent="0.2">
      <c r="A44" s="90">
        <v>3</v>
      </c>
      <c r="B44" s="109" t="s">
        <v>60</v>
      </c>
      <c r="C44" s="233" t="s">
        <v>61</v>
      </c>
      <c r="D44" s="233"/>
      <c r="E44" s="233"/>
      <c r="F44" s="110">
        <f>'01_02 265-1-3 Pol'!AE217</f>
        <v>0</v>
      </c>
      <c r="G44" s="103">
        <f>'01_02 265-1-3 Pol'!AF217</f>
        <v>0</v>
      </c>
      <c r="H44" s="103">
        <f t="shared" si="1"/>
        <v>0</v>
      </c>
      <c r="I44" s="103">
        <f t="shared" si="2"/>
        <v>0</v>
      </c>
      <c r="J44" s="104" t="str">
        <f t="shared" si="3"/>
        <v/>
      </c>
    </row>
    <row r="45" spans="1:10" ht="25.5" customHeight="1" x14ac:dyDescent="0.2">
      <c r="A45" s="90">
        <v>3</v>
      </c>
      <c r="B45" s="109" t="s">
        <v>62</v>
      </c>
      <c r="C45" s="233" t="s">
        <v>63</v>
      </c>
      <c r="D45" s="233"/>
      <c r="E45" s="233"/>
      <c r="F45" s="110">
        <f>'01_02 265-1-4 Pol'!AE96</f>
        <v>0</v>
      </c>
      <c r="G45" s="103">
        <f>'01_02 265-1-4 Pol'!AF96</f>
        <v>0</v>
      </c>
      <c r="H45" s="103">
        <f t="shared" si="1"/>
        <v>0</v>
      </c>
      <c r="I45" s="103">
        <f t="shared" si="2"/>
        <v>0</v>
      </c>
      <c r="J45" s="104" t="str">
        <f t="shared" si="3"/>
        <v/>
      </c>
    </row>
    <row r="46" spans="1:10" ht="25.5" customHeight="1" x14ac:dyDescent="0.2">
      <c r="A46" s="90">
        <v>3</v>
      </c>
      <c r="B46" s="109" t="s">
        <v>64</v>
      </c>
      <c r="C46" s="233" t="s">
        <v>65</v>
      </c>
      <c r="D46" s="233"/>
      <c r="E46" s="233"/>
      <c r="F46" s="110">
        <f>'01_02 265-1-5 Pol'!AE47</f>
        <v>0</v>
      </c>
      <c r="G46" s="103">
        <f>'01_02 265-1-5 Pol'!AF47</f>
        <v>0</v>
      </c>
      <c r="H46" s="103">
        <f t="shared" si="1"/>
        <v>0</v>
      </c>
      <c r="I46" s="103">
        <f t="shared" si="2"/>
        <v>0</v>
      </c>
      <c r="J46" s="104" t="str">
        <f t="shared" si="3"/>
        <v/>
      </c>
    </row>
    <row r="47" spans="1:10" ht="25.5" customHeight="1" x14ac:dyDescent="0.2">
      <c r="A47" s="90">
        <v>3</v>
      </c>
      <c r="B47" s="109" t="s">
        <v>66</v>
      </c>
      <c r="C47" s="233" t="s">
        <v>67</v>
      </c>
      <c r="D47" s="233"/>
      <c r="E47" s="233"/>
      <c r="F47" s="110">
        <f>'01_02 265-1-6 Pol'!AE116</f>
        <v>0</v>
      </c>
      <c r="G47" s="103">
        <f>'01_02 265-1-6 Pol'!AF116</f>
        <v>0</v>
      </c>
      <c r="H47" s="103">
        <f t="shared" si="1"/>
        <v>0</v>
      </c>
      <c r="I47" s="103">
        <f t="shared" si="2"/>
        <v>0</v>
      </c>
      <c r="J47" s="104" t="str">
        <f t="shared" si="3"/>
        <v/>
      </c>
    </row>
    <row r="48" spans="1:10" ht="25.5" customHeight="1" x14ac:dyDescent="0.2">
      <c r="A48" s="90">
        <v>3</v>
      </c>
      <c r="B48" s="109" t="s">
        <v>68</v>
      </c>
      <c r="C48" s="233" t="s">
        <v>69</v>
      </c>
      <c r="D48" s="233"/>
      <c r="E48" s="233"/>
      <c r="F48" s="110">
        <f>'01_02 265-1-7 Pol'!AE86</f>
        <v>0</v>
      </c>
      <c r="G48" s="103">
        <f>'01_02 265-1-7 Pol'!AF86</f>
        <v>0</v>
      </c>
      <c r="H48" s="103">
        <f t="shared" si="1"/>
        <v>0</v>
      </c>
      <c r="I48" s="103">
        <f t="shared" si="2"/>
        <v>0</v>
      </c>
      <c r="J48" s="104" t="str">
        <f t="shared" si="3"/>
        <v/>
      </c>
    </row>
    <row r="49" spans="1:52" ht="25.5" customHeight="1" x14ac:dyDescent="0.2">
      <c r="A49" s="90">
        <v>3</v>
      </c>
      <c r="B49" s="109" t="s">
        <v>70</v>
      </c>
      <c r="C49" s="233" t="s">
        <v>71</v>
      </c>
      <c r="D49" s="233"/>
      <c r="E49" s="233"/>
      <c r="F49" s="110">
        <f>'01_02 265-1-8 Pol'!AE84</f>
        <v>0</v>
      </c>
      <c r="G49" s="103">
        <f>'01_02 265-1-8 Pol'!AF84</f>
        <v>0</v>
      </c>
      <c r="H49" s="103">
        <f t="shared" si="1"/>
        <v>0</v>
      </c>
      <c r="I49" s="103">
        <f t="shared" si="2"/>
        <v>0</v>
      </c>
      <c r="J49" s="104" t="str">
        <f t="shared" si="3"/>
        <v/>
      </c>
    </row>
    <row r="50" spans="1:52" ht="25.5" customHeight="1" x14ac:dyDescent="0.2">
      <c r="A50" s="90"/>
      <c r="B50" s="247" t="s">
        <v>72</v>
      </c>
      <c r="C50" s="248"/>
      <c r="D50" s="248"/>
      <c r="E50" s="249"/>
      <c r="F50" s="111">
        <f>SUMIF(A39:A49,"=1",F39:F49)</f>
        <v>0</v>
      </c>
      <c r="G50" s="112">
        <f>SUMIF(A39:A49,"=1",G39:G49)</f>
        <v>0</v>
      </c>
      <c r="H50" s="112">
        <f>SUMIF(A39:A49,"=1",H39:H49)</f>
        <v>0</v>
      </c>
      <c r="I50" s="112">
        <f>SUMIF(A39:A49,"=1",I39:I49)</f>
        <v>0</v>
      </c>
      <c r="J50" s="113">
        <f>SUMIF(A39:A49,"=1",J39:J49)</f>
        <v>0</v>
      </c>
    </row>
    <row r="52" spans="1:52" x14ac:dyDescent="0.2">
      <c r="A52" t="s">
        <v>74</v>
      </c>
      <c r="B52" t="s">
        <v>75</v>
      </c>
    </row>
    <row r="53" spans="1:52" x14ac:dyDescent="0.2">
      <c r="B53" s="250" t="s">
        <v>76</v>
      </c>
      <c r="C53" s="250"/>
      <c r="D53" s="250"/>
      <c r="E53" s="250"/>
      <c r="F53" s="250"/>
      <c r="G53" s="250"/>
      <c r="H53" s="250"/>
      <c r="I53" s="250"/>
      <c r="J53" s="250"/>
      <c r="AZ53" s="122" t="str">
        <f>B53</f>
        <v>cenová soustava RTS viz: www. cenovasoustava.cz</v>
      </c>
    </row>
    <row r="56" spans="1:52" ht="15.75" x14ac:dyDescent="0.25">
      <c r="B56" s="123" t="s">
        <v>77</v>
      </c>
    </row>
    <row r="58" spans="1:52" ht="25.5" customHeight="1" x14ac:dyDescent="0.2">
      <c r="A58" s="125"/>
      <c r="B58" s="128" t="s">
        <v>18</v>
      </c>
      <c r="C58" s="128" t="s">
        <v>6</v>
      </c>
      <c r="D58" s="129"/>
      <c r="E58" s="129"/>
      <c r="F58" s="130" t="s">
        <v>78</v>
      </c>
      <c r="G58" s="130"/>
      <c r="H58" s="130"/>
      <c r="I58" s="130" t="s">
        <v>31</v>
      </c>
      <c r="J58" s="130" t="s">
        <v>0</v>
      </c>
    </row>
    <row r="59" spans="1:52" ht="36.75" customHeight="1" x14ac:dyDescent="0.2">
      <c r="A59" s="126"/>
      <c r="B59" s="131" t="s">
        <v>79</v>
      </c>
      <c r="C59" s="251" t="s">
        <v>80</v>
      </c>
      <c r="D59" s="252"/>
      <c r="E59" s="252"/>
      <c r="F59" s="137" t="s">
        <v>26</v>
      </c>
      <c r="G59" s="138"/>
      <c r="H59" s="138"/>
      <c r="I59" s="138">
        <f>'01_02 265-1-4 Pol'!G8</f>
        <v>0</v>
      </c>
      <c r="J59" s="135" t="str">
        <f>IF(I134=0,"",I59/I134*100)</f>
        <v/>
      </c>
    </row>
    <row r="60" spans="1:52" ht="36.75" customHeight="1" x14ac:dyDescent="0.2">
      <c r="A60" s="126"/>
      <c r="B60" s="131" t="s">
        <v>81</v>
      </c>
      <c r="C60" s="251" t="s">
        <v>82</v>
      </c>
      <c r="D60" s="252"/>
      <c r="E60" s="252"/>
      <c r="F60" s="137" t="s">
        <v>26</v>
      </c>
      <c r="G60" s="138"/>
      <c r="H60" s="138"/>
      <c r="I60" s="138">
        <f>'01_02 265-1-4 Pol'!G11</f>
        <v>0</v>
      </c>
      <c r="J60" s="135" t="str">
        <f>IF(I134=0,"",I60/I134*100)</f>
        <v/>
      </c>
    </row>
    <row r="61" spans="1:52" ht="36.75" customHeight="1" x14ac:dyDescent="0.2">
      <c r="A61" s="126"/>
      <c r="B61" s="131" t="s">
        <v>83</v>
      </c>
      <c r="C61" s="251" t="s">
        <v>84</v>
      </c>
      <c r="D61" s="252"/>
      <c r="E61" s="252"/>
      <c r="F61" s="137" t="s">
        <v>26</v>
      </c>
      <c r="G61" s="138"/>
      <c r="H61" s="138"/>
      <c r="I61" s="138">
        <f>'01_02 265-1-5 Pol'!G24</f>
        <v>0</v>
      </c>
      <c r="J61" s="135" t="str">
        <f>IF(I134=0,"",I61/I134*100)</f>
        <v/>
      </c>
    </row>
    <row r="62" spans="1:52" ht="36.75" customHeight="1" x14ac:dyDescent="0.2">
      <c r="A62" s="126"/>
      <c r="B62" s="131" t="s">
        <v>83</v>
      </c>
      <c r="C62" s="251" t="s">
        <v>85</v>
      </c>
      <c r="D62" s="252"/>
      <c r="E62" s="252"/>
      <c r="F62" s="137" t="s">
        <v>26</v>
      </c>
      <c r="G62" s="138"/>
      <c r="H62" s="138"/>
      <c r="I62" s="138">
        <f>'01_02 265-1-4 Pol'!G18</f>
        <v>0</v>
      </c>
      <c r="J62" s="135" t="str">
        <f>IF(I134=0,"",I62/I134*100)</f>
        <v/>
      </c>
    </row>
    <row r="63" spans="1:52" ht="36.75" customHeight="1" x14ac:dyDescent="0.2">
      <c r="A63" s="126"/>
      <c r="B63" s="131" t="s">
        <v>86</v>
      </c>
      <c r="C63" s="251" t="s">
        <v>87</v>
      </c>
      <c r="D63" s="252"/>
      <c r="E63" s="252"/>
      <c r="F63" s="137" t="s">
        <v>26</v>
      </c>
      <c r="G63" s="138"/>
      <c r="H63" s="138"/>
      <c r="I63" s="138">
        <f>'01_02 265-1-4 Pol'!G28</f>
        <v>0</v>
      </c>
      <c r="J63" s="135" t="str">
        <f>IF(I134=0,"",I63/I134*100)</f>
        <v/>
      </c>
    </row>
    <row r="64" spans="1:52" ht="36.75" customHeight="1" x14ac:dyDescent="0.2">
      <c r="A64" s="126"/>
      <c r="B64" s="131" t="s">
        <v>88</v>
      </c>
      <c r="C64" s="251" t="s">
        <v>82</v>
      </c>
      <c r="D64" s="252"/>
      <c r="E64" s="252"/>
      <c r="F64" s="137" t="s">
        <v>26</v>
      </c>
      <c r="G64" s="138"/>
      <c r="H64" s="138"/>
      <c r="I64" s="138">
        <f>'01_02 265-1-4 Pol'!G32</f>
        <v>0</v>
      </c>
      <c r="J64" s="135" t="str">
        <f>IF(I134=0,"",I64/I134*100)</f>
        <v/>
      </c>
    </row>
    <row r="65" spans="1:10" ht="36.75" customHeight="1" x14ac:dyDescent="0.2">
      <c r="A65" s="126"/>
      <c r="B65" s="131" t="s">
        <v>89</v>
      </c>
      <c r="C65" s="251" t="s">
        <v>90</v>
      </c>
      <c r="D65" s="252"/>
      <c r="E65" s="252"/>
      <c r="F65" s="137" t="s">
        <v>26</v>
      </c>
      <c r="G65" s="138"/>
      <c r="H65" s="138"/>
      <c r="I65" s="138">
        <f>'01_02 265-1-4 Pol'!G39</f>
        <v>0</v>
      </c>
      <c r="J65" s="135" t="str">
        <f>IF(I134=0,"",I65/I134*100)</f>
        <v/>
      </c>
    </row>
    <row r="66" spans="1:10" ht="36.75" customHeight="1" x14ac:dyDescent="0.2">
      <c r="A66" s="126"/>
      <c r="B66" s="131" t="s">
        <v>91</v>
      </c>
      <c r="C66" s="251" t="s">
        <v>92</v>
      </c>
      <c r="D66" s="252"/>
      <c r="E66" s="252"/>
      <c r="F66" s="137" t="s">
        <v>26</v>
      </c>
      <c r="G66" s="138"/>
      <c r="H66" s="138"/>
      <c r="I66" s="138">
        <f>'01_02 265-1-4 Pol'!G45</f>
        <v>0</v>
      </c>
      <c r="J66" s="135" t="str">
        <f>IF(I134=0,"",I66/I134*100)</f>
        <v/>
      </c>
    </row>
    <row r="67" spans="1:10" ht="36.75" customHeight="1" x14ac:dyDescent="0.2">
      <c r="A67" s="126"/>
      <c r="B67" s="131" t="s">
        <v>93</v>
      </c>
      <c r="C67" s="251" t="s">
        <v>94</v>
      </c>
      <c r="D67" s="252"/>
      <c r="E67" s="252"/>
      <c r="F67" s="137" t="s">
        <v>26</v>
      </c>
      <c r="G67" s="138"/>
      <c r="H67" s="138"/>
      <c r="I67" s="138">
        <f>'01_02 265-1-4 Pol'!G47</f>
        <v>0</v>
      </c>
      <c r="J67" s="135" t="str">
        <f>IF(I134=0,"",I67/I134*100)</f>
        <v/>
      </c>
    </row>
    <row r="68" spans="1:10" ht="36.75" customHeight="1" x14ac:dyDescent="0.2">
      <c r="A68" s="126"/>
      <c r="B68" s="131" t="s">
        <v>95</v>
      </c>
      <c r="C68" s="251" t="s">
        <v>96</v>
      </c>
      <c r="D68" s="252"/>
      <c r="E68" s="252"/>
      <c r="F68" s="137" t="s">
        <v>26</v>
      </c>
      <c r="G68" s="138"/>
      <c r="H68" s="138"/>
      <c r="I68" s="138">
        <f>'01_02 265-1-4 Pol'!G53</f>
        <v>0</v>
      </c>
      <c r="J68" s="135" t="str">
        <f>IF(I134=0,"",I68/I134*100)</f>
        <v/>
      </c>
    </row>
    <row r="69" spans="1:10" ht="36.75" customHeight="1" x14ac:dyDescent="0.2">
      <c r="A69" s="126"/>
      <c r="B69" s="131" t="s">
        <v>97</v>
      </c>
      <c r="C69" s="251" t="s">
        <v>98</v>
      </c>
      <c r="D69" s="252"/>
      <c r="E69" s="252"/>
      <c r="F69" s="137" t="s">
        <v>26</v>
      </c>
      <c r="G69" s="138"/>
      <c r="H69" s="138"/>
      <c r="I69" s="138">
        <f>'01_02 265-1-3 Pol'!G8</f>
        <v>0</v>
      </c>
      <c r="J69" s="135" t="str">
        <f>IF(I134=0,"",I69/I134*100)</f>
        <v/>
      </c>
    </row>
    <row r="70" spans="1:10" ht="36.75" customHeight="1" x14ac:dyDescent="0.2">
      <c r="A70" s="126"/>
      <c r="B70" s="131" t="s">
        <v>97</v>
      </c>
      <c r="C70" s="251" t="s">
        <v>99</v>
      </c>
      <c r="D70" s="252"/>
      <c r="E70" s="252"/>
      <c r="F70" s="137" t="s">
        <v>26</v>
      </c>
      <c r="G70" s="138"/>
      <c r="H70" s="138"/>
      <c r="I70" s="138">
        <f>'01_02 265-1-8 Pol'!G8</f>
        <v>0</v>
      </c>
      <c r="J70" s="135" t="str">
        <f>IF(I134=0,"",I70/I134*100)</f>
        <v/>
      </c>
    </row>
    <row r="71" spans="1:10" ht="36.75" customHeight="1" x14ac:dyDescent="0.2">
      <c r="A71" s="126"/>
      <c r="B71" s="131" t="s">
        <v>100</v>
      </c>
      <c r="C71" s="251" t="s">
        <v>101</v>
      </c>
      <c r="D71" s="252"/>
      <c r="E71" s="252"/>
      <c r="F71" s="137" t="s">
        <v>26</v>
      </c>
      <c r="G71" s="138"/>
      <c r="H71" s="138"/>
      <c r="I71" s="138">
        <f>'01_02 265-1-3 Pol'!G186</f>
        <v>0</v>
      </c>
      <c r="J71" s="135" t="str">
        <f>IF(I134=0,"",I71/I134*100)</f>
        <v/>
      </c>
    </row>
    <row r="72" spans="1:10" ht="36.75" customHeight="1" x14ac:dyDescent="0.2">
      <c r="A72" s="126"/>
      <c r="B72" s="131" t="s">
        <v>100</v>
      </c>
      <c r="C72" s="251" t="s">
        <v>102</v>
      </c>
      <c r="D72" s="252"/>
      <c r="E72" s="252"/>
      <c r="F72" s="137" t="s">
        <v>26</v>
      </c>
      <c r="G72" s="138"/>
      <c r="H72" s="138"/>
      <c r="I72" s="138">
        <f>'01_02 265-1-8 Pol'!G78</f>
        <v>0</v>
      </c>
      <c r="J72" s="135" t="str">
        <f>IF(I134=0,"",I72/I134*100)</f>
        <v/>
      </c>
    </row>
    <row r="73" spans="1:10" ht="36.75" customHeight="1" x14ac:dyDescent="0.2">
      <c r="A73" s="126"/>
      <c r="B73" s="131" t="s">
        <v>103</v>
      </c>
      <c r="C73" s="251" t="s">
        <v>104</v>
      </c>
      <c r="D73" s="252"/>
      <c r="E73" s="252"/>
      <c r="F73" s="137" t="s">
        <v>26</v>
      </c>
      <c r="G73" s="138"/>
      <c r="H73" s="138"/>
      <c r="I73" s="138">
        <f>'01_02 265-1-3 Pol'!G211</f>
        <v>0</v>
      </c>
      <c r="J73" s="135" t="str">
        <f>IF(I134=0,"",I73/I134*100)</f>
        <v/>
      </c>
    </row>
    <row r="74" spans="1:10" ht="36.75" customHeight="1" x14ac:dyDescent="0.2">
      <c r="A74" s="126"/>
      <c r="B74" s="131" t="s">
        <v>103</v>
      </c>
      <c r="C74" s="251" t="s">
        <v>105</v>
      </c>
      <c r="D74" s="252"/>
      <c r="E74" s="252"/>
      <c r="F74" s="137" t="s">
        <v>26</v>
      </c>
      <c r="G74" s="138"/>
      <c r="H74" s="138"/>
      <c r="I74" s="138">
        <f>'01_02 265-1-4 Pol'!G58</f>
        <v>0</v>
      </c>
      <c r="J74" s="135" t="str">
        <f>IF(I134=0,"",I74/I134*100)</f>
        <v/>
      </c>
    </row>
    <row r="75" spans="1:10" ht="36.75" customHeight="1" x14ac:dyDescent="0.2">
      <c r="A75" s="126"/>
      <c r="B75" s="131" t="s">
        <v>106</v>
      </c>
      <c r="C75" s="251" t="s">
        <v>107</v>
      </c>
      <c r="D75" s="252"/>
      <c r="E75" s="252"/>
      <c r="F75" s="137" t="s">
        <v>26</v>
      </c>
      <c r="G75" s="138"/>
      <c r="H75" s="138"/>
      <c r="I75" s="138">
        <f>'01_02 265-1-3 Pol'!G213</f>
        <v>0</v>
      </c>
      <c r="J75" s="135" t="str">
        <f>IF(I134=0,"",I75/I134*100)</f>
        <v/>
      </c>
    </row>
    <row r="76" spans="1:10" ht="36.75" customHeight="1" x14ac:dyDescent="0.2">
      <c r="A76" s="126"/>
      <c r="B76" s="131" t="s">
        <v>106</v>
      </c>
      <c r="C76" s="251" t="s">
        <v>82</v>
      </c>
      <c r="D76" s="252"/>
      <c r="E76" s="252"/>
      <c r="F76" s="137" t="s">
        <v>26</v>
      </c>
      <c r="G76" s="138"/>
      <c r="H76" s="138"/>
      <c r="I76" s="138">
        <f>'01_02 265-1-4 Pol'!G60</f>
        <v>0</v>
      </c>
      <c r="J76" s="135" t="str">
        <f>IF(I134=0,"",I76/I134*100)</f>
        <v/>
      </c>
    </row>
    <row r="77" spans="1:10" ht="36.75" customHeight="1" x14ac:dyDescent="0.2">
      <c r="A77" s="126"/>
      <c r="B77" s="131" t="s">
        <v>108</v>
      </c>
      <c r="C77" s="251" t="s">
        <v>109</v>
      </c>
      <c r="D77" s="252"/>
      <c r="E77" s="252"/>
      <c r="F77" s="137" t="s">
        <v>26</v>
      </c>
      <c r="G77" s="138"/>
      <c r="H77" s="138"/>
      <c r="I77" s="138">
        <f>'01_02 265-1-4 Pol'!G73</f>
        <v>0</v>
      </c>
      <c r="J77" s="135" t="str">
        <f>IF(I134=0,"",I77/I134*100)</f>
        <v/>
      </c>
    </row>
    <row r="78" spans="1:10" ht="36.75" customHeight="1" x14ac:dyDescent="0.2">
      <c r="A78" s="126"/>
      <c r="B78" s="131" t="s">
        <v>110</v>
      </c>
      <c r="C78" s="251" t="s">
        <v>111</v>
      </c>
      <c r="D78" s="252"/>
      <c r="E78" s="252"/>
      <c r="F78" s="137" t="s">
        <v>26</v>
      </c>
      <c r="G78" s="138"/>
      <c r="H78" s="138"/>
      <c r="I78" s="138">
        <f>'01_02 265-1-4 Pol'!G81</f>
        <v>0</v>
      </c>
      <c r="J78" s="135" t="str">
        <f>IF(I134=0,"",I78/I134*100)</f>
        <v/>
      </c>
    </row>
    <row r="79" spans="1:10" ht="36.75" customHeight="1" x14ac:dyDescent="0.2">
      <c r="A79" s="126"/>
      <c r="B79" s="131" t="s">
        <v>112</v>
      </c>
      <c r="C79" s="251" t="s">
        <v>113</v>
      </c>
      <c r="D79" s="252"/>
      <c r="E79" s="252"/>
      <c r="F79" s="137" t="s">
        <v>26</v>
      </c>
      <c r="G79" s="138"/>
      <c r="H79" s="138"/>
      <c r="I79" s="138">
        <f>'01_02 265-1-3 Pol'!G25</f>
        <v>0</v>
      </c>
      <c r="J79" s="135" t="str">
        <f>IF(I134=0,"",I79/I134*100)</f>
        <v/>
      </c>
    </row>
    <row r="80" spans="1:10" ht="36.75" customHeight="1" x14ac:dyDescent="0.2">
      <c r="A80" s="126"/>
      <c r="B80" s="131" t="s">
        <v>112</v>
      </c>
      <c r="C80" s="251" t="s">
        <v>114</v>
      </c>
      <c r="D80" s="252"/>
      <c r="E80" s="252"/>
      <c r="F80" s="137" t="s">
        <v>26</v>
      </c>
      <c r="G80" s="138"/>
      <c r="H80" s="138"/>
      <c r="I80" s="138">
        <f>'01_02 265-1-8 Pol'!G16</f>
        <v>0</v>
      </c>
      <c r="J80" s="135" t="str">
        <f>IF(I134=0,"",I80/I134*100)</f>
        <v/>
      </c>
    </row>
    <row r="81" spans="1:10" ht="36.75" customHeight="1" x14ac:dyDescent="0.2">
      <c r="A81" s="126"/>
      <c r="B81" s="131" t="s">
        <v>115</v>
      </c>
      <c r="C81" s="251" t="s">
        <v>116</v>
      </c>
      <c r="D81" s="252"/>
      <c r="E81" s="252"/>
      <c r="F81" s="137" t="s">
        <v>26</v>
      </c>
      <c r="G81" s="138"/>
      <c r="H81" s="138"/>
      <c r="I81" s="138">
        <f>'01_02 265-1-3 Pol'!G22+'01_02 265-1-3 Pol'!G105</f>
        <v>0</v>
      </c>
      <c r="J81" s="135" t="str">
        <f>IF(I134=0,"",I81/I134*100)</f>
        <v/>
      </c>
    </row>
    <row r="82" spans="1:10" ht="36.75" customHeight="1" x14ac:dyDescent="0.2">
      <c r="A82" s="126"/>
      <c r="B82" s="131" t="s">
        <v>115</v>
      </c>
      <c r="C82" s="251" t="s">
        <v>117</v>
      </c>
      <c r="D82" s="252"/>
      <c r="E82" s="252"/>
      <c r="F82" s="137" t="s">
        <v>26</v>
      </c>
      <c r="G82" s="138"/>
      <c r="H82" s="138"/>
      <c r="I82" s="138">
        <f>'01_02 265-1-8 Pol'!G24</f>
        <v>0</v>
      </c>
      <c r="J82" s="135" t="str">
        <f>IF(I134=0,"",I82/I134*100)</f>
        <v/>
      </c>
    </row>
    <row r="83" spans="1:10" ht="36.75" customHeight="1" x14ac:dyDescent="0.2">
      <c r="A83" s="126"/>
      <c r="B83" s="131" t="s">
        <v>118</v>
      </c>
      <c r="C83" s="251" t="s">
        <v>119</v>
      </c>
      <c r="D83" s="252"/>
      <c r="E83" s="252"/>
      <c r="F83" s="137" t="s">
        <v>26</v>
      </c>
      <c r="G83" s="138"/>
      <c r="H83" s="138"/>
      <c r="I83" s="138">
        <f>'01_02 265-1-3 Pol'!G116</f>
        <v>0</v>
      </c>
      <c r="J83" s="135" t="str">
        <f>IF(I134=0,"",I83/I134*100)</f>
        <v/>
      </c>
    </row>
    <row r="84" spans="1:10" ht="36.75" customHeight="1" x14ac:dyDescent="0.2">
      <c r="A84" s="126"/>
      <c r="B84" s="131" t="s">
        <v>118</v>
      </c>
      <c r="C84" s="251" t="s">
        <v>120</v>
      </c>
      <c r="D84" s="252"/>
      <c r="E84" s="252"/>
      <c r="F84" s="137" t="s">
        <v>26</v>
      </c>
      <c r="G84" s="138"/>
      <c r="H84" s="138"/>
      <c r="I84" s="138">
        <f>'01_02 265-1-8 Pol'!G32</f>
        <v>0</v>
      </c>
      <c r="J84" s="135" t="str">
        <f>IF(I134=0,"",I84/I134*100)</f>
        <v/>
      </c>
    </row>
    <row r="85" spans="1:10" ht="36.75" customHeight="1" x14ac:dyDescent="0.2">
      <c r="A85" s="126"/>
      <c r="B85" s="131" t="s">
        <v>121</v>
      </c>
      <c r="C85" s="251" t="s">
        <v>122</v>
      </c>
      <c r="D85" s="252"/>
      <c r="E85" s="252"/>
      <c r="F85" s="137" t="s">
        <v>26</v>
      </c>
      <c r="G85" s="138"/>
      <c r="H85" s="138"/>
      <c r="I85" s="138">
        <f>'01_02 265-1-3 Pol'!G124</f>
        <v>0</v>
      </c>
      <c r="J85" s="135" t="str">
        <f>IF(I134=0,"",I85/I134*100)</f>
        <v/>
      </c>
    </row>
    <row r="86" spans="1:10" ht="36.75" customHeight="1" x14ac:dyDescent="0.2">
      <c r="A86" s="126"/>
      <c r="B86" s="131" t="s">
        <v>121</v>
      </c>
      <c r="C86" s="251" t="s">
        <v>123</v>
      </c>
      <c r="D86" s="252"/>
      <c r="E86" s="252"/>
      <c r="F86" s="137" t="s">
        <v>26</v>
      </c>
      <c r="G86" s="138"/>
      <c r="H86" s="138"/>
      <c r="I86" s="138">
        <f>'01_02 265-1-8 Pol'!G40</f>
        <v>0</v>
      </c>
      <c r="J86" s="135" t="str">
        <f>IF(I134=0,"",I86/I134*100)</f>
        <v/>
      </c>
    </row>
    <row r="87" spans="1:10" ht="36.75" customHeight="1" x14ac:dyDescent="0.2">
      <c r="A87" s="126"/>
      <c r="B87" s="131" t="s">
        <v>124</v>
      </c>
      <c r="C87" s="251" t="s">
        <v>125</v>
      </c>
      <c r="D87" s="252"/>
      <c r="E87" s="252"/>
      <c r="F87" s="137" t="s">
        <v>26</v>
      </c>
      <c r="G87" s="138"/>
      <c r="H87" s="138"/>
      <c r="I87" s="138">
        <f>'01_02 265-1-3 Pol'!G149</f>
        <v>0</v>
      </c>
      <c r="J87" s="135" t="str">
        <f>IF(I134=0,"",I87/I134*100)</f>
        <v/>
      </c>
    </row>
    <row r="88" spans="1:10" ht="36.75" customHeight="1" x14ac:dyDescent="0.2">
      <c r="A88" s="126"/>
      <c r="B88" s="131" t="s">
        <v>124</v>
      </c>
      <c r="C88" s="251" t="s">
        <v>126</v>
      </c>
      <c r="D88" s="252"/>
      <c r="E88" s="252"/>
      <c r="F88" s="137" t="s">
        <v>26</v>
      </c>
      <c r="G88" s="138"/>
      <c r="H88" s="138"/>
      <c r="I88" s="138">
        <f>'01_02 265-1-8 Pol'!G47</f>
        <v>0</v>
      </c>
      <c r="J88" s="135" t="str">
        <f>IF(I134=0,"",I88/I134*100)</f>
        <v/>
      </c>
    </row>
    <row r="89" spans="1:10" ht="36.75" customHeight="1" x14ac:dyDescent="0.2">
      <c r="A89" s="126"/>
      <c r="B89" s="131" t="s">
        <v>127</v>
      </c>
      <c r="C89" s="251" t="s">
        <v>128</v>
      </c>
      <c r="D89" s="252"/>
      <c r="E89" s="252"/>
      <c r="F89" s="137" t="s">
        <v>26</v>
      </c>
      <c r="G89" s="138"/>
      <c r="H89" s="138"/>
      <c r="I89" s="138">
        <f>'01_02 265-1-3 Pol'!G154</f>
        <v>0</v>
      </c>
      <c r="J89" s="135" t="str">
        <f>IF(I134=0,"",I89/I134*100)</f>
        <v/>
      </c>
    </row>
    <row r="90" spans="1:10" ht="36.75" customHeight="1" x14ac:dyDescent="0.2">
      <c r="A90" s="126"/>
      <c r="B90" s="131" t="s">
        <v>127</v>
      </c>
      <c r="C90" s="251" t="s">
        <v>129</v>
      </c>
      <c r="D90" s="252"/>
      <c r="E90" s="252"/>
      <c r="F90" s="137" t="s">
        <v>26</v>
      </c>
      <c r="G90" s="138"/>
      <c r="H90" s="138"/>
      <c r="I90" s="138">
        <f>'01_02 265-1-8 Pol'!G55</f>
        <v>0</v>
      </c>
      <c r="J90" s="135" t="str">
        <f>IF(I134=0,"",I90/I134*100)</f>
        <v/>
      </c>
    </row>
    <row r="91" spans="1:10" ht="36.75" customHeight="1" x14ac:dyDescent="0.2">
      <c r="A91" s="126"/>
      <c r="B91" s="131" t="s">
        <v>130</v>
      </c>
      <c r="C91" s="251" t="s">
        <v>131</v>
      </c>
      <c r="D91" s="252"/>
      <c r="E91" s="252"/>
      <c r="F91" s="137" t="s">
        <v>26</v>
      </c>
      <c r="G91" s="138"/>
      <c r="H91" s="138"/>
      <c r="I91" s="138">
        <f>'01_02 265-1-8 Pol'!G63</f>
        <v>0</v>
      </c>
      <c r="J91" s="135" t="str">
        <f>IF(I134=0,"",I91/I134*100)</f>
        <v/>
      </c>
    </row>
    <row r="92" spans="1:10" ht="36.75" customHeight="1" x14ac:dyDescent="0.2">
      <c r="A92" s="126"/>
      <c r="B92" s="131" t="s">
        <v>132</v>
      </c>
      <c r="C92" s="251" t="s">
        <v>133</v>
      </c>
      <c r="D92" s="252"/>
      <c r="E92" s="252"/>
      <c r="F92" s="137" t="s">
        <v>26</v>
      </c>
      <c r="G92" s="138"/>
      <c r="H92" s="138"/>
      <c r="I92" s="138">
        <f>'01_02 265-1-3 Pol'!G183</f>
        <v>0</v>
      </c>
      <c r="J92" s="135" t="str">
        <f>IF(I134=0,"",I92/I134*100)</f>
        <v/>
      </c>
    </row>
    <row r="93" spans="1:10" ht="36.75" customHeight="1" x14ac:dyDescent="0.2">
      <c r="A93" s="126"/>
      <c r="B93" s="131" t="s">
        <v>132</v>
      </c>
      <c r="C93" s="251" t="s">
        <v>134</v>
      </c>
      <c r="D93" s="252"/>
      <c r="E93" s="252"/>
      <c r="F93" s="137" t="s">
        <v>26</v>
      </c>
      <c r="G93" s="138"/>
      <c r="H93" s="138"/>
      <c r="I93" s="138">
        <f>'01_02 265-1-8 Pol'!G70</f>
        <v>0</v>
      </c>
      <c r="J93" s="135" t="str">
        <f>IF(I134=0,"",I93/I134*100)</f>
        <v/>
      </c>
    </row>
    <row r="94" spans="1:10" ht="36.75" customHeight="1" x14ac:dyDescent="0.2">
      <c r="A94" s="126"/>
      <c r="B94" s="131" t="s">
        <v>135</v>
      </c>
      <c r="C94" s="251" t="s">
        <v>82</v>
      </c>
      <c r="D94" s="252"/>
      <c r="E94" s="252"/>
      <c r="F94" s="137" t="s">
        <v>26</v>
      </c>
      <c r="G94" s="138"/>
      <c r="H94" s="138"/>
      <c r="I94" s="138">
        <f>'01_02 265-1-1 Pol'!G8</f>
        <v>0</v>
      </c>
      <c r="J94" s="135" t="str">
        <f>IF(I134=0,"",I94/I134*100)</f>
        <v/>
      </c>
    </row>
    <row r="95" spans="1:10" ht="36.75" customHeight="1" x14ac:dyDescent="0.2">
      <c r="A95" s="126"/>
      <c r="B95" s="131" t="s">
        <v>136</v>
      </c>
      <c r="C95" s="251" t="s">
        <v>137</v>
      </c>
      <c r="D95" s="252"/>
      <c r="E95" s="252"/>
      <c r="F95" s="137" t="s">
        <v>26</v>
      </c>
      <c r="G95" s="138"/>
      <c r="H95" s="138"/>
      <c r="I95" s="138">
        <f>'01_02 265-1-1 Pol'!G37+'01_02 265-1-2 Pol'!G8</f>
        <v>0</v>
      </c>
      <c r="J95" s="135" t="str">
        <f>IF(I134=0,"",I95/I134*100)</f>
        <v/>
      </c>
    </row>
    <row r="96" spans="1:10" ht="36.75" customHeight="1" x14ac:dyDescent="0.2">
      <c r="A96" s="126"/>
      <c r="B96" s="131" t="s">
        <v>138</v>
      </c>
      <c r="C96" s="251" t="s">
        <v>139</v>
      </c>
      <c r="D96" s="252"/>
      <c r="E96" s="252"/>
      <c r="F96" s="137" t="s">
        <v>26</v>
      </c>
      <c r="G96" s="138"/>
      <c r="H96" s="138"/>
      <c r="I96" s="138">
        <f>'01_02 265-1-1 Pol'!G48</f>
        <v>0</v>
      </c>
      <c r="J96" s="135" t="str">
        <f>IF(I134=0,"",I96/I134*100)</f>
        <v/>
      </c>
    </row>
    <row r="97" spans="1:10" ht="36.75" customHeight="1" x14ac:dyDescent="0.2">
      <c r="A97" s="126"/>
      <c r="B97" s="131" t="s">
        <v>140</v>
      </c>
      <c r="C97" s="251" t="s">
        <v>141</v>
      </c>
      <c r="D97" s="252"/>
      <c r="E97" s="252"/>
      <c r="F97" s="137" t="s">
        <v>26</v>
      </c>
      <c r="G97" s="138"/>
      <c r="H97" s="138"/>
      <c r="I97" s="138">
        <f>'01_02 265-1-1 Pol'!G121</f>
        <v>0</v>
      </c>
      <c r="J97" s="135" t="str">
        <f>IF(I134=0,"",I97/I134*100)</f>
        <v/>
      </c>
    </row>
    <row r="98" spans="1:10" ht="36.75" customHeight="1" x14ac:dyDescent="0.2">
      <c r="A98" s="126"/>
      <c r="B98" s="131" t="s">
        <v>142</v>
      </c>
      <c r="C98" s="251" t="s">
        <v>143</v>
      </c>
      <c r="D98" s="252"/>
      <c r="E98" s="252"/>
      <c r="F98" s="137" t="s">
        <v>26</v>
      </c>
      <c r="G98" s="138"/>
      <c r="H98" s="138"/>
      <c r="I98" s="138">
        <f>'01_02 265-1-1 Pol'!G141</f>
        <v>0</v>
      </c>
      <c r="J98" s="135" t="str">
        <f>IF(I134=0,"",I98/I134*100)</f>
        <v/>
      </c>
    </row>
    <row r="99" spans="1:10" ht="36.75" customHeight="1" x14ac:dyDescent="0.2">
      <c r="A99" s="126"/>
      <c r="B99" s="131" t="s">
        <v>144</v>
      </c>
      <c r="C99" s="251" t="s">
        <v>145</v>
      </c>
      <c r="D99" s="252"/>
      <c r="E99" s="252"/>
      <c r="F99" s="137" t="s">
        <v>26</v>
      </c>
      <c r="G99" s="138"/>
      <c r="H99" s="138"/>
      <c r="I99" s="138">
        <f>'01_02 265-1-1 Pol'!G159</f>
        <v>0</v>
      </c>
      <c r="J99" s="135" t="str">
        <f>IF(I134=0,"",I99/I134*100)</f>
        <v/>
      </c>
    </row>
    <row r="100" spans="1:10" ht="36.75" customHeight="1" x14ac:dyDescent="0.2">
      <c r="A100" s="126"/>
      <c r="B100" s="131" t="s">
        <v>146</v>
      </c>
      <c r="C100" s="251" t="s">
        <v>147</v>
      </c>
      <c r="D100" s="252"/>
      <c r="E100" s="252"/>
      <c r="F100" s="137" t="s">
        <v>26</v>
      </c>
      <c r="G100" s="138"/>
      <c r="H100" s="138"/>
      <c r="I100" s="138">
        <f>'01_02 265-1-1 Pol'!G178+'01_02 265-1-2 Pol'!G15</f>
        <v>0</v>
      </c>
      <c r="J100" s="135" t="str">
        <f>IF(I134=0,"",I100/I134*100)</f>
        <v/>
      </c>
    </row>
    <row r="101" spans="1:10" ht="36.75" customHeight="1" x14ac:dyDescent="0.2">
      <c r="A101" s="126"/>
      <c r="B101" s="131" t="s">
        <v>148</v>
      </c>
      <c r="C101" s="251" t="s">
        <v>149</v>
      </c>
      <c r="D101" s="252"/>
      <c r="E101" s="252"/>
      <c r="F101" s="137" t="s">
        <v>26</v>
      </c>
      <c r="G101" s="138"/>
      <c r="H101" s="138"/>
      <c r="I101" s="138">
        <f>'01_02 265-1-1 Pol'!G417+'01_02 265-1-2 Pol'!G26</f>
        <v>0</v>
      </c>
      <c r="J101" s="135" t="str">
        <f>IF(I134=0,"",I101/I134*100)</f>
        <v/>
      </c>
    </row>
    <row r="102" spans="1:10" ht="36.75" customHeight="1" x14ac:dyDescent="0.2">
      <c r="A102" s="126"/>
      <c r="B102" s="131" t="s">
        <v>150</v>
      </c>
      <c r="C102" s="251" t="s">
        <v>151</v>
      </c>
      <c r="D102" s="252"/>
      <c r="E102" s="252"/>
      <c r="F102" s="137" t="s">
        <v>26</v>
      </c>
      <c r="G102" s="138"/>
      <c r="H102" s="138"/>
      <c r="I102" s="138">
        <f>'01_02 265-1-1 Pol'!G482</f>
        <v>0</v>
      </c>
      <c r="J102" s="135" t="str">
        <f>IF(I134=0,"",I102/I134*100)</f>
        <v/>
      </c>
    </row>
    <row r="103" spans="1:10" ht="36.75" customHeight="1" x14ac:dyDescent="0.2">
      <c r="A103" s="126"/>
      <c r="B103" s="131" t="s">
        <v>152</v>
      </c>
      <c r="C103" s="251" t="s">
        <v>153</v>
      </c>
      <c r="D103" s="252"/>
      <c r="E103" s="252"/>
      <c r="F103" s="137" t="s">
        <v>26</v>
      </c>
      <c r="G103" s="138"/>
      <c r="H103" s="138"/>
      <c r="I103" s="138">
        <f>'01_02 265-1-1 Pol'!G517</f>
        <v>0</v>
      </c>
      <c r="J103" s="135" t="str">
        <f>IF(I134=0,"",I103/I134*100)</f>
        <v/>
      </c>
    </row>
    <row r="104" spans="1:10" ht="36.75" customHeight="1" x14ac:dyDescent="0.2">
      <c r="A104" s="126"/>
      <c r="B104" s="131" t="s">
        <v>154</v>
      </c>
      <c r="C104" s="251" t="s">
        <v>155</v>
      </c>
      <c r="D104" s="252"/>
      <c r="E104" s="252"/>
      <c r="F104" s="137" t="s">
        <v>26</v>
      </c>
      <c r="G104" s="138"/>
      <c r="H104" s="138"/>
      <c r="I104" s="138">
        <f>'01_02 265-1-1 Pol'!G540</f>
        <v>0</v>
      </c>
      <c r="J104" s="135" t="str">
        <f>IF(I134=0,"",I104/I134*100)</f>
        <v/>
      </c>
    </row>
    <row r="105" spans="1:10" ht="36.75" customHeight="1" x14ac:dyDescent="0.2">
      <c r="A105" s="126"/>
      <c r="B105" s="131" t="s">
        <v>156</v>
      </c>
      <c r="C105" s="251" t="s">
        <v>157</v>
      </c>
      <c r="D105" s="252"/>
      <c r="E105" s="252"/>
      <c r="F105" s="137" t="s">
        <v>26</v>
      </c>
      <c r="G105" s="138"/>
      <c r="H105" s="138"/>
      <c r="I105" s="138">
        <f>'01_02 265-1-1 Pol'!G563+'01_02 265-1-2 Pol'!G30+'01_02 265-1-6 Pol'!G8+'01_02 265-1-7 Pol'!G8</f>
        <v>0</v>
      </c>
      <c r="J105" s="135" t="str">
        <f>IF(I134=0,"",I105/I134*100)</f>
        <v/>
      </c>
    </row>
    <row r="106" spans="1:10" ht="36.75" customHeight="1" x14ac:dyDescent="0.2">
      <c r="A106" s="126"/>
      <c r="B106" s="131" t="s">
        <v>158</v>
      </c>
      <c r="C106" s="251" t="s">
        <v>159</v>
      </c>
      <c r="D106" s="252"/>
      <c r="E106" s="252"/>
      <c r="F106" s="137" t="s">
        <v>26</v>
      </c>
      <c r="G106" s="138"/>
      <c r="H106" s="138"/>
      <c r="I106" s="138">
        <f>'01_02 265-1-1 Pol'!G780</f>
        <v>0</v>
      </c>
      <c r="J106" s="135" t="str">
        <f>IF(I134=0,"",I106/I134*100)</f>
        <v/>
      </c>
    </row>
    <row r="107" spans="1:10" ht="36.75" customHeight="1" x14ac:dyDescent="0.2">
      <c r="A107" s="126"/>
      <c r="B107" s="131" t="s">
        <v>79</v>
      </c>
      <c r="C107" s="251" t="s">
        <v>160</v>
      </c>
      <c r="D107" s="252"/>
      <c r="E107" s="252"/>
      <c r="F107" s="137" t="s">
        <v>27</v>
      </c>
      <c r="G107" s="138"/>
      <c r="H107" s="138"/>
      <c r="I107" s="138">
        <f>'01_02 265-1-5 Pol'!G8</f>
        <v>0</v>
      </c>
      <c r="J107" s="135" t="str">
        <f>IF(I134=0,"",I107/I134*100)</f>
        <v/>
      </c>
    </row>
    <row r="108" spans="1:10" ht="36.75" customHeight="1" x14ac:dyDescent="0.2">
      <c r="A108" s="126"/>
      <c r="B108" s="131" t="s">
        <v>81</v>
      </c>
      <c r="C108" s="251" t="s">
        <v>161</v>
      </c>
      <c r="D108" s="252"/>
      <c r="E108" s="252"/>
      <c r="F108" s="137" t="s">
        <v>27</v>
      </c>
      <c r="G108" s="138"/>
      <c r="H108" s="138"/>
      <c r="I108" s="138">
        <f>'01_02 265-1-5 Pol'!G15</f>
        <v>0</v>
      </c>
      <c r="J108" s="135" t="str">
        <f>IF(I134=0,"",I108/I134*100)</f>
        <v/>
      </c>
    </row>
    <row r="109" spans="1:10" ht="36.75" customHeight="1" x14ac:dyDescent="0.2">
      <c r="A109" s="126"/>
      <c r="B109" s="131" t="s">
        <v>86</v>
      </c>
      <c r="C109" s="251" t="s">
        <v>162</v>
      </c>
      <c r="D109" s="252"/>
      <c r="E109" s="252"/>
      <c r="F109" s="137" t="s">
        <v>27</v>
      </c>
      <c r="G109" s="138"/>
      <c r="H109" s="138"/>
      <c r="I109" s="138">
        <f>'01_02 265-1-5 Pol'!G32</f>
        <v>0</v>
      </c>
      <c r="J109" s="135" t="str">
        <f>IF(I134=0,"",I109/I134*100)</f>
        <v/>
      </c>
    </row>
    <row r="110" spans="1:10" ht="36.75" customHeight="1" x14ac:dyDescent="0.2">
      <c r="A110" s="126"/>
      <c r="B110" s="131" t="s">
        <v>88</v>
      </c>
      <c r="C110" s="251" t="s">
        <v>163</v>
      </c>
      <c r="D110" s="252"/>
      <c r="E110" s="252"/>
      <c r="F110" s="137" t="s">
        <v>27</v>
      </c>
      <c r="G110" s="138"/>
      <c r="H110" s="138"/>
      <c r="I110" s="138">
        <f>'01_02 265-1-5 Pol'!G39</f>
        <v>0</v>
      </c>
      <c r="J110" s="135" t="str">
        <f>IF(I134=0,"",I110/I134*100)</f>
        <v/>
      </c>
    </row>
    <row r="111" spans="1:10" ht="36.75" customHeight="1" x14ac:dyDescent="0.2">
      <c r="A111" s="126"/>
      <c r="B111" s="131" t="s">
        <v>100</v>
      </c>
      <c r="C111" s="251" t="s">
        <v>163</v>
      </c>
      <c r="D111" s="252"/>
      <c r="E111" s="252"/>
      <c r="F111" s="137" t="s">
        <v>27</v>
      </c>
      <c r="G111" s="138"/>
      <c r="H111" s="138"/>
      <c r="I111" s="138">
        <f>'01_02 265-1-4 Pol'!G56</f>
        <v>0</v>
      </c>
      <c r="J111" s="135" t="str">
        <f>IF(I134=0,"",I111/I134*100)</f>
        <v/>
      </c>
    </row>
    <row r="112" spans="1:10" ht="36.75" customHeight="1" x14ac:dyDescent="0.2">
      <c r="A112" s="126"/>
      <c r="B112" s="131" t="s">
        <v>164</v>
      </c>
      <c r="C112" s="251" t="s">
        <v>165</v>
      </c>
      <c r="D112" s="252"/>
      <c r="E112" s="252"/>
      <c r="F112" s="137" t="s">
        <v>27</v>
      </c>
      <c r="G112" s="138"/>
      <c r="H112" s="138"/>
      <c r="I112" s="138">
        <f>'01_02 265-1-4 Pol'!G67</f>
        <v>0</v>
      </c>
      <c r="J112" s="135" t="str">
        <f>IF(I134=0,"",I112/I134*100)</f>
        <v/>
      </c>
    </row>
    <row r="113" spans="1:10" ht="36.75" customHeight="1" x14ac:dyDescent="0.2">
      <c r="A113" s="126"/>
      <c r="B113" s="131" t="s">
        <v>166</v>
      </c>
      <c r="C113" s="251" t="s">
        <v>163</v>
      </c>
      <c r="D113" s="252"/>
      <c r="E113" s="252"/>
      <c r="F113" s="137" t="s">
        <v>27</v>
      </c>
      <c r="G113" s="138"/>
      <c r="H113" s="138"/>
      <c r="I113" s="138">
        <f>'01_02 265-1-4 Pol'!G79</f>
        <v>0</v>
      </c>
      <c r="J113" s="135" t="str">
        <f>IF(I134=0,"",I113/I134*100)</f>
        <v/>
      </c>
    </row>
    <row r="114" spans="1:10" ht="36.75" customHeight="1" x14ac:dyDescent="0.2">
      <c r="A114" s="126"/>
      <c r="B114" s="131" t="s">
        <v>167</v>
      </c>
      <c r="C114" s="251" t="s">
        <v>168</v>
      </c>
      <c r="D114" s="252"/>
      <c r="E114" s="252"/>
      <c r="F114" s="137" t="s">
        <v>27</v>
      </c>
      <c r="G114" s="138"/>
      <c r="H114" s="138"/>
      <c r="I114" s="138">
        <f>'01_02 265-1-1 Pol'!G782+'01_02 265-1-2 Pol'!G48</f>
        <v>0</v>
      </c>
      <c r="J114" s="135" t="str">
        <f>IF(I134=0,"",I114/I134*100)</f>
        <v/>
      </c>
    </row>
    <row r="115" spans="1:10" ht="36.75" customHeight="1" x14ac:dyDescent="0.2">
      <c r="A115" s="126"/>
      <c r="B115" s="131" t="s">
        <v>169</v>
      </c>
      <c r="C115" s="251" t="s">
        <v>170</v>
      </c>
      <c r="D115" s="252"/>
      <c r="E115" s="252"/>
      <c r="F115" s="137" t="s">
        <v>27</v>
      </c>
      <c r="G115" s="138"/>
      <c r="H115" s="138"/>
      <c r="I115" s="138">
        <f>'01_02 265-1-7 Pol'!G27</f>
        <v>0</v>
      </c>
      <c r="J115" s="135" t="str">
        <f>IF(I134=0,"",I115/I134*100)</f>
        <v/>
      </c>
    </row>
    <row r="116" spans="1:10" ht="36.75" customHeight="1" x14ac:dyDescent="0.2">
      <c r="A116" s="126"/>
      <c r="B116" s="131" t="s">
        <v>171</v>
      </c>
      <c r="C116" s="251" t="s">
        <v>172</v>
      </c>
      <c r="D116" s="252"/>
      <c r="E116" s="252"/>
      <c r="F116" s="137" t="s">
        <v>27</v>
      </c>
      <c r="G116" s="138"/>
      <c r="H116" s="138"/>
      <c r="I116" s="138">
        <f>'01_02 265-1-1 Pol'!G796+'01_02 265-1-7 Pol'!G46</f>
        <v>0</v>
      </c>
      <c r="J116" s="135" t="str">
        <f>IF(I134=0,"",I116/I134*100)</f>
        <v/>
      </c>
    </row>
    <row r="117" spans="1:10" ht="36.75" customHeight="1" x14ac:dyDescent="0.2">
      <c r="A117" s="126"/>
      <c r="B117" s="131" t="s">
        <v>173</v>
      </c>
      <c r="C117" s="251" t="s">
        <v>174</v>
      </c>
      <c r="D117" s="252"/>
      <c r="E117" s="252"/>
      <c r="F117" s="137" t="s">
        <v>27</v>
      </c>
      <c r="G117" s="138"/>
      <c r="H117" s="138"/>
      <c r="I117" s="138">
        <f>'01_02 265-1-1 Pol'!G814+'01_02 265-1-6 Pol'!G29+'01_02 265-1-6 Pol'!G82+'01_02 265-1-7 Pol'!G50</f>
        <v>0</v>
      </c>
      <c r="J117" s="135" t="str">
        <f>IF(I134=0,"",I117/I134*100)</f>
        <v/>
      </c>
    </row>
    <row r="118" spans="1:10" ht="36.75" customHeight="1" x14ac:dyDescent="0.2">
      <c r="A118" s="126"/>
      <c r="B118" s="131" t="s">
        <v>175</v>
      </c>
      <c r="C118" s="251" t="s">
        <v>176</v>
      </c>
      <c r="D118" s="252"/>
      <c r="E118" s="252"/>
      <c r="F118" s="137" t="s">
        <v>27</v>
      </c>
      <c r="G118" s="138"/>
      <c r="H118" s="138"/>
      <c r="I118" s="138">
        <f>'01_02 265-1-6 Pol'!G41+'01_02 265-1-6 Pol'!G96+'01_02 265-1-7 Pol'!G69</f>
        <v>0</v>
      </c>
      <c r="J118" s="135" t="str">
        <f>IF(I134=0,"",I118/I134*100)</f>
        <v/>
      </c>
    </row>
    <row r="119" spans="1:10" ht="36.75" customHeight="1" x14ac:dyDescent="0.2">
      <c r="A119" s="126"/>
      <c r="B119" s="131" t="s">
        <v>177</v>
      </c>
      <c r="C119" s="251" t="s">
        <v>178</v>
      </c>
      <c r="D119" s="252"/>
      <c r="E119" s="252"/>
      <c r="F119" s="137" t="s">
        <v>27</v>
      </c>
      <c r="G119" s="138"/>
      <c r="H119" s="138"/>
      <c r="I119" s="138">
        <f>'01_02 265-1-6 Pol'!G53+'01_02 265-1-6 Pol'!G101</f>
        <v>0</v>
      </c>
      <c r="J119" s="135" t="str">
        <f>IF(I134=0,"",I119/I134*100)</f>
        <v/>
      </c>
    </row>
    <row r="120" spans="1:10" ht="36.75" customHeight="1" x14ac:dyDescent="0.2">
      <c r="A120" s="126"/>
      <c r="B120" s="131" t="s">
        <v>179</v>
      </c>
      <c r="C120" s="251" t="s">
        <v>180</v>
      </c>
      <c r="D120" s="252"/>
      <c r="E120" s="252"/>
      <c r="F120" s="137" t="s">
        <v>27</v>
      </c>
      <c r="G120" s="138"/>
      <c r="H120" s="138"/>
      <c r="I120" s="138">
        <f>'01_02 265-1-1 Pol'!G831+'01_02 265-1-6 Pol'!G71</f>
        <v>0</v>
      </c>
      <c r="J120" s="135" t="str">
        <f>IF(I134=0,"",I120/I134*100)</f>
        <v/>
      </c>
    </row>
    <row r="121" spans="1:10" ht="36.75" customHeight="1" x14ac:dyDescent="0.2">
      <c r="A121" s="126"/>
      <c r="B121" s="131" t="s">
        <v>181</v>
      </c>
      <c r="C121" s="251" t="s">
        <v>182</v>
      </c>
      <c r="D121" s="252"/>
      <c r="E121" s="252"/>
      <c r="F121" s="137" t="s">
        <v>27</v>
      </c>
      <c r="G121" s="138"/>
      <c r="H121" s="138"/>
      <c r="I121" s="138">
        <f>'01_02 265-1-1 Pol'!G855</f>
        <v>0</v>
      </c>
      <c r="J121" s="135" t="str">
        <f>IF(I134=0,"",I121/I134*100)</f>
        <v/>
      </c>
    </row>
    <row r="122" spans="1:10" ht="36.75" customHeight="1" x14ac:dyDescent="0.2">
      <c r="A122" s="126"/>
      <c r="B122" s="131" t="s">
        <v>183</v>
      </c>
      <c r="C122" s="251" t="s">
        <v>184</v>
      </c>
      <c r="D122" s="252"/>
      <c r="E122" s="252"/>
      <c r="F122" s="137" t="s">
        <v>27</v>
      </c>
      <c r="G122" s="138"/>
      <c r="H122" s="138"/>
      <c r="I122" s="138">
        <f>'01_02 265-1-1 Pol'!G859</f>
        <v>0</v>
      </c>
      <c r="J122" s="135" t="str">
        <f>IF(I134=0,"",I122/I134*100)</f>
        <v/>
      </c>
    </row>
    <row r="123" spans="1:10" ht="36.75" customHeight="1" x14ac:dyDescent="0.2">
      <c r="A123" s="126"/>
      <c r="B123" s="131" t="s">
        <v>185</v>
      </c>
      <c r="C123" s="251" t="s">
        <v>186</v>
      </c>
      <c r="D123" s="252"/>
      <c r="E123" s="252"/>
      <c r="F123" s="137" t="s">
        <v>27</v>
      </c>
      <c r="G123" s="138"/>
      <c r="H123" s="138"/>
      <c r="I123" s="138">
        <f>'01_02 265-1-1 Pol'!G974</f>
        <v>0</v>
      </c>
      <c r="J123" s="135" t="str">
        <f>IF(I134=0,"",I123/I134*100)</f>
        <v/>
      </c>
    </row>
    <row r="124" spans="1:10" ht="36.75" customHeight="1" x14ac:dyDescent="0.2">
      <c r="A124" s="126"/>
      <c r="B124" s="131" t="s">
        <v>187</v>
      </c>
      <c r="C124" s="251" t="s">
        <v>188</v>
      </c>
      <c r="D124" s="252"/>
      <c r="E124" s="252"/>
      <c r="F124" s="137" t="s">
        <v>27</v>
      </c>
      <c r="G124" s="138"/>
      <c r="H124" s="138"/>
      <c r="I124" s="138">
        <f>'01_02 265-1-1 Pol'!G987</f>
        <v>0</v>
      </c>
      <c r="J124" s="135" t="str">
        <f>IF(I134=0,"",I124/I134*100)</f>
        <v/>
      </c>
    </row>
    <row r="125" spans="1:10" ht="36.75" customHeight="1" x14ac:dyDescent="0.2">
      <c r="A125" s="126"/>
      <c r="B125" s="131" t="s">
        <v>189</v>
      </c>
      <c r="C125" s="251" t="s">
        <v>190</v>
      </c>
      <c r="D125" s="252"/>
      <c r="E125" s="252"/>
      <c r="F125" s="137" t="s">
        <v>27</v>
      </c>
      <c r="G125" s="138"/>
      <c r="H125" s="138"/>
      <c r="I125" s="138">
        <f>'01_02 265-1-1 Pol'!G1004</f>
        <v>0</v>
      </c>
      <c r="J125" s="135" t="str">
        <f>IF(I134=0,"",I125/I134*100)</f>
        <v/>
      </c>
    </row>
    <row r="126" spans="1:10" ht="36.75" customHeight="1" x14ac:dyDescent="0.2">
      <c r="A126" s="126"/>
      <c r="B126" s="131" t="s">
        <v>191</v>
      </c>
      <c r="C126" s="251" t="s">
        <v>192</v>
      </c>
      <c r="D126" s="252"/>
      <c r="E126" s="252"/>
      <c r="F126" s="137" t="s">
        <v>27</v>
      </c>
      <c r="G126" s="138"/>
      <c r="H126" s="138"/>
      <c r="I126" s="138">
        <f>'01_02 265-1-1 Pol'!G1010</f>
        <v>0</v>
      </c>
      <c r="J126" s="135" t="str">
        <f>IF(I134=0,"",I126/I134*100)</f>
        <v/>
      </c>
    </row>
    <row r="127" spans="1:10" ht="36.75" customHeight="1" x14ac:dyDescent="0.2">
      <c r="A127" s="126"/>
      <c r="B127" s="131" t="s">
        <v>193</v>
      </c>
      <c r="C127" s="251" t="s">
        <v>194</v>
      </c>
      <c r="D127" s="252"/>
      <c r="E127" s="252"/>
      <c r="F127" s="137" t="s">
        <v>27</v>
      </c>
      <c r="G127" s="138"/>
      <c r="H127" s="138"/>
      <c r="I127" s="138">
        <f>'01_02 265-1-1 Pol'!G1035+'01_02 265-1-6 Pol'!G80+'01_02 265-1-6 Pol'!G110+'01_02 265-1-7 Pol'!G81</f>
        <v>0</v>
      </c>
      <c r="J127" s="135" t="str">
        <f>IF(I134=0,"",I127/I134*100)</f>
        <v/>
      </c>
    </row>
    <row r="128" spans="1:10" ht="36.75" customHeight="1" x14ac:dyDescent="0.2">
      <c r="A128" s="126"/>
      <c r="B128" s="131" t="s">
        <v>195</v>
      </c>
      <c r="C128" s="251" t="s">
        <v>196</v>
      </c>
      <c r="D128" s="252"/>
      <c r="E128" s="252"/>
      <c r="F128" s="137" t="s">
        <v>27</v>
      </c>
      <c r="G128" s="138"/>
      <c r="H128" s="138"/>
      <c r="I128" s="138">
        <f>'01_02 265-1-1 Pol'!G1038</f>
        <v>0</v>
      </c>
      <c r="J128" s="135" t="str">
        <f>IF(I134=0,"",I128/I134*100)</f>
        <v/>
      </c>
    </row>
    <row r="129" spans="1:10" ht="36.75" customHeight="1" x14ac:dyDescent="0.2">
      <c r="A129" s="126"/>
      <c r="B129" s="131" t="s">
        <v>197</v>
      </c>
      <c r="C129" s="251" t="s">
        <v>198</v>
      </c>
      <c r="D129" s="252"/>
      <c r="E129" s="252"/>
      <c r="F129" s="137" t="s">
        <v>28</v>
      </c>
      <c r="G129" s="138"/>
      <c r="H129" s="138"/>
      <c r="I129" s="138">
        <f>'01_02 265-1-3 Pol'!G163+'01_02 265-1-3 Pol'!G175</f>
        <v>0</v>
      </c>
      <c r="J129" s="135" t="str">
        <f>IF(I134=0,"",I129/I134*100)</f>
        <v/>
      </c>
    </row>
    <row r="130" spans="1:10" ht="36.75" customHeight="1" x14ac:dyDescent="0.2">
      <c r="A130" s="126"/>
      <c r="B130" s="131" t="s">
        <v>199</v>
      </c>
      <c r="C130" s="251" t="s">
        <v>200</v>
      </c>
      <c r="D130" s="252"/>
      <c r="E130" s="252"/>
      <c r="F130" s="137" t="s">
        <v>201</v>
      </c>
      <c r="G130" s="138"/>
      <c r="H130" s="138"/>
      <c r="I130" s="138">
        <f>'01_02 265-1-1 Pol'!G1097</f>
        <v>0</v>
      </c>
      <c r="J130" s="135" t="str">
        <f>IF(I134=0,"",I130/I134*100)</f>
        <v/>
      </c>
    </row>
    <row r="131" spans="1:10" ht="36.75" customHeight="1" x14ac:dyDescent="0.2">
      <c r="A131" s="126"/>
      <c r="B131" s="131" t="s">
        <v>202</v>
      </c>
      <c r="C131" s="251" t="s">
        <v>203</v>
      </c>
      <c r="D131" s="252"/>
      <c r="E131" s="252"/>
      <c r="F131" s="137" t="s">
        <v>204</v>
      </c>
      <c r="G131" s="138"/>
      <c r="H131" s="138"/>
      <c r="I131" s="138">
        <f>'01_02 265-1-6 Pol'!G113+'01_02 265-1-7 Pol'!G83+'01_02 265-1-8 Pol'!G76</f>
        <v>0</v>
      </c>
      <c r="J131" s="135" t="str">
        <f>IF(I134=0,"",I131/I134*100)</f>
        <v/>
      </c>
    </row>
    <row r="132" spans="1:10" ht="36.75" customHeight="1" x14ac:dyDescent="0.2">
      <c r="A132" s="126"/>
      <c r="B132" s="131" t="s">
        <v>204</v>
      </c>
      <c r="C132" s="251" t="s">
        <v>29</v>
      </c>
      <c r="D132" s="252"/>
      <c r="E132" s="252"/>
      <c r="F132" s="137" t="s">
        <v>204</v>
      </c>
      <c r="G132" s="138"/>
      <c r="H132" s="138"/>
      <c r="I132" s="138">
        <f>'01_02 265-00 Pol'!G8+'01_02 265-1-3 Pol'!G167</f>
        <v>0</v>
      </c>
      <c r="J132" s="135" t="str">
        <f>IF(I134=0,"",I132/I134*100)</f>
        <v/>
      </c>
    </row>
    <row r="133" spans="1:10" ht="36.75" customHeight="1" x14ac:dyDescent="0.2">
      <c r="A133" s="126"/>
      <c r="B133" s="131" t="s">
        <v>205</v>
      </c>
      <c r="C133" s="251" t="s">
        <v>206</v>
      </c>
      <c r="D133" s="252"/>
      <c r="E133" s="252"/>
      <c r="F133" s="137" t="s">
        <v>205</v>
      </c>
      <c r="G133" s="138"/>
      <c r="H133" s="138"/>
      <c r="I133" s="138">
        <f>'01_02 265-1-4 Pol'!G90</f>
        <v>0</v>
      </c>
      <c r="J133" s="135" t="str">
        <f>IF(I134=0,"",I133/I134*100)</f>
        <v/>
      </c>
    </row>
    <row r="134" spans="1:10" ht="25.5" customHeight="1" x14ac:dyDescent="0.2">
      <c r="A134" s="127"/>
      <c r="B134" s="132" t="s">
        <v>1</v>
      </c>
      <c r="C134" s="133"/>
      <c r="D134" s="134"/>
      <c r="E134" s="134"/>
      <c r="F134" s="139"/>
      <c r="G134" s="140"/>
      <c r="H134" s="140"/>
      <c r="I134" s="140">
        <f>SUM(I59:I133)</f>
        <v>0</v>
      </c>
      <c r="J134" s="136">
        <f>SUM(J59:J133)</f>
        <v>0</v>
      </c>
    </row>
    <row r="135" spans="1:10" x14ac:dyDescent="0.2">
      <c r="F135" s="88"/>
      <c r="G135" s="88"/>
      <c r="H135" s="88"/>
      <c r="I135" s="88"/>
      <c r="J135" s="89"/>
    </row>
    <row r="136" spans="1:10" x14ac:dyDescent="0.2">
      <c r="F136" s="88"/>
      <c r="G136" s="88"/>
      <c r="H136" s="88"/>
      <c r="I136" s="88"/>
      <c r="J136" s="89"/>
    </row>
    <row r="137" spans="1:10" x14ac:dyDescent="0.2">
      <c r="F137" s="88"/>
      <c r="G137" s="88"/>
      <c r="H137" s="88"/>
      <c r="I137" s="88"/>
      <c r="J137" s="89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129">
    <mergeCell ref="C131:E131"/>
    <mergeCell ref="C132:E132"/>
    <mergeCell ref="C133:E133"/>
    <mergeCell ref="C126:E126"/>
    <mergeCell ref="C127:E127"/>
    <mergeCell ref="C128:E128"/>
    <mergeCell ref="C129:E129"/>
    <mergeCell ref="C130:E130"/>
    <mergeCell ref="C121:E121"/>
    <mergeCell ref="C122:E122"/>
    <mergeCell ref="C123:E123"/>
    <mergeCell ref="C124:E124"/>
    <mergeCell ref="C125:E125"/>
    <mergeCell ref="C116:E116"/>
    <mergeCell ref="C117:E117"/>
    <mergeCell ref="C118:E118"/>
    <mergeCell ref="C119:E119"/>
    <mergeCell ref="C120:E120"/>
    <mergeCell ref="C111:E111"/>
    <mergeCell ref="C112:E112"/>
    <mergeCell ref="C113:E113"/>
    <mergeCell ref="C114:E114"/>
    <mergeCell ref="C115:E115"/>
    <mergeCell ref="C106:E106"/>
    <mergeCell ref="C107:E107"/>
    <mergeCell ref="C108:E108"/>
    <mergeCell ref="C109:E109"/>
    <mergeCell ref="C110:E110"/>
    <mergeCell ref="C101:E101"/>
    <mergeCell ref="C102:E102"/>
    <mergeCell ref="C103:E103"/>
    <mergeCell ref="C104:E104"/>
    <mergeCell ref="C105:E105"/>
    <mergeCell ref="C96:E96"/>
    <mergeCell ref="C97:E97"/>
    <mergeCell ref="C98:E98"/>
    <mergeCell ref="C99:E99"/>
    <mergeCell ref="C100:E100"/>
    <mergeCell ref="C91:E91"/>
    <mergeCell ref="C92:E92"/>
    <mergeCell ref="C93:E93"/>
    <mergeCell ref="C94:E94"/>
    <mergeCell ref="C95:E95"/>
    <mergeCell ref="C86:E86"/>
    <mergeCell ref="C87:E87"/>
    <mergeCell ref="C88:E88"/>
    <mergeCell ref="C89:E89"/>
    <mergeCell ref="C90:E90"/>
    <mergeCell ref="C81:E81"/>
    <mergeCell ref="C82:E82"/>
    <mergeCell ref="C83:E83"/>
    <mergeCell ref="C84:E84"/>
    <mergeCell ref="C85:E85"/>
    <mergeCell ref="C76:E76"/>
    <mergeCell ref="C77:E77"/>
    <mergeCell ref="C78:E78"/>
    <mergeCell ref="C79:E79"/>
    <mergeCell ref="C80:E80"/>
    <mergeCell ref="C71:E71"/>
    <mergeCell ref="C72:E72"/>
    <mergeCell ref="C73:E73"/>
    <mergeCell ref="C74:E74"/>
    <mergeCell ref="C75:E75"/>
    <mergeCell ref="C66:E66"/>
    <mergeCell ref="C67:E67"/>
    <mergeCell ref="C68:E68"/>
    <mergeCell ref="C69:E69"/>
    <mergeCell ref="C70:E70"/>
    <mergeCell ref="C61:E61"/>
    <mergeCell ref="C62:E62"/>
    <mergeCell ref="C63:E63"/>
    <mergeCell ref="C64:E64"/>
    <mergeCell ref="C65:E65"/>
    <mergeCell ref="C49:E49"/>
    <mergeCell ref="B50:E50"/>
    <mergeCell ref="B53:J53"/>
    <mergeCell ref="C59:E59"/>
    <mergeCell ref="C60:E60"/>
    <mergeCell ref="C44:E44"/>
    <mergeCell ref="C45:E45"/>
    <mergeCell ref="C46:E46"/>
    <mergeCell ref="C47:E47"/>
    <mergeCell ref="C48:E48"/>
    <mergeCell ref="D6:G6"/>
    <mergeCell ref="E7:G7"/>
    <mergeCell ref="C39:E39"/>
    <mergeCell ref="C40:E40"/>
    <mergeCell ref="C41:E41"/>
    <mergeCell ref="C42:E42"/>
    <mergeCell ref="C43:E4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53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253" t="s">
        <v>7</v>
      </c>
      <c r="B1" s="253"/>
      <c r="C1" s="254"/>
      <c r="D1" s="253"/>
      <c r="E1" s="253"/>
      <c r="F1" s="253"/>
      <c r="G1" s="253"/>
    </row>
    <row r="2" spans="1:7" ht="24.95" customHeight="1" x14ac:dyDescent="0.2">
      <c r="A2" s="50" t="s">
        <v>8</v>
      </c>
      <c r="B2" s="49"/>
      <c r="C2" s="255"/>
      <c r="D2" s="255"/>
      <c r="E2" s="255"/>
      <c r="F2" s="255"/>
      <c r="G2" s="256"/>
    </row>
    <row r="3" spans="1:7" ht="24.95" customHeight="1" x14ac:dyDescent="0.2">
      <c r="A3" s="50" t="s">
        <v>9</v>
      </c>
      <c r="B3" s="49"/>
      <c r="C3" s="255"/>
      <c r="D3" s="255"/>
      <c r="E3" s="255"/>
      <c r="F3" s="255"/>
      <c r="G3" s="256"/>
    </row>
    <row r="4" spans="1:7" ht="24.95" customHeight="1" x14ac:dyDescent="0.2">
      <c r="A4" s="50" t="s">
        <v>10</v>
      </c>
      <c r="B4" s="49"/>
      <c r="C4" s="255"/>
      <c r="D4" s="255"/>
      <c r="E4" s="255"/>
      <c r="F4" s="255"/>
      <c r="G4" s="256"/>
    </row>
    <row r="5" spans="1:7" x14ac:dyDescent="0.2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24" customWidth="1"/>
    <col min="3" max="3" width="38.28515625" style="124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69" t="s">
        <v>7</v>
      </c>
      <c r="B1" s="269"/>
      <c r="C1" s="269"/>
      <c r="D1" s="269"/>
      <c r="E1" s="269"/>
      <c r="F1" s="269"/>
      <c r="G1" s="269"/>
      <c r="AG1" t="s">
        <v>207</v>
      </c>
    </row>
    <row r="2" spans="1:60" ht="24.95" customHeight="1" x14ac:dyDescent="0.2">
      <c r="A2" s="142" t="s">
        <v>8</v>
      </c>
      <c r="B2" s="49" t="s">
        <v>43</v>
      </c>
      <c r="C2" s="270" t="s">
        <v>44</v>
      </c>
      <c r="D2" s="271"/>
      <c r="E2" s="271"/>
      <c r="F2" s="271"/>
      <c r="G2" s="272"/>
      <c r="AG2" t="s">
        <v>208</v>
      </c>
    </row>
    <row r="3" spans="1:60" ht="24.95" customHeight="1" x14ac:dyDescent="0.2">
      <c r="A3" s="142" t="s">
        <v>9</v>
      </c>
      <c r="B3" s="49" t="s">
        <v>52</v>
      </c>
      <c r="C3" s="270" t="s">
        <v>53</v>
      </c>
      <c r="D3" s="271"/>
      <c r="E3" s="271"/>
      <c r="F3" s="271"/>
      <c r="G3" s="272"/>
      <c r="AC3" s="124" t="s">
        <v>208</v>
      </c>
      <c r="AG3" t="s">
        <v>209</v>
      </c>
    </row>
    <row r="4" spans="1:60" ht="24.95" customHeight="1" x14ac:dyDescent="0.2">
      <c r="A4" s="143" t="s">
        <v>10</v>
      </c>
      <c r="B4" s="144" t="s">
        <v>54</v>
      </c>
      <c r="C4" s="273" t="s">
        <v>55</v>
      </c>
      <c r="D4" s="274"/>
      <c r="E4" s="274"/>
      <c r="F4" s="274"/>
      <c r="G4" s="275"/>
      <c r="AG4" t="s">
        <v>210</v>
      </c>
    </row>
    <row r="5" spans="1:60" x14ac:dyDescent="0.2">
      <c r="D5" s="10"/>
    </row>
    <row r="6" spans="1:60" ht="38.25" x14ac:dyDescent="0.2">
      <c r="A6" s="146" t="s">
        <v>211</v>
      </c>
      <c r="B6" s="148" t="s">
        <v>212</v>
      </c>
      <c r="C6" s="148" t="s">
        <v>213</v>
      </c>
      <c r="D6" s="147" t="s">
        <v>214</v>
      </c>
      <c r="E6" s="146" t="s">
        <v>215</v>
      </c>
      <c r="F6" s="145" t="s">
        <v>216</v>
      </c>
      <c r="G6" s="146" t="s">
        <v>31</v>
      </c>
      <c r="H6" s="149" t="s">
        <v>32</v>
      </c>
      <c r="I6" s="149" t="s">
        <v>217</v>
      </c>
      <c r="J6" s="149" t="s">
        <v>33</v>
      </c>
      <c r="K6" s="149" t="s">
        <v>218</v>
      </c>
      <c r="L6" s="149" t="s">
        <v>219</v>
      </c>
      <c r="M6" s="149" t="s">
        <v>220</v>
      </c>
      <c r="N6" s="149" t="s">
        <v>221</v>
      </c>
      <c r="O6" s="149" t="s">
        <v>222</v>
      </c>
      <c r="P6" s="149" t="s">
        <v>223</v>
      </c>
      <c r="Q6" s="149" t="s">
        <v>224</v>
      </c>
      <c r="R6" s="149" t="s">
        <v>225</v>
      </c>
      <c r="S6" s="149" t="s">
        <v>226</v>
      </c>
      <c r="T6" s="149" t="s">
        <v>227</v>
      </c>
      <c r="U6" s="149" t="s">
        <v>228</v>
      </c>
      <c r="V6" s="149" t="s">
        <v>229</v>
      </c>
      <c r="W6" s="149" t="s">
        <v>230</v>
      </c>
      <c r="X6" s="149" t="s">
        <v>231</v>
      </c>
    </row>
    <row r="7" spans="1:60" hidden="1" x14ac:dyDescent="0.2">
      <c r="A7" s="3"/>
      <c r="B7" s="4"/>
      <c r="C7" s="4"/>
      <c r="D7" s="6"/>
      <c r="E7" s="151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</row>
    <row r="8" spans="1:60" x14ac:dyDescent="0.2">
      <c r="A8" s="163" t="s">
        <v>232</v>
      </c>
      <c r="B8" s="164" t="s">
        <v>204</v>
      </c>
      <c r="C8" s="182" t="s">
        <v>29</v>
      </c>
      <c r="D8" s="165"/>
      <c r="E8" s="166"/>
      <c r="F8" s="167"/>
      <c r="G8" s="168">
        <f>SUMIF(AG9:AG17,"&lt;&gt;NOR",G9:G17)</f>
        <v>0</v>
      </c>
      <c r="H8" s="162"/>
      <c r="I8" s="162">
        <f>SUM(I9:I17)</f>
        <v>0</v>
      </c>
      <c r="J8" s="162"/>
      <c r="K8" s="162">
        <f>SUM(K9:K17)</f>
        <v>0</v>
      </c>
      <c r="L8" s="162"/>
      <c r="M8" s="162">
        <f>SUM(M9:M17)</f>
        <v>0</v>
      </c>
      <c r="N8" s="162"/>
      <c r="O8" s="162">
        <f>SUM(O9:O17)</f>
        <v>0</v>
      </c>
      <c r="P8" s="162"/>
      <c r="Q8" s="162">
        <f>SUM(Q9:Q17)</f>
        <v>0</v>
      </c>
      <c r="R8" s="162"/>
      <c r="S8" s="162"/>
      <c r="T8" s="162"/>
      <c r="U8" s="162"/>
      <c r="V8" s="162">
        <f>SUM(V9:V17)</f>
        <v>0</v>
      </c>
      <c r="W8" s="162"/>
      <c r="X8" s="162"/>
      <c r="AG8" t="s">
        <v>233</v>
      </c>
    </row>
    <row r="9" spans="1:60" ht="22.5" outlineLevel="1" x14ac:dyDescent="0.2">
      <c r="A9" s="175">
        <v>1</v>
      </c>
      <c r="B9" s="176" t="s">
        <v>135</v>
      </c>
      <c r="C9" s="183" t="s">
        <v>234</v>
      </c>
      <c r="D9" s="177" t="s">
        <v>235</v>
      </c>
      <c r="E9" s="178">
        <v>1</v>
      </c>
      <c r="F9" s="179"/>
      <c r="G9" s="180">
        <f t="shared" ref="G9:G17" si="0">ROUND(E9*F9,2)</f>
        <v>0</v>
      </c>
      <c r="H9" s="161"/>
      <c r="I9" s="160">
        <f t="shared" ref="I9:I17" si="1">ROUND(E9*H9,2)</f>
        <v>0</v>
      </c>
      <c r="J9" s="161"/>
      <c r="K9" s="160">
        <f t="shared" ref="K9:K17" si="2">ROUND(E9*J9,2)</f>
        <v>0</v>
      </c>
      <c r="L9" s="160">
        <v>21</v>
      </c>
      <c r="M9" s="160">
        <f t="shared" ref="M9:M17" si="3">G9*(1+L9/100)</f>
        <v>0</v>
      </c>
      <c r="N9" s="160">
        <v>0</v>
      </c>
      <c r="O9" s="160">
        <f t="shared" ref="O9:O17" si="4">ROUND(E9*N9,2)</f>
        <v>0</v>
      </c>
      <c r="P9" s="160">
        <v>0</v>
      </c>
      <c r="Q9" s="160">
        <f t="shared" ref="Q9:Q17" si="5">ROUND(E9*P9,2)</f>
        <v>0</v>
      </c>
      <c r="R9" s="160"/>
      <c r="S9" s="160" t="s">
        <v>236</v>
      </c>
      <c r="T9" s="160" t="s">
        <v>237</v>
      </c>
      <c r="U9" s="160">
        <v>0</v>
      </c>
      <c r="V9" s="160">
        <f t="shared" ref="V9:V17" si="6">ROUND(E9*U9,2)</f>
        <v>0</v>
      </c>
      <c r="W9" s="160"/>
      <c r="X9" s="160" t="s">
        <v>238</v>
      </c>
      <c r="Y9" s="150"/>
      <c r="Z9" s="150"/>
      <c r="AA9" s="150"/>
      <c r="AB9" s="150"/>
      <c r="AC9" s="150"/>
      <c r="AD9" s="150"/>
      <c r="AE9" s="150"/>
      <c r="AF9" s="150"/>
      <c r="AG9" s="150" t="s">
        <v>239</v>
      </c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</row>
    <row r="10" spans="1:60" ht="22.5" outlineLevel="1" x14ac:dyDescent="0.2">
      <c r="A10" s="175">
        <v>2</v>
      </c>
      <c r="B10" s="176" t="s">
        <v>136</v>
      </c>
      <c r="C10" s="183" t="s">
        <v>240</v>
      </c>
      <c r="D10" s="177" t="s">
        <v>235</v>
      </c>
      <c r="E10" s="178">
        <v>1</v>
      </c>
      <c r="F10" s="179"/>
      <c r="G10" s="180">
        <f t="shared" si="0"/>
        <v>0</v>
      </c>
      <c r="H10" s="161"/>
      <c r="I10" s="160">
        <f t="shared" si="1"/>
        <v>0</v>
      </c>
      <c r="J10" s="161"/>
      <c r="K10" s="160">
        <f t="shared" si="2"/>
        <v>0</v>
      </c>
      <c r="L10" s="160">
        <v>21</v>
      </c>
      <c r="M10" s="160">
        <f t="shared" si="3"/>
        <v>0</v>
      </c>
      <c r="N10" s="160">
        <v>0</v>
      </c>
      <c r="O10" s="160">
        <f t="shared" si="4"/>
        <v>0</v>
      </c>
      <c r="P10" s="160">
        <v>0</v>
      </c>
      <c r="Q10" s="160">
        <f t="shared" si="5"/>
        <v>0</v>
      </c>
      <c r="R10" s="160"/>
      <c r="S10" s="160" t="s">
        <v>236</v>
      </c>
      <c r="T10" s="160" t="s">
        <v>237</v>
      </c>
      <c r="U10" s="160">
        <v>0</v>
      </c>
      <c r="V10" s="160">
        <f t="shared" si="6"/>
        <v>0</v>
      </c>
      <c r="W10" s="160"/>
      <c r="X10" s="160" t="s">
        <v>238</v>
      </c>
      <c r="Y10" s="150"/>
      <c r="Z10" s="150"/>
      <c r="AA10" s="150"/>
      <c r="AB10" s="150"/>
      <c r="AC10" s="150"/>
      <c r="AD10" s="150"/>
      <c r="AE10" s="150"/>
      <c r="AF10" s="150"/>
      <c r="AG10" s="150" t="s">
        <v>239</v>
      </c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</row>
    <row r="11" spans="1:60" ht="22.5" outlineLevel="1" x14ac:dyDescent="0.2">
      <c r="A11" s="175">
        <v>3</v>
      </c>
      <c r="B11" s="176" t="s">
        <v>138</v>
      </c>
      <c r="C11" s="183" t="s">
        <v>241</v>
      </c>
      <c r="D11" s="177" t="s">
        <v>235</v>
      </c>
      <c r="E11" s="178">
        <v>1</v>
      </c>
      <c r="F11" s="179"/>
      <c r="G11" s="180">
        <f t="shared" si="0"/>
        <v>0</v>
      </c>
      <c r="H11" s="161"/>
      <c r="I11" s="160">
        <f t="shared" si="1"/>
        <v>0</v>
      </c>
      <c r="J11" s="161"/>
      <c r="K11" s="160">
        <f t="shared" si="2"/>
        <v>0</v>
      </c>
      <c r="L11" s="160">
        <v>21</v>
      </c>
      <c r="M11" s="160">
        <f t="shared" si="3"/>
        <v>0</v>
      </c>
      <c r="N11" s="160">
        <v>0</v>
      </c>
      <c r="O11" s="160">
        <f t="shared" si="4"/>
        <v>0</v>
      </c>
      <c r="P11" s="160">
        <v>0</v>
      </c>
      <c r="Q11" s="160">
        <f t="shared" si="5"/>
        <v>0</v>
      </c>
      <c r="R11" s="160"/>
      <c r="S11" s="160" t="s">
        <v>236</v>
      </c>
      <c r="T11" s="160" t="s">
        <v>237</v>
      </c>
      <c r="U11" s="160">
        <v>0</v>
      </c>
      <c r="V11" s="160">
        <f t="shared" si="6"/>
        <v>0</v>
      </c>
      <c r="W11" s="160"/>
      <c r="X11" s="160" t="s">
        <v>238</v>
      </c>
      <c r="Y11" s="150"/>
      <c r="Z11" s="150"/>
      <c r="AA11" s="150"/>
      <c r="AB11" s="150"/>
      <c r="AC11" s="150"/>
      <c r="AD11" s="150"/>
      <c r="AE11" s="150"/>
      <c r="AF11" s="150"/>
      <c r="AG11" s="150" t="s">
        <v>239</v>
      </c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</row>
    <row r="12" spans="1:60" outlineLevel="1" x14ac:dyDescent="0.2">
      <c r="A12" s="175">
        <v>4</v>
      </c>
      <c r="B12" s="176" t="s">
        <v>140</v>
      </c>
      <c r="C12" s="183" t="s">
        <v>242</v>
      </c>
      <c r="D12" s="177" t="s">
        <v>235</v>
      </c>
      <c r="E12" s="178">
        <v>1</v>
      </c>
      <c r="F12" s="179"/>
      <c r="G12" s="180">
        <f t="shared" si="0"/>
        <v>0</v>
      </c>
      <c r="H12" s="161"/>
      <c r="I12" s="160">
        <f t="shared" si="1"/>
        <v>0</v>
      </c>
      <c r="J12" s="161"/>
      <c r="K12" s="160">
        <f t="shared" si="2"/>
        <v>0</v>
      </c>
      <c r="L12" s="160">
        <v>21</v>
      </c>
      <c r="M12" s="160">
        <f t="shared" si="3"/>
        <v>0</v>
      </c>
      <c r="N12" s="160">
        <v>0</v>
      </c>
      <c r="O12" s="160">
        <f t="shared" si="4"/>
        <v>0</v>
      </c>
      <c r="P12" s="160">
        <v>0</v>
      </c>
      <c r="Q12" s="160">
        <f t="shared" si="5"/>
        <v>0</v>
      </c>
      <c r="R12" s="160"/>
      <c r="S12" s="160" t="s">
        <v>236</v>
      </c>
      <c r="T12" s="160" t="s">
        <v>237</v>
      </c>
      <c r="U12" s="160">
        <v>0</v>
      </c>
      <c r="V12" s="160">
        <f t="shared" si="6"/>
        <v>0</v>
      </c>
      <c r="W12" s="160"/>
      <c r="X12" s="160" t="s">
        <v>238</v>
      </c>
      <c r="Y12" s="150"/>
      <c r="Z12" s="150"/>
      <c r="AA12" s="150"/>
      <c r="AB12" s="150"/>
      <c r="AC12" s="150"/>
      <c r="AD12" s="150"/>
      <c r="AE12" s="150"/>
      <c r="AF12" s="150"/>
      <c r="AG12" s="150" t="s">
        <v>239</v>
      </c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</row>
    <row r="13" spans="1:60" outlineLevel="1" x14ac:dyDescent="0.2">
      <c r="A13" s="175">
        <v>5</v>
      </c>
      <c r="B13" s="176" t="s">
        <v>144</v>
      </c>
      <c r="C13" s="183" t="s">
        <v>243</v>
      </c>
      <c r="D13" s="177" t="s">
        <v>235</v>
      </c>
      <c r="E13" s="178">
        <v>1</v>
      </c>
      <c r="F13" s="179"/>
      <c r="G13" s="180">
        <f t="shared" si="0"/>
        <v>0</v>
      </c>
      <c r="H13" s="161"/>
      <c r="I13" s="160">
        <f t="shared" si="1"/>
        <v>0</v>
      </c>
      <c r="J13" s="161"/>
      <c r="K13" s="160">
        <f t="shared" si="2"/>
        <v>0</v>
      </c>
      <c r="L13" s="160">
        <v>21</v>
      </c>
      <c r="M13" s="160">
        <f t="shared" si="3"/>
        <v>0</v>
      </c>
      <c r="N13" s="160">
        <v>0</v>
      </c>
      <c r="O13" s="160">
        <f t="shared" si="4"/>
        <v>0</v>
      </c>
      <c r="P13" s="160">
        <v>0</v>
      </c>
      <c r="Q13" s="160">
        <f t="shared" si="5"/>
        <v>0</v>
      </c>
      <c r="R13" s="160"/>
      <c r="S13" s="160" t="s">
        <v>236</v>
      </c>
      <c r="T13" s="160" t="s">
        <v>237</v>
      </c>
      <c r="U13" s="160">
        <v>0</v>
      </c>
      <c r="V13" s="160">
        <f t="shared" si="6"/>
        <v>0</v>
      </c>
      <c r="W13" s="160"/>
      <c r="X13" s="160" t="s">
        <v>238</v>
      </c>
      <c r="Y13" s="150"/>
      <c r="Z13" s="150"/>
      <c r="AA13" s="150"/>
      <c r="AB13" s="150"/>
      <c r="AC13" s="150"/>
      <c r="AD13" s="150"/>
      <c r="AE13" s="150"/>
      <c r="AF13" s="150"/>
      <c r="AG13" s="150" t="s">
        <v>239</v>
      </c>
      <c r="AH13" s="150"/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50"/>
      <c r="BF13" s="150"/>
      <c r="BG13" s="150"/>
      <c r="BH13" s="150"/>
    </row>
    <row r="14" spans="1:60" outlineLevel="1" x14ac:dyDescent="0.2">
      <c r="A14" s="175">
        <v>6</v>
      </c>
      <c r="B14" s="176" t="s">
        <v>244</v>
      </c>
      <c r="C14" s="183" t="s">
        <v>245</v>
      </c>
      <c r="D14" s="177" t="s">
        <v>235</v>
      </c>
      <c r="E14" s="178">
        <v>1</v>
      </c>
      <c r="F14" s="179"/>
      <c r="G14" s="180">
        <f t="shared" si="0"/>
        <v>0</v>
      </c>
      <c r="H14" s="161"/>
      <c r="I14" s="160">
        <f t="shared" si="1"/>
        <v>0</v>
      </c>
      <c r="J14" s="161"/>
      <c r="K14" s="160">
        <f t="shared" si="2"/>
        <v>0</v>
      </c>
      <c r="L14" s="160">
        <v>21</v>
      </c>
      <c r="M14" s="160">
        <f t="shared" si="3"/>
        <v>0</v>
      </c>
      <c r="N14" s="160">
        <v>0</v>
      </c>
      <c r="O14" s="160">
        <f t="shared" si="4"/>
        <v>0</v>
      </c>
      <c r="P14" s="160">
        <v>0</v>
      </c>
      <c r="Q14" s="160">
        <f t="shared" si="5"/>
        <v>0</v>
      </c>
      <c r="R14" s="160"/>
      <c r="S14" s="160" t="s">
        <v>236</v>
      </c>
      <c r="T14" s="160" t="s">
        <v>237</v>
      </c>
      <c r="U14" s="160">
        <v>0</v>
      </c>
      <c r="V14" s="160">
        <f t="shared" si="6"/>
        <v>0</v>
      </c>
      <c r="W14" s="160"/>
      <c r="X14" s="160" t="s">
        <v>238</v>
      </c>
      <c r="Y14" s="150"/>
      <c r="Z14" s="150"/>
      <c r="AA14" s="150"/>
      <c r="AB14" s="150"/>
      <c r="AC14" s="150"/>
      <c r="AD14" s="150"/>
      <c r="AE14" s="150"/>
      <c r="AF14" s="150"/>
      <c r="AG14" s="150" t="s">
        <v>239</v>
      </c>
      <c r="AH14" s="150"/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</row>
    <row r="15" spans="1:60" outlineLevel="1" x14ac:dyDescent="0.2">
      <c r="A15" s="175">
        <v>7</v>
      </c>
      <c r="B15" s="176" t="s">
        <v>246</v>
      </c>
      <c r="C15" s="183" t="s">
        <v>247</v>
      </c>
      <c r="D15" s="177" t="s">
        <v>235</v>
      </c>
      <c r="E15" s="178">
        <v>1</v>
      </c>
      <c r="F15" s="179"/>
      <c r="G15" s="180">
        <f t="shared" si="0"/>
        <v>0</v>
      </c>
      <c r="H15" s="161"/>
      <c r="I15" s="160">
        <f t="shared" si="1"/>
        <v>0</v>
      </c>
      <c r="J15" s="161"/>
      <c r="K15" s="160">
        <f t="shared" si="2"/>
        <v>0</v>
      </c>
      <c r="L15" s="160">
        <v>21</v>
      </c>
      <c r="M15" s="160">
        <f t="shared" si="3"/>
        <v>0</v>
      </c>
      <c r="N15" s="160">
        <v>0</v>
      </c>
      <c r="O15" s="160">
        <f t="shared" si="4"/>
        <v>0</v>
      </c>
      <c r="P15" s="160">
        <v>0</v>
      </c>
      <c r="Q15" s="160">
        <f t="shared" si="5"/>
        <v>0</v>
      </c>
      <c r="R15" s="160"/>
      <c r="S15" s="160" t="s">
        <v>236</v>
      </c>
      <c r="T15" s="160" t="s">
        <v>237</v>
      </c>
      <c r="U15" s="160">
        <v>0</v>
      </c>
      <c r="V15" s="160">
        <f t="shared" si="6"/>
        <v>0</v>
      </c>
      <c r="W15" s="160"/>
      <c r="X15" s="160" t="s">
        <v>238</v>
      </c>
      <c r="Y15" s="150"/>
      <c r="Z15" s="150"/>
      <c r="AA15" s="150"/>
      <c r="AB15" s="150"/>
      <c r="AC15" s="150"/>
      <c r="AD15" s="150"/>
      <c r="AE15" s="150"/>
      <c r="AF15" s="150"/>
      <c r="AG15" s="150" t="s">
        <v>239</v>
      </c>
      <c r="AH15" s="150"/>
      <c r="AI15" s="150"/>
      <c r="AJ15" s="150"/>
      <c r="AK15" s="150"/>
      <c r="AL15" s="150"/>
      <c r="AM15" s="150"/>
      <c r="AN15" s="150"/>
      <c r="AO15" s="150"/>
      <c r="AP15" s="150"/>
      <c r="AQ15" s="150"/>
      <c r="AR15" s="150"/>
      <c r="AS15" s="150"/>
      <c r="AT15" s="150"/>
      <c r="AU15" s="150"/>
      <c r="AV15" s="150"/>
      <c r="AW15" s="150"/>
      <c r="AX15" s="150"/>
      <c r="AY15" s="150"/>
      <c r="AZ15" s="150"/>
      <c r="BA15" s="150"/>
      <c r="BB15" s="150"/>
      <c r="BC15" s="150"/>
      <c r="BD15" s="150"/>
      <c r="BE15" s="150"/>
      <c r="BF15" s="150"/>
      <c r="BG15" s="150"/>
      <c r="BH15" s="150"/>
    </row>
    <row r="16" spans="1:60" ht="22.5" outlineLevel="1" x14ac:dyDescent="0.2">
      <c r="A16" s="175">
        <v>8</v>
      </c>
      <c r="B16" s="176" t="s">
        <v>248</v>
      </c>
      <c r="C16" s="183" t="s">
        <v>249</v>
      </c>
      <c r="D16" s="177" t="s">
        <v>235</v>
      </c>
      <c r="E16" s="178">
        <v>1</v>
      </c>
      <c r="F16" s="179"/>
      <c r="G16" s="180">
        <f t="shared" si="0"/>
        <v>0</v>
      </c>
      <c r="H16" s="161"/>
      <c r="I16" s="160">
        <f t="shared" si="1"/>
        <v>0</v>
      </c>
      <c r="J16" s="161"/>
      <c r="K16" s="160">
        <f t="shared" si="2"/>
        <v>0</v>
      </c>
      <c r="L16" s="160">
        <v>21</v>
      </c>
      <c r="M16" s="160">
        <f t="shared" si="3"/>
        <v>0</v>
      </c>
      <c r="N16" s="160">
        <v>0</v>
      </c>
      <c r="O16" s="160">
        <f t="shared" si="4"/>
        <v>0</v>
      </c>
      <c r="P16" s="160">
        <v>0</v>
      </c>
      <c r="Q16" s="160">
        <f t="shared" si="5"/>
        <v>0</v>
      </c>
      <c r="R16" s="160"/>
      <c r="S16" s="160" t="s">
        <v>236</v>
      </c>
      <c r="T16" s="160" t="s">
        <v>237</v>
      </c>
      <c r="U16" s="160">
        <v>0</v>
      </c>
      <c r="V16" s="160">
        <f t="shared" si="6"/>
        <v>0</v>
      </c>
      <c r="W16" s="160"/>
      <c r="X16" s="160" t="s">
        <v>238</v>
      </c>
      <c r="Y16" s="150"/>
      <c r="Z16" s="150"/>
      <c r="AA16" s="150"/>
      <c r="AB16" s="150"/>
      <c r="AC16" s="150"/>
      <c r="AD16" s="150"/>
      <c r="AE16" s="150"/>
      <c r="AF16" s="150"/>
      <c r="AG16" s="150" t="s">
        <v>250</v>
      </c>
      <c r="AH16" s="150"/>
      <c r="AI16" s="150"/>
      <c r="AJ16" s="150"/>
      <c r="AK16" s="150"/>
      <c r="AL16" s="150"/>
      <c r="AM16" s="150"/>
      <c r="AN16" s="150"/>
      <c r="AO16" s="150"/>
      <c r="AP16" s="150"/>
      <c r="AQ16" s="150"/>
      <c r="AR16" s="150"/>
      <c r="AS16" s="150"/>
      <c r="AT16" s="150"/>
      <c r="AU16" s="150"/>
      <c r="AV16" s="150"/>
      <c r="AW16" s="150"/>
      <c r="AX16" s="150"/>
      <c r="AY16" s="150"/>
      <c r="AZ16" s="150"/>
      <c r="BA16" s="150"/>
      <c r="BB16" s="150"/>
      <c r="BC16" s="150"/>
      <c r="BD16" s="150"/>
      <c r="BE16" s="150"/>
      <c r="BF16" s="150"/>
      <c r="BG16" s="150"/>
      <c r="BH16" s="150"/>
    </row>
    <row r="17" spans="1:60" outlineLevel="1" x14ac:dyDescent="0.2">
      <c r="A17" s="169">
        <v>9</v>
      </c>
      <c r="B17" s="170" t="s">
        <v>251</v>
      </c>
      <c r="C17" s="184" t="s">
        <v>252</v>
      </c>
      <c r="D17" s="171" t="s">
        <v>235</v>
      </c>
      <c r="E17" s="172">
        <v>1</v>
      </c>
      <c r="F17" s="173"/>
      <c r="G17" s="174">
        <f t="shared" si="0"/>
        <v>0</v>
      </c>
      <c r="H17" s="161"/>
      <c r="I17" s="160">
        <f t="shared" si="1"/>
        <v>0</v>
      </c>
      <c r="J17" s="161"/>
      <c r="K17" s="160">
        <f t="shared" si="2"/>
        <v>0</v>
      </c>
      <c r="L17" s="160">
        <v>21</v>
      </c>
      <c r="M17" s="160">
        <f t="shared" si="3"/>
        <v>0</v>
      </c>
      <c r="N17" s="160">
        <v>0</v>
      </c>
      <c r="O17" s="160">
        <f t="shared" si="4"/>
        <v>0</v>
      </c>
      <c r="P17" s="160">
        <v>0</v>
      </c>
      <c r="Q17" s="160">
        <f t="shared" si="5"/>
        <v>0</v>
      </c>
      <c r="R17" s="160"/>
      <c r="S17" s="160" t="s">
        <v>236</v>
      </c>
      <c r="T17" s="160" t="s">
        <v>237</v>
      </c>
      <c r="U17" s="160">
        <v>0</v>
      </c>
      <c r="V17" s="160">
        <f t="shared" si="6"/>
        <v>0</v>
      </c>
      <c r="W17" s="160"/>
      <c r="X17" s="160" t="s">
        <v>238</v>
      </c>
      <c r="Y17" s="150"/>
      <c r="Z17" s="150"/>
      <c r="AA17" s="150"/>
      <c r="AB17" s="150"/>
      <c r="AC17" s="150"/>
      <c r="AD17" s="150"/>
      <c r="AE17" s="150"/>
      <c r="AF17" s="150"/>
      <c r="AG17" s="150" t="s">
        <v>250</v>
      </c>
      <c r="AH17" s="150"/>
      <c r="AI17" s="150"/>
      <c r="AJ17" s="150"/>
      <c r="AK17" s="150"/>
      <c r="AL17" s="150"/>
      <c r="AM17" s="150"/>
      <c r="AN17" s="150"/>
      <c r="AO17" s="150"/>
      <c r="AP17" s="150"/>
      <c r="AQ17" s="150"/>
      <c r="AR17" s="150"/>
      <c r="AS17" s="150"/>
      <c r="AT17" s="150"/>
      <c r="AU17" s="150"/>
      <c r="AV17" s="150"/>
      <c r="AW17" s="150"/>
      <c r="AX17" s="150"/>
      <c r="AY17" s="150"/>
      <c r="AZ17" s="150"/>
      <c r="BA17" s="150"/>
      <c r="BB17" s="150"/>
      <c r="BC17" s="150"/>
      <c r="BD17" s="150"/>
      <c r="BE17" s="150"/>
      <c r="BF17" s="150"/>
      <c r="BG17" s="150"/>
      <c r="BH17" s="150"/>
    </row>
    <row r="18" spans="1:60" x14ac:dyDescent="0.2">
      <c r="A18" s="3"/>
      <c r="B18" s="4"/>
      <c r="C18" s="185"/>
      <c r="D18" s="6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AE18">
        <v>15</v>
      </c>
      <c r="AF18">
        <v>21</v>
      </c>
      <c r="AG18" t="s">
        <v>219</v>
      </c>
    </row>
    <row r="19" spans="1:60" x14ac:dyDescent="0.2">
      <c r="A19" s="153"/>
      <c r="B19" s="154" t="s">
        <v>31</v>
      </c>
      <c r="C19" s="186"/>
      <c r="D19" s="155"/>
      <c r="E19" s="156"/>
      <c r="F19" s="156"/>
      <c r="G19" s="181">
        <f>G8</f>
        <v>0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AE19">
        <f>SUMIF(L7:L17,AE18,G7:G17)</f>
        <v>0</v>
      </c>
      <c r="AF19">
        <f>SUMIF(L7:L17,AF18,G7:G17)</f>
        <v>0</v>
      </c>
      <c r="AG19" t="s">
        <v>253</v>
      </c>
    </row>
    <row r="20" spans="1:60" x14ac:dyDescent="0.2">
      <c r="A20" s="3"/>
      <c r="B20" s="4"/>
      <c r="C20" s="185"/>
      <c r="D20" s="6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60" x14ac:dyDescent="0.2">
      <c r="A21" s="3"/>
      <c r="B21" s="4"/>
      <c r="C21" s="185"/>
      <c r="D21" s="6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60" x14ac:dyDescent="0.2">
      <c r="A22" s="276" t="s">
        <v>254</v>
      </c>
      <c r="B22" s="276"/>
      <c r="C22" s="277"/>
      <c r="D22" s="6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60" x14ac:dyDescent="0.2">
      <c r="A23" s="257"/>
      <c r="B23" s="258"/>
      <c r="C23" s="259"/>
      <c r="D23" s="258"/>
      <c r="E23" s="258"/>
      <c r="F23" s="258"/>
      <c r="G23" s="26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AG23" t="s">
        <v>255</v>
      </c>
    </row>
    <row r="24" spans="1:60" x14ac:dyDescent="0.2">
      <c r="A24" s="261"/>
      <c r="B24" s="262"/>
      <c r="C24" s="263"/>
      <c r="D24" s="262"/>
      <c r="E24" s="262"/>
      <c r="F24" s="262"/>
      <c r="G24" s="264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60" x14ac:dyDescent="0.2">
      <c r="A25" s="261"/>
      <c r="B25" s="262"/>
      <c r="C25" s="263"/>
      <c r="D25" s="262"/>
      <c r="E25" s="262"/>
      <c r="F25" s="262"/>
      <c r="G25" s="264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60" x14ac:dyDescent="0.2">
      <c r="A26" s="261"/>
      <c r="B26" s="262"/>
      <c r="C26" s="263"/>
      <c r="D26" s="262"/>
      <c r="E26" s="262"/>
      <c r="F26" s="262"/>
      <c r="G26" s="264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60" x14ac:dyDescent="0.2">
      <c r="A27" s="265"/>
      <c r="B27" s="266"/>
      <c r="C27" s="267"/>
      <c r="D27" s="266"/>
      <c r="E27" s="266"/>
      <c r="F27" s="266"/>
      <c r="G27" s="268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60" x14ac:dyDescent="0.2">
      <c r="A28" s="3"/>
      <c r="B28" s="4"/>
      <c r="C28" s="185"/>
      <c r="D28" s="6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60" x14ac:dyDescent="0.2">
      <c r="C29" s="187"/>
      <c r="D29" s="10"/>
      <c r="AG29" t="s">
        <v>256</v>
      </c>
    </row>
    <row r="30" spans="1:60" x14ac:dyDescent="0.2">
      <c r="D30" s="10"/>
    </row>
    <row r="31" spans="1:60" x14ac:dyDescent="0.2">
      <c r="D31" s="10"/>
    </row>
    <row r="32" spans="1:60" x14ac:dyDescent="0.2">
      <c r="D32" s="10"/>
    </row>
    <row r="33" spans="4:4" x14ac:dyDescent="0.2">
      <c r="D33" s="10"/>
    </row>
    <row r="34" spans="4:4" x14ac:dyDescent="0.2">
      <c r="D34" s="10"/>
    </row>
    <row r="35" spans="4:4" x14ac:dyDescent="0.2">
      <c r="D35" s="10"/>
    </row>
    <row r="36" spans="4:4" x14ac:dyDescent="0.2">
      <c r="D36" s="10"/>
    </row>
    <row r="37" spans="4:4" x14ac:dyDescent="0.2">
      <c r="D37" s="10"/>
    </row>
    <row r="38" spans="4:4" x14ac:dyDescent="0.2">
      <c r="D38" s="10"/>
    </row>
    <row r="39" spans="4:4" x14ac:dyDescent="0.2">
      <c r="D39" s="10"/>
    </row>
    <row r="40" spans="4:4" x14ac:dyDescent="0.2">
      <c r="D40" s="10"/>
    </row>
    <row r="41" spans="4:4" x14ac:dyDescent="0.2">
      <c r="D41" s="10"/>
    </row>
    <row r="42" spans="4:4" x14ac:dyDescent="0.2">
      <c r="D42" s="10"/>
    </row>
    <row r="43" spans="4:4" x14ac:dyDescent="0.2">
      <c r="D43" s="10"/>
    </row>
    <row r="44" spans="4:4" x14ac:dyDescent="0.2">
      <c r="D44" s="10"/>
    </row>
    <row r="45" spans="4:4" x14ac:dyDescent="0.2">
      <c r="D45" s="10"/>
    </row>
    <row r="46" spans="4:4" x14ac:dyDescent="0.2">
      <c r="D46" s="10"/>
    </row>
    <row r="47" spans="4:4" x14ac:dyDescent="0.2">
      <c r="D47" s="10"/>
    </row>
    <row r="48" spans="4:4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6">
    <mergeCell ref="A23:G27"/>
    <mergeCell ref="A1:G1"/>
    <mergeCell ref="C2:G2"/>
    <mergeCell ref="C3:G3"/>
    <mergeCell ref="C4:G4"/>
    <mergeCell ref="A22:C22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1103" activePane="bottomLeft" state="frozen"/>
      <selection pane="bottomLeft" activeCell="C554" sqref="C554"/>
    </sheetView>
  </sheetViews>
  <sheetFormatPr defaultRowHeight="12.75" outlineLevelRow="1" x14ac:dyDescent="0.2"/>
  <cols>
    <col min="1" max="1" width="3.42578125" customWidth="1"/>
    <col min="2" max="2" width="12.5703125" style="124" customWidth="1"/>
    <col min="3" max="3" width="38.28515625" style="124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69" t="s">
        <v>7</v>
      </c>
      <c r="B1" s="269"/>
      <c r="C1" s="269"/>
      <c r="D1" s="269"/>
      <c r="E1" s="269"/>
      <c r="F1" s="269"/>
      <c r="G1" s="269"/>
      <c r="AG1" t="s">
        <v>207</v>
      </c>
    </row>
    <row r="2" spans="1:60" ht="24.95" customHeight="1" x14ac:dyDescent="0.2">
      <c r="A2" s="142" t="s">
        <v>8</v>
      </c>
      <c r="B2" s="49" t="s">
        <v>43</v>
      </c>
      <c r="C2" s="270" t="s">
        <v>44</v>
      </c>
      <c r="D2" s="271"/>
      <c r="E2" s="271"/>
      <c r="F2" s="271"/>
      <c r="G2" s="272"/>
      <c r="AG2" t="s">
        <v>208</v>
      </c>
    </row>
    <row r="3" spans="1:60" ht="24.95" customHeight="1" x14ac:dyDescent="0.2">
      <c r="A3" s="142" t="s">
        <v>9</v>
      </c>
      <c r="B3" s="49" t="s">
        <v>52</v>
      </c>
      <c r="C3" s="270" t="s">
        <v>53</v>
      </c>
      <c r="D3" s="271"/>
      <c r="E3" s="271"/>
      <c r="F3" s="271"/>
      <c r="G3" s="272"/>
      <c r="AC3" s="124" t="s">
        <v>208</v>
      </c>
      <c r="AG3" t="s">
        <v>209</v>
      </c>
    </row>
    <row r="4" spans="1:60" ht="24.95" customHeight="1" x14ac:dyDescent="0.2">
      <c r="A4" s="143" t="s">
        <v>10</v>
      </c>
      <c r="B4" s="144" t="s">
        <v>56</v>
      </c>
      <c r="C4" s="273" t="s">
        <v>57</v>
      </c>
      <c r="D4" s="274"/>
      <c r="E4" s="274"/>
      <c r="F4" s="274"/>
      <c r="G4" s="275"/>
      <c r="AG4" t="s">
        <v>210</v>
      </c>
    </row>
    <row r="5" spans="1:60" x14ac:dyDescent="0.2">
      <c r="D5" s="10"/>
    </row>
    <row r="6" spans="1:60" ht="38.25" x14ac:dyDescent="0.2">
      <c r="A6" s="146" t="s">
        <v>211</v>
      </c>
      <c r="B6" s="148" t="s">
        <v>212</v>
      </c>
      <c r="C6" s="148" t="s">
        <v>213</v>
      </c>
      <c r="D6" s="147" t="s">
        <v>214</v>
      </c>
      <c r="E6" s="146" t="s">
        <v>215</v>
      </c>
      <c r="F6" s="145" t="s">
        <v>216</v>
      </c>
      <c r="G6" s="146" t="s">
        <v>31</v>
      </c>
      <c r="H6" s="149" t="s">
        <v>32</v>
      </c>
      <c r="I6" s="149" t="s">
        <v>217</v>
      </c>
      <c r="J6" s="149" t="s">
        <v>33</v>
      </c>
      <c r="K6" s="149" t="s">
        <v>218</v>
      </c>
      <c r="L6" s="149" t="s">
        <v>219</v>
      </c>
      <c r="M6" s="149" t="s">
        <v>220</v>
      </c>
      <c r="N6" s="149" t="s">
        <v>221</v>
      </c>
      <c r="O6" s="149" t="s">
        <v>222</v>
      </c>
      <c r="P6" s="149" t="s">
        <v>223</v>
      </c>
      <c r="Q6" s="149" t="s">
        <v>224</v>
      </c>
      <c r="R6" s="149" t="s">
        <v>225</v>
      </c>
      <c r="S6" s="149" t="s">
        <v>226</v>
      </c>
      <c r="T6" s="149" t="s">
        <v>227</v>
      </c>
      <c r="U6" s="149" t="s">
        <v>228</v>
      </c>
      <c r="V6" s="149" t="s">
        <v>229</v>
      </c>
      <c r="W6" s="149" t="s">
        <v>230</v>
      </c>
      <c r="X6" s="149" t="s">
        <v>231</v>
      </c>
    </row>
    <row r="7" spans="1:60" hidden="1" x14ac:dyDescent="0.2">
      <c r="A7" s="3"/>
      <c r="B7" s="4"/>
      <c r="C7" s="4"/>
      <c r="D7" s="6"/>
      <c r="E7" s="151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</row>
    <row r="8" spans="1:60" x14ac:dyDescent="0.2">
      <c r="A8" s="163" t="s">
        <v>232</v>
      </c>
      <c r="B8" s="164" t="s">
        <v>135</v>
      </c>
      <c r="C8" s="182" t="s">
        <v>82</v>
      </c>
      <c r="D8" s="165"/>
      <c r="E8" s="166"/>
      <c r="F8" s="167"/>
      <c r="G8" s="168">
        <f>SUMIF(AG9:AG36,"&lt;&gt;NOR",G9:G36)</f>
        <v>0</v>
      </c>
      <c r="H8" s="162"/>
      <c r="I8" s="162">
        <f>SUM(I9:I36)</f>
        <v>0</v>
      </c>
      <c r="J8" s="162"/>
      <c r="K8" s="162">
        <f>SUM(K9:K36)</f>
        <v>0</v>
      </c>
      <c r="L8" s="162"/>
      <c r="M8" s="162">
        <f>SUM(M9:M36)</f>
        <v>0</v>
      </c>
      <c r="N8" s="162"/>
      <c r="O8" s="162">
        <f>SUM(O9:O36)</f>
        <v>0.01</v>
      </c>
      <c r="P8" s="162"/>
      <c r="Q8" s="162">
        <f>SUM(Q9:Q36)</f>
        <v>4.3099999999999996</v>
      </c>
      <c r="R8" s="162"/>
      <c r="S8" s="162"/>
      <c r="T8" s="162"/>
      <c r="U8" s="162"/>
      <c r="V8" s="162">
        <f>SUM(V9:V36)</f>
        <v>220.54</v>
      </c>
      <c r="W8" s="162"/>
      <c r="X8" s="162"/>
      <c r="AG8" t="s">
        <v>233</v>
      </c>
    </row>
    <row r="9" spans="1:60" outlineLevel="1" x14ac:dyDescent="0.2">
      <c r="A9" s="169">
        <v>1</v>
      </c>
      <c r="B9" s="170" t="s">
        <v>257</v>
      </c>
      <c r="C9" s="184" t="s">
        <v>258</v>
      </c>
      <c r="D9" s="171" t="s">
        <v>259</v>
      </c>
      <c r="E9" s="172">
        <v>31.207000000000001</v>
      </c>
      <c r="F9" s="173"/>
      <c r="G9" s="174">
        <f>ROUND(E9*F9,2)</f>
        <v>0</v>
      </c>
      <c r="H9" s="161"/>
      <c r="I9" s="160">
        <f>ROUND(E9*H9,2)</f>
        <v>0</v>
      </c>
      <c r="J9" s="161"/>
      <c r="K9" s="160">
        <f>ROUND(E9*J9,2)</f>
        <v>0</v>
      </c>
      <c r="L9" s="160">
        <v>21</v>
      </c>
      <c r="M9" s="160">
        <f>G9*(1+L9/100)</f>
        <v>0</v>
      </c>
      <c r="N9" s="160">
        <v>0</v>
      </c>
      <c r="O9" s="160">
        <f>ROUND(E9*N9,2)</f>
        <v>0</v>
      </c>
      <c r="P9" s="160">
        <v>0.13800000000000001</v>
      </c>
      <c r="Q9" s="160">
        <f>ROUND(E9*P9,2)</f>
        <v>4.3099999999999996</v>
      </c>
      <c r="R9" s="160"/>
      <c r="S9" s="160" t="s">
        <v>260</v>
      </c>
      <c r="T9" s="160" t="s">
        <v>260</v>
      </c>
      <c r="U9" s="160">
        <v>0.16</v>
      </c>
      <c r="V9" s="160">
        <f>ROUND(E9*U9,2)</f>
        <v>4.99</v>
      </c>
      <c r="W9" s="160"/>
      <c r="X9" s="160" t="s">
        <v>261</v>
      </c>
      <c r="Y9" s="150"/>
      <c r="Z9" s="150"/>
      <c r="AA9" s="150"/>
      <c r="AB9" s="150"/>
      <c r="AC9" s="150"/>
      <c r="AD9" s="150"/>
      <c r="AE9" s="150"/>
      <c r="AF9" s="150"/>
      <c r="AG9" s="150" t="s">
        <v>262</v>
      </c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</row>
    <row r="10" spans="1:60" outlineLevel="1" x14ac:dyDescent="0.2">
      <c r="A10" s="157"/>
      <c r="B10" s="158"/>
      <c r="C10" s="195" t="s">
        <v>263</v>
      </c>
      <c r="D10" s="188"/>
      <c r="E10" s="189">
        <v>31.207000000000001</v>
      </c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60"/>
      <c r="U10" s="160"/>
      <c r="V10" s="160"/>
      <c r="W10" s="160"/>
      <c r="X10" s="160"/>
      <c r="Y10" s="150"/>
      <c r="Z10" s="150"/>
      <c r="AA10" s="150"/>
      <c r="AB10" s="150"/>
      <c r="AC10" s="150"/>
      <c r="AD10" s="150"/>
      <c r="AE10" s="150"/>
      <c r="AF10" s="150"/>
      <c r="AG10" s="150" t="s">
        <v>264</v>
      </c>
      <c r="AH10" s="150">
        <v>0</v>
      </c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</row>
    <row r="11" spans="1:60" outlineLevel="1" x14ac:dyDescent="0.2">
      <c r="A11" s="169">
        <v>2</v>
      </c>
      <c r="B11" s="170" t="s">
        <v>265</v>
      </c>
      <c r="C11" s="184" t="s">
        <v>266</v>
      </c>
      <c r="D11" s="171" t="s">
        <v>267</v>
      </c>
      <c r="E11" s="172">
        <v>31.207000000000001</v>
      </c>
      <c r="F11" s="173"/>
      <c r="G11" s="174">
        <f>ROUND(E11*F11,2)</f>
        <v>0</v>
      </c>
      <c r="H11" s="161"/>
      <c r="I11" s="160">
        <f>ROUND(E11*H11,2)</f>
        <v>0</v>
      </c>
      <c r="J11" s="161"/>
      <c r="K11" s="160">
        <f>ROUND(E11*J11,2)</f>
        <v>0</v>
      </c>
      <c r="L11" s="160">
        <v>21</v>
      </c>
      <c r="M11" s="160">
        <f>G11*(1+L11/100)</f>
        <v>0</v>
      </c>
      <c r="N11" s="160">
        <v>0</v>
      </c>
      <c r="O11" s="160">
        <f>ROUND(E11*N11,2)</f>
        <v>0</v>
      </c>
      <c r="P11" s="160">
        <v>0</v>
      </c>
      <c r="Q11" s="160">
        <f>ROUND(E11*P11,2)</f>
        <v>0</v>
      </c>
      <c r="R11" s="160"/>
      <c r="S11" s="160" t="s">
        <v>260</v>
      </c>
      <c r="T11" s="160" t="s">
        <v>260</v>
      </c>
      <c r="U11" s="160">
        <v>1.548</v>
      </c>
      <c r="V11" s="160">
        <f>ROUND(E11*U11,2)</f>
        <v>48.31</v>
      </c>
      <c r="W11" s="160"/>
      <c r="X11" s="160" t="s">
        <v>261</v>
      </c>
      <c r="Y11" s="150"/>
      <c r="Z11" s="150"/>
      <c r="AA11" s="150"/>
      <c r="AB11" s="150"/>
      <c r="AC11" s="150"/>
      <c r="AD11" s="150"/>
      <c r="AE11" s="150"/>
      <c r="AF11" s="150"/>
      <c r="AG11" s="150" t="s">
        <v>262</v>
      </c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</row>
    <row r="12" spans="1:60" outlineLevel="1" x14ac:dyDescent="0.2">
      <c r="A12" s="157"/>
      <c r="B12" s="158"/>
      <c r="C12" s="195" t="s">
        <v>268</v>
      </c>
      <c r="D12" s="188"/>
      <c r="E12" s="189">
        <v>31.207000000000001</v>
      </c>
      <c r="F12" s="160"/>
      <c r="G12" s="160"/>
      <c r="H12" s="160"/>
      <c r="I12" s="160"/>
      <c r="J12" s="160"/>
      <c r="K12" s="160"/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0"/>
      <c r="W12" s="160"/>
      <c r="X12" s="160"/>
      <c r="Y12" s="150"/>
      <c r="Z12" s="150"/>
      <c r="AA12" s="150"/>
      <c r="AB12" s="150"/>
      <c r="AC12" s="150"/>
      <c r="AD12" s="150"/>
      <c r="AE12" s="150"/>
      <c r="AF12" s="150"/>
      <c r="AG12" s="150" t="s">
        <v>264</v>
      </c>
      <c r="AH12" s="150">
        <v>5</v>
      </c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</row>
    <row r="13" spans="1:60" outlineLevel="1" x14ac:dyDescent="0.2">
      <c r="A13" s="169">
        <v>3</v>
      </c>
      <c r="B13" s="170" t="s">
        <v>269</v>
      </c>
      <c r="C13" s="184" t="s">
        <v>270</v>
      </c>
      <c r="D13" s="171" t="s">
        <v>267</v>
      </c>
      <c r="E13" s="172">
        <v>188.08762999999999</v>
      </c>
      <c r="F13" s="173"/>
      <c r="G13" s="174">
        <f>ROUND(E13*F13,2)</f>
        <v>0</v>
      </c>
      <c r="H13" s="161"/>
      <c r="I13" s="160">
        <f>ROUND(E13*H13,2)</f>
        <v>0</v>
      </c>
      <c r="J13" s="161"/>
      <c r="K13" s="160">
        <f>ROUND(E13*J13,2)</f>
        <v>0</v>
      </c>
      <c r="L13" s="160">
        <v>21</v>
      </c>
      <c r="M13" s="160">
        <f>G13*(1+L13/100)</f>
        <v>0</v>
      </c>
      <c r="N13" s="160">
        <v>0</v>
      </c>
      <c r="O13" s="160">
        <f>ROUND(E13*N13,2)</f>
        <v>0</v>
      </c>
      <c r="P13" s="160">
        <v>0</v>
      </c>
      <c r="Q13" s="160">
        <f>ROUND(E13*P13,2)</f>
        <v>0</v>
      </c>
      <c r="R13" s="160"/>
      <c r="S13" s="160" t="s">
        <v>260</v>
      </c>
      <c r="T13" s="160" t="s">
        <v>260</v>
      </c>
      <c r="U13" s="160">
        <v>0.36799999999999999</v>
      </c>
      <c r="V13" s="160">
        <f>ROUND(E13*U13,2)</f>
        <v>69.22</v>
      </c>
      <c r="W13" s="160"/>
      <c r="X13" s="160" t="s">
        <v>261</v>
      </c>
      <c r="Y13" s="150"/>
      <c r="Z13" s="150"/>
      <c r="AA13" s="150"/>
      <c r="AB13" s="150"/>
      <c r="AC13" s="150"/>
      <c r="AD13" s="150"/>
      <c r="AE13" s="150"/>
      <c r="AF13" s="150"/>
      <c r="AG13" s="150" t="s">
        <v>262</v>
      </c>
      <c r="AH13" s="150"/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50"/>
      <c r="BF13" s="150"/>
      <c r="BG13" s="150"/>
      <c r="BH13" s="150"/>
    </row>
    <row r="14" spans="1:60" outlineLevel="1" x14ac:dyDescent="0.2">
      <c r="A14" s="157"/>
      <c r="B14" s="158"/>
      <c r="C14" s="195" t="s">
        <v>271</v>
      </c>
      <c r="D14" s="188"/>
      <c r="E14" s="189">
        <v>88.77825</v>
      </c>
      <c r="F14" s="160"/>
      <c r="G14" s="160"/>
      <c r="H14" s="160"/>
      <c r="I14" s="160"/>
      <c r="J14" s="160"/>
      <c r="K14" s="160"/>
      <c r="L14" s="160"/>
      <c r="M14" s="160"/>
      <c r="N14" s="160"/>
      <c r="O14" s="160"/>
      <c r="P14" s="160"/>
      <c r="Q14" s="160"/>
      <c r="R14" s="160"/>
      <c r="S14" s="160"/>
      <c r="T14" s="160"/>
      <c r="U14" s="160"/>
      <c r="V14" s="160"/>
      <c r="W14" s="160"/>
      <c r="X14" s="160"/>
      <c r="Y14" s="150"/>
      <c r="Z14" s="150"/>
      <c r="AA14" s="150"/>
      <c r="AB14" s="150"/>
      <c r="AC14" s="150"/>
      <c r="AD14" s="150"/>
      <c r="AE14" s="150"/>
      <c r="AF14" s="150"/>
      <c r="AG14" s="150" t="s">
        <v>264</v>
      </c>
      <c r="AH14" s="150">
        <v>0</v>
      </c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</row>
    <row r="15" spans="1:60" outlineLevel="1" x14ac:dyDescent="0.2">
      <c r="A15" s="157"/>
      <c r="B15" s="158"/>
      <c r="C15" s="195" t="s">
        <v>272</v>
      </c>
      <c r="D15" s="188"/>
      <c r="E15" s="189">
        <v>99.309380000000004</v>
      </c>
      <c r="F15" s="160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0"/>
      <c r="R15" s="160"/>
      <c r="S15" s="160"/>
      <c r="T15" s="160"/>
      <c r="U15" s="160"/>
      <c r="V15" s="160"/>
      <c r="W15" s="160"/>
      <c r="X15" s="160"/>
      <c r="Y15" s="150"/>
      <c r="Z15" s="150"/>
      <c r="AA15" s="150"/>
      <c r="AB15" s="150"/>
      <c r="AC15" s="150"/>
      <c r="AD15" s="150"/>
      <c r="AE15" s="150"/>
      <c r="AF15" s="150"/>
      <c r="AG15" s="150" t="s">
        <v>264</v>
      </c>
      <c r="AH15" s="150">
        <v>0</v>
      </c>
      <c r="AI15" s="150"/>
      <c r="AJ15" s="150"/>
      <c r="AK15" s="150"/>
      <c r="AL15" s="150"/>
      <c r="AM15" s="150"/>
      <c r="AN15" s="150"/>
      <c r="AO15" s="150"/>
      <c r="AP15" s="150"/>
      <c r="AQ15" s="150"/>
      <c r="AR15" s="150"/>
      <c r="AS15" s="150"/>
      <c r="AT15" s="150"/>
      <c r="AU15" s="150"/>
      <c r="AV15" s="150"/>
      <c r="AW15" s="150"/>
      <c r="AX15" s="150"/>
      <c r="AY15" s="150"/>
      <c r="AZ15" s="150"/>
      <c r="BA15" s="150"/>
      <c r="BB15" s="150"/>
      <c r="BC15" s="150"/>
      <c r="BD15" s="150"/>
      <c r="BE15" s="150"/>
      <c r="BF15" s="150"/>
      <c r="BG15" s="150"/>
      <c r="BH15" s="150"/>
    </row>
    <row r="16" spans="1:60" outlineLevel="1" x14ac:dyDescent="0.2">
      <c r="A16" s="169">
        <v>4</v>
      </c>
      <c r="B16" s="170" t="s">
        <v>273</v>
      </c>
      <c r="C16" s="184" t="s">
        <v>274</v>
      </c>
      <c r="D16" s="171" t="s">
        <v>267</v>
      </c>
      <c r="E16" s="172">
        <v>188.08762999999999</v>
      </c>
      <c r="F16" s="173"/>
      <c r="G16" s="174">
        <f>ROUND(E16*F16,2)</f>
        <v>0</v>
      </c>
      <c r="H16" s="161"/>
      <c r="I16" s="160">
        <f>ROUND(E16*H16,2)</f>
        <v>0</v>
      </c>
      <c r="J16" s="161"/>
      <c r="K16" s="160">
        <f>ROUND(E16*J16,2)</f>
        <v>0</v>
      </c>
      <c r="L16" s="160">
        <v>21</v>
      </c>
      <c r="M16" s="160">
        <f>G16*(1+L16/100)</f>
        <v>0</v>
      </c>
      <c r="N16" s="160">
        <v>0</v>
      </c>
      <c r="O16" s="160">
        <f>ROUND(E16*N16,2)</f>
        <v>0</v>
      </c>
      <c r="P16" s="160">
        <v>0</v>
      </c>
      <c r="Q16" s="160">
        <f>ROUND(E16*P16,2)</f>
        <v>0</v>
      </c>
      <c r="R16" s="160"/>
      <c r="S16" s="160" t="s">
        <v>260</v>
      </c>
      <c r="T16" s="160" t="s">
        <v>260</v>
      </c>
      <c r="U16" s="160">
        <v>5.8000000000000003E-2</v>
      </c>
      <c r="V16" s="160">
        <f>ROUND(E16*U16,2)</f>
        <v>10.91</v>
      </c>
      <c r="W16" s="160"/>
      <c r="X16" s="160" t="s">
        <v>261</v>
      </c>
      <c r="Y16" s="150"/>
      <c r="Z16" s="150"/>
      <c r="AA16" s="150"/>
      <c r="AB16" s="150"/>
      <c r="AC16" s="150"/>
      <c r="AD16" s="150"/>
      <c r="AE16" s="150"/>
      <c r="AF16" s="150"/>
      <c r="AG16" s="150" t="s">
        <v>262</v>
      </c>
      <c r="AH16" s="150"/>
      <c r="AI16" s="150"/>
      <c r="AJ16" s="150"/>
      <c r="AK16" s="150"/>
      <c r="AL16" s="150"/>
      <c r="AM16" s="150"/>
      <c r="AN16" s="150"/>
      <c r="AO16" s="150"/>
      <c r="AP16" s="150"/>
      <c r="AQ16" s="150"/>
      <c r="AR16" s="150"/>
      <c r="AS16" s="150"/>
      <c r="AT16" s="150"/>
      <c r="AU16" s="150"/>
      <c r="AV16" s="150"/>
      <c r="AW16" s="150"/>
      <c r="AX16" s="150"/>
      <c r="AY16" s="150"/>
      <c r="AZ16" s="150"/>
      <c r="BA16" s="150"/>
      <c r="BB16" s="150"/>
      <c r="BC16" s="150"/>
      <c r="BD16" s="150"/>
      <c r="BE16" s="150"/>
      <c r="BF16" s="150"/>
      <c r="BG16" s="150"/>
      <c r="BH16" s="150"/>
    </row>
    <row r="17" spans="1:60" outlineLevel="1" x14ac:dyDescent="0.2">
      <c r="A17" s="157"/>
      <c r="B17" s="158"/>
      <c r="C17" s="195" t="s">
        <v>275</v>
      </c>
      <c r="D17" s="188"/>
      <c r="E17" s="189">
        <v>80.707499999999996</v>
      </c>
      <c r="F17" s="160"/>
      <c r="G17" s="160"/>
      <c r="H17" s="160"/>
      <c r="I17" s="160"/>
      <c r="J17" s="160"/>
      <c r="K17" s="160"/>
      <c r="L17" s="160"/>
      <c r="M17" s="160"/>
      <c r="N17" s="160"/>
      <c r="O17" s="160"/>
      <c r="P17" s="160"/>
      <c r="Q17" s="160"/>
      <c r="R17" s="160"/>
      <c r="S17" s="160"/>
      <c r="T17" s="160"/>
      <c r="U17" s="160"/>
      <c r="V17" s="160"/>
      <c r="W17" s="160"/>
      <c r="X17" s="160"/>
      <c r="Y17" s="150"/>
      <c r="Z17" s="150"/>
      <c r="AA17" s="150"/>
      <c r="AB17" s="150"/>
      <c r="AC17" s="150"/>
      <c r="AD17" s="150"/>
      <c r="AE17" s="150"/>
      <c r="AF17" s="150"/>
      <c r="AG17" s="150" t="s">
        <v>264</v>
      </c>
      <c r="AH17" s="150">
        <v>0</v>
      </c>
      <c r="AI17" s="150"/>
      <c r="AJ17" s="150"/>
      <c r="AK17" s="150"/>
      <c r="AL17" s="150"/>
      <c r="AM17" s="150"/>
      <c r="AN17" s="150"/>
      <c r="AO17" s="150"/>
      <c r="AP17" s="150"/>
      <c r="AQ17" s="150"/>
      <c r="AR17" s="150"/>
      <c r="AS17" s="150"/>
      <c r="AT17" s="150"/>
      <c r="AU17" s="150"/>
      <c r="AV17" s="150"/>
      <c r="AW17" s="150"/>
      <c r="AX17" s="150"/>
      <c r="AY17" s="150"/>
      <c r="AZ17" s="150"/>
      <c r="BA17" s="150"/>
      <c r="BB17" s="150"/>
      <c r="BC17" s="150"/>
      <c r="BD17" s="150"/>
      <c r="BE17" s="150"/>
      <c r="BF17" s="150"/>
      <c r="BG17" s="150"/>
      <c r="BH17" s="150"/>
    </row>
    <row r="18" spans="1:60" outlineLevel="1" x14ac:dyDescent="0.2">
      <c r="A18" s="157"/>
      <c r="B18" s="158"/>
      <c r="C18" s="195" t="s">
        <v>276</v>
      </c>
      <c r="D18" s="188"/>
      <c r="E18" s="189">
        <v>90.28125</v>
      </c>
      <c r="F18" s="160"/>
      <c r="G18" s="160"/>
      <c r="H18" s="160"/>
      <c r="I18" s="160"/>
      <c r="J18" s="160"/>
      <c r="K18" s="160"/>
      <c r="L18" s="160"/>
      <c r="M18" s="160"/>
      <c r="N18" s="160"/>
      <c r="O18" s="160"/>
      <c r="P18" s="160"/>
      <c r="Q18" s="160"/>
      <c r="R18" s="160"/>
      <c r="S18" s="160"/>
      <c r="T18" s="160"/>
      <c r="U18" s="160"/>
      <c r="V18" s="160"/>
      <c r="W18" s="160"/>
      <c r="X18" s="160"/>
      <c r="Y18" s="150"/>
      <c r="Z18" s="150"/>
      <c r="AA18" s="150"/>
      <c r="AB18" s="150"/>
      <c r="AC18" s="150"/>
      <c r="AD18" s="150"/>
      <c r="AE18" s="150"/>
      <c r="AF18" s="150"/>
      <c r="AG18" s="150" t="s">
        <v>264</v>
      </c>
      <c r="AH18" s="150">
        <v>0</v>
      </c>
      <c r="AI18" s="150"/>
      <c r="AJ18" s="150"/>
      <c r="AK18" s="150"/>
      <c r="AL18" s="150"/>
      <c r="AM18" s="150"/>
      <c r="AN18" s="150"/>
      <c r="AO18" s="150"/>
      <c r="AP18" s="150"/>
      <c r="AQ18" s="150"/>
      <c r="AR18" s="150"/>
      <c r="AS18" s="150"/>
      <c r="AT18" s="150"/>
      <c r="AU18" s="150"/>
      <c r="AV18" s="150"/>
      <c r="AW18" s="150"/>
      <c r="AX18" s="150"/>
      <c r="AY18" s="150"/>
      <c r="AZ18" s="150"/>
      <c r="BA18" s="150"/>
      <c r="BB18" s="150"/>
      <c r="BC18" s="150"/>
      <c r="BD18" s="150"/>
      <c r="BE18" s="150"/>
      <c r="BF18" s="150"/>
      <c r="BG18" s="150"/>
      <c r="BH18" s="150"/>
    </row>
    <row r="19" spans="1:60" outlineLevel="1" x14ac:dyDescent="0.2">
      <c r="A19" s="157"/>
      <c r="B19" s="158"/>
      <c r="C19" s="196" t="s">
        <v>277</v>
      </c>
      <c r="D19" s="190"/>
      <c r="E19" s="191">
        <v>17.098880000000001</v>
      </c>
      <c r="F19" s="160"/>
      <c r="G19" s="160"/>
      <c r="H19" s="160"/>
      <c r="I19" s="160"/>
      <c r="J19" s="160"/>
      <c r="K19" s="160"/>
      <c r="L19" s="160"/>
      <c r="M19" s="160"/>
      <c r="N19" s="160"/>
      <c r="O19" s="160"/>
      <c r="P19" s="160"/>
      <c r="Q19" s="160"/>
      <c r="R19" s="160"/>
      <c r="S19" s="160"/>
      <c r="T19" s="160"/>
      <c r="U19" s="160"/>
      <c r="V19" s="160"/>
      <c r="W19" s="160"/>
      <c r="X19" s="160"/>
      <c r="Y19" s="150"/>
      <c r="Z19" s="150"/>
      <c r="AA19" s="150"/>
      <c r="AB19" s="150"/>
      <c r="AC19" s="150"/>
      <c r="AD19" s="150"/>
      <c r="AE19" s="150"/>
      <c r="AF19" s="150"/>
      <c r="AG19" s="150" t="s">
        <v>264</v>
      </c>
      <c r="AH19" s="150">
        <v>4</v>
      </c>
      <c r="AI19" s="150"/>
      <c r="AJ19" s="150"/>
      <c r="AK19" s="150"/>
      <c r="AL19" s="150"/>
      <c r="AM19" s="150"/>
      <c r="AN19" s="150"/>
      <c r="AO19" s="150"/>
      <c r="AP19" s="150"/>
      <c r="AQ19" s="150"/>
      <c r="AR19" s="150"/>
      <c r="AS19" s="150"/>
      <c r="AT19" s="150"/>
      <c r="AU19" s="150"/>
      <c r="AV19" s="150"/>
      <c r="AW19" s="150"/>
      <c r="AX19" s="150"/>
      <c r="AY19" s="150"/>
      <c r="AZ19" s="150"/>
      <c r="BA19" s="150"/>
      <c r="BB19" s="150"/>
      <c r="BC19" s="150"/>
      <c r="BD19" s="150"/>
      <c r="BE19" s="150"/>
      <c r="BF19" s="150"/>
      <c r="BG19" s="150"/>
      <c r="BH19" s="150"/>
    </row>
    <row r="20" spans="1:60" ht="22.5" outlineLevel="1" x14ac:dyDescent="0.2">
      <c r="A20" s="169">
        <v>5</v>
      </c>
      <c r="B20" s="170" t="s">
        <v>278</v>
      </c>
      <c r="C20" s="184" t="s">
        <v>279</v>
      </c>
      <c r="D20" s="171" t="s">
        <v>267</v>
      </c>
      <c r="E20" s="172">
        <v>31.6294</v>
      </c>
      <c r="F20" s="173"/>
      <c r="G20" s="174">
        <f>ROUND(E20*F20,2)</f>
        <v>0</v>
      </c>
      <c r="H20" s="161"/>
      <c r="I20" s="160">
        <f>ROUND(E20*H20,2)</f>
        <v>0</v>
      </c>
      <c r="J20" s="161"/>
      <c r="K20" s="160">
        <f>ROUND(E20*J20,2)</f>
        <v>0</v>
      </c>
      <c r="L20" s="160">
        <v>21</v>
      </c>
      <c r="M20" s="160">
        <f>G20*(1+L20/100)</f>
        <v>0</v>
      </c>
      <c r="N20" s="160">
        <v>0</v>
      </c>
      <c r="O20" s="160">
        <f>ROUND(E20*N20,2)</f>
        <v>0</v>
      </c>
      <c r="P20" s="160">
        <v>0</v>
      </c>
      <c r="Q20" s="160">
        <f>ROUND(E20*P20,2)</f>
        <v>0</v>
      </c>
      <c r="R20" s="160"/>
      <c r="S20" s="160" t="s">
        <v>260</v>
      </c>
      <c r="T20" s="160" t="s">
        <v>260</v>
      </c>
      <c r="U20" s="160">
        <v>1.0999999999999999E-2</v>
      </c>
      <c r="V20" s="160">
        <f>ROUND(E20*U20,2)</f>
        <v>0.35</v>
      </c>
      <c r="W20" s="160"/>
      <c r="X20" s="160" t="s">
        <v>261</v>
      </c>
      <c r="Y20" s="150"/>
      <c r="Z20" s="150"/>
      <c r="AA20" s="150"/>
      <c r="AB20" s="150"/>
      <c r="AC20" s="150"/>
      <c r="AD20" s="150"/>
      <c r="AE20" s="150"/>
      <c r="AF20" s="150"/>
      <c r="AG20" s="150" t="s">
        <v>262</v>
      </c>
      <c r="AH20" s="150"/>
      <c r="AI20" s="150"/>
      <c r="AJ20" s="150"/>
      <c r="AK20" s="150"/>
      <c r="AL20" s="150"/>
      <c r="AM20" s="150"/>
      <c r="AN20" s="150"/>
      <c r="AO20" s="150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0"/>
      <c r="BA20" s="150"/>
      <c r="BB20" s="150"/>
      <c r="BC20" s="150"/>
      <c r="BD20" s="150"/>
      <c r="BE20" s="150"/>
      <c r="BF20" s="150"/>
      <c r="BG20" s="150"/>
      <c r="BH20" s="150"/>
    </row>
    <row r="21" spans="1:60" outlineLevel="1" x14ac:dyDescent="0.2">
      <c r="A21" s="157"/>
      <c r="B21" s="158"/>
      <c r="C21" s="195" t="s">
        <v>280</v>
      </c>
      <c r="D21" s="188"/>
      <c r="E21" s="189">
        <v>28.754000000000001</v>
      </c>
      <c r="F21" s="160"/>
      <c r="G21" s="160"/>
      <c r="H21" s="160"/>
      <c r="I21" s="160"/>
      <c r="J21" s="160"/>
      <c r="K21" s="160"/>
      <c r="L21" s="160"/>
      <c r="M21" s="160"/>
      <c r="N21" s="160"/>
      <c r="O21" s="160"/>
      <c r="P21" s="160"/>
      <c r="Q21" s="160"/>
      <c r="R21" s="160"/>
      <c r="S21" s="160"/>
      <c r="T21" s="160"/>
      <c r="U21" s="160"/>
      <c r="V21" s="160"/>
      <c r="W21" s="160"/>
      <c r="X21" s="160"/>
      <c r="Y21" s="150"/>
      <c r="Z21" s="150"/>
      <c r="AA21" s="150"/>
      <c r="AB21" s="150"/>
      <c r="AC21" s="150"/>
      <c r="AD21" s="150"/>
      <c r="AE21" s="150"/>
      <c r="AF21" s="150"/>
      <c r="AG21" s="150" t="s">
        <v>264</v>
      </c>
      <c r="AH21" s="150">
        <v>0</v>
      </c>
      <c r="AI21" s="150"/>
      <c r="AJ21" s="150"/>
      <c r="AK21" s="150"/>
      <c r="AL21" s="150"/>
      <c r="AM21" s="150"/>
      <c r="AN21" s="150"/>
      <c r="AO21" s="150"/>
      <c r="AP21" s="150"/>
      <c r="AQ21" s="150"/>
      <c r="AR21" s="150"/>
      <c r="AS21" s="150"/>
      <c r="AT21" s="150"/>
      <c r="AU21" s="150"/>
      <c r="AV21" s="150"/>
      <c r="AW21" s="150"/>
      <c r="AX21" s="150"/>
      <c r="AY21" s="150"/>
      <c r="AZ21" s="150"/>
      <c r="BA21" s="150"/>
      <c r="BB21" s="150"/>
      <c r="BC21" s="150"/>
      <c r="BD21" s="150"/>
      <c r="BE21" s="150"/>
      <c r="BF21" s="150"/>
      <c r="BG21" s="150"/>
      <c r="BH21" s="150"/>
    </row>
    <row r="22" spans="1:60" outlineLevel="1" x14ac:dyDescent="0.2">
      <c r="A22" s="157"/>
      <c r="B22" s="158"/>
      <c r="C22" s="196" t="s">
        <v>277</v>
      </c>
      <c r="D22" s="190"/>
      <c r="E22" s="191">
        <v>2.8754</v>
      </c>
      <c r="F22" s="160"/>
      <c r="G22" s="160"/>
      <c r="H22" s="160"/>
      <c r="I22" s="160"/>
      <c r="J22" s="160"/>
      <c r="K22" s="160"/>
      <c r="L22" s="160"/>
      <c r="M22" s="160"/>
      <c r="N22" s="160"/>
      <c r="O22" s="160"/>
      <c r="P22" s="160"/>
      <c r="Q22" s="160"/>
      <c r="R22" s="160"/>
      <c r="S22" s="160"/>
      <c r="T22" s="160"/>
      <c r="U22" s="160"/>
      <c r="V22" s="160"/>
      <c r="W22" s="160"/>
      <c r="X22" s="160"/>
      <c r="Y22" s="150"/>
      <c r="Z22" s="150"/>
      <c r="AA22" s="150"/>
      <c r="AB22" s="150"/>
      <c r="AC22" s="150"/>
      <c r="AD22" s="150"/>
      <c r="AE22" s="150"/>
      <c r="AF22" s="150"/>
      <c r="AG22" s="150" t="s">
        <v>264</v>
      </c>
      <c r="AH22" s="150">
        <v>4</v>
      </c>
      <c r="AI22" s="150"/>
      <c r="AJ22" s="150"/>
      <c r="AK22" s="150"/>
      <c r="AL22" s="150"/>
      <c r="AM22" s="150"/>
      <c r="AN22" s="150"/>
      <c r="AO22" s="150"/>
      <c r="AP22" s="150"/>
      <c r="AQ22" s="150"/>
      <c r="AR22" s="150"/>
      <c r="AS22" s="150"/>
      <c r="AT22" s="150"/>
      <c r="AU22" s="150"/>
      <c r="AV22" s="150"/>
      <c r="AW22" s="150"/>
      <c r="AX22" s="150"/>
      <c r="AY22" s="150"/>
      <c r="AZ22" s="150"/>
      <c r="BA22" s="150"/>
      <c r="BB22" s="150"/>
      <c r="BC22" s="150"/>
      <c r="BD22" s="150"/>
      <c r="BE22" s="150"/>
      <c r="BF22" s="150"/>
      <c r="BG22" s="150"/>
      <c r="BH22" s="150"/>
    </row>
    <row r="23" spans="1:60" outlineLevel="1" x14ac:dyDescent="0.2">
      <c r="A23" s="169">
        <v>6</v>
      </c>
      <c r="B23" s="170" t="s">
        <v>281</v>
      </c>
      <c r="C23" s="184" t="s">
        <v>282</v>
      </c>
      <c r="D23" s="171" t="s">
        <v>267</v>
      </c>
      <c r="E23" s="172">
        <v>31.6294</v>
      </c>
      <c r="F23" s="173"/>
      <c r="G23" s="174">
        <f>ROUND(E23*F23,2)</f>
        <v>0</v>
      </c>
      <c r="H23" s="161"/>
      <c r="I23" s="160">
        <f>ROUND(E23*H23,2)</f>
        <v>0</v>
      </c>
      <c r="J23" s="161"/>
      <c r="K23" s="160">
        <f>ROUND(E23*J23,2)</f>
        <v>0</v>
      </c>
      <c r="L23" s="160">
        <v>21</v>
      </c>
      <c r="M23" s="160">
        <f>G23*(1+L23/100)</f>
        <v>0</v>
      </c>
      <c r="N23" s="160">
        <v>0</v>
      </c>
      <c r="O23" s="160">
        <f>ROUND(E23*N23,2)</f>
        <v>0</v>
      </c>
      <c r="P23" s="160">
        <v>0</v>
      </c>
      <c r="Q23" s="160">
        <f>ROUND(E23*P23,2)</f>
        <v>0</v>
      </c>
      <c r="R23" s="160"/>
      <c r="S23" s="160" t="s">
        <v>260</v>
      </c>
      <c r="T23" s="160" t="s">
        <v>260</v>
      </c>
      <c r="U23" s="160">
        <v>0.65200000000000002</v>
      </c>
      <c r="V23" s="160">
        <f>ROUND(E23*U23,2)</f>
        <v>20.62</v>
      </c>
      <c r="W23" s="160"/>
      <c r="X23" s="160" t="s">
        <v>261</v>
      </c>
      <c r="Y23" s="150"/>
      <c r="Z23" s="150"/>
      <c r="AA23" s="150"/>
      <c r="AB23" s="150"/>
      <c r="AC23" s="150"/>
      <c r="AD23" s="150"/>
      <c r="AE23" s="150"/>
      <c r="AF23" s="150"/>
      <c r="AG23" s="150" t="s">
        <v>262</v>
      </c>
      <c r="AH23" s="150"/>
      <c r="AI23" s="150"/>
      <c r="AJ23" s="150"/>
      <c r="AK23" s="150"/>
      <c r="AL23" s="150"/>
      <c r="AM23" s="150"/>
      <c r="AN23" s="150"/>
      <c r="AO23" s="150"/>
      <c r="AP23" s="150"/>
      <c r="AQ23" s="150"/>
      <c r="AR23" s="150"/>
      <c r="AS23" s="150"/>
      <c r="AT23" s="150"/>
      <c r="AU23" s="150"/>
      <c r="AV23" s="150"/>
      <c r="AW23" s="150"/>
      <c r="AX23" s="150"/>
      <c r="AY23" s="150"/>
      <c r="AZ23" s="150"/>
      <c r="BA23" s="150"/>
      <c r="BB23" s="150"/>
      <c r="BC23" s="150"/>
      <c r="BD23" s="150"/>
      <c r="BE23" s="150"/>
      <c r="BF23" s="150"/>
      <c r="BG23" s="150"/>
      <c r="BH23" s="150"/>
    </row>
    <row r="24" spans="1:60" outlineLevel="1" x14ac:dyDescent="0.2">
      <c r="A24" s="157"/>
      <c r="B24" s="158"/>
      <c r="C24" s="195" t="s">
        <v>280</v>
      </c>
      <c r="D24" s="188"/>
      <c r="E24" s="189">
        <v>28.754000000000001</v>
      </c>
      <c r="F24" s="160"/>
      <c r="G24" s="160"/>
      <c r="H24" s="160"/>
      <c r="I24" s="160"/>
      <c r="J24" s="160"/>
      <c r="K24" s="160"/>
      <c r="L24" s="160"/>
      <c r="M24" s="160"/>
      <c r="N24" s="160"/>
      <c r="O24" s="160"/>
      <c r="P24" s="160"/>
      <c r="Q24" s="160"/>
      <c r="R24" s="160"/>
      <c r="S24" s="160"/>
      <c r="T24" s="160"/>
      <c r="U24" s="160"/>
      <c r="V24" s="160"/>
      <c r="W24" s="160"/>
      <c r="X24" s="160"/>
      <c r="Y24" s="150"/>
      <c r="Z24" s="150"/>
      <c r="AA24" s="150"/>
      <c r="AB24" s="150"/>
      <c r="AC24" s="150"/>
      <c r="AD24" s="150"/>
      <c r="AE24" s="150"/>
      <c r="AF24" s="150"/>
      <c r="AG24" s="150" t="s">
        <v>264</v>
      </c>
      <c r="AH24" s="150">
        <v>0</v>
      </c>
      <c r="AI24" s="150"/>
      <c r="AJ24" s="150"/>
      <c r="AK24" s="150"/>
      <c r="AL24" s="150"/>
      <c r="AM24" s="150"/>
      <c r="AN24" s="150"/>
      <c r="AO24" s="150"/>
      <c r="AP24" s="150"/>
      <c r="AQ24" s="150"/>
      <c r="AR24" s="150"/>
      <c r="AS24" s="150"/>
      <c r="AT24" s="150"/>
      <c r="AU24" s="150"/>
      <c r="AV24" s="150"/>
      <c r="AW24" s="150"/>
      <c r="AX24" s="150"/>
      <c r="AY24" s="150"/>
      <c r="AZ24" s="150"/>
      <c r="BA24" s="150"/>
      <c r="BB24" s="150"/>
      <c r="BC24" s="150"/>
      <c r="BD24" s="150"/>
      <c r="BE24" s="150"/>
      <c r="BF24" s="150"/>
      <c r="BG24" s="150"/>
      <c r="BH24" s="150"/>
    </row>
    <row r="25" spans="1:60" outlineLevel="1" x14ac:dyDescent="0.2">
      <c r="A25" s="157"/>
      <c r="B25" s="158"/>
      <c r="C25" s="196" t="s">
        <v>277</v>
      </c>
      <c r="D25" s="190"/>
      <c r="E25" s="191">
        <v>2.8754</v>
      </c>
      <c r="F25" s="160"/>
      <c r="G25" s="160"/>
      <c r="H25" s="160"/>
      <c r="I25" s="160"/>
      <c r="J25" s="160"/>
      <c r="K25" s="160"/>
      <c r="L25" s="160"/>
      <c r="M25" s="160"/>
      <c r="N25" s="160"/>
      <c r="O25" s="160"/>
      <c r="P25" s="160"/>
      <c r="Q25" s="160"/>
      <c r="R25" s="160"/>
      <c r="S25" s="160"/>
      <c r="T25" s="160"/>
      <c r="U25" s="160"/>
      <c r="V25" s="160"/>
      <c r="W25" s="160"/>
      <c r="X25" s="160"/>
      <c r="Y25" s="150"/>
      <c r="Z25" s="150"/>
      <c r="AA25" s="150"/>
      <c r="AB25" s="150"/>
      <c r="AC25" s="150"/>
      <c r="AD25" s="150"/>
      <c r="AE25" s="150"/>
      <c r="AF25" s="150"/>
      <c r="AG25" s="150" t="s">
        <v>264</v>
      </c>
      <c r="AH25" s="150">
        <v>4</v>
      </c>
      <c r="AI25" s="150"/>
      <c r="AJ25" s="150"/>
      <c r="AK25" s="150"/>
      <c r="AL25" s="150"/>
      <c r="AM25" s="150"/>
      <c r="AN25" s="150"/>
      <c r="AO25" s="150"/>
      <c r="AP25" s="150"/>
      <c r="AQ25" s="150"/>
      <c r="AR25" s="150"/>
      <c r="AS25" s="150"/>
      <c r="AT25" s="150"/>
      <c r="AU25" s="150"/>
      <c r="AV25" s="150"/>
      <c r="AW25" s="150"/>
      <c r="AX25" s="150"/>
      <c r="AY25" s="150"/>
      <c r="AZ25" s="150"/>
      <c r="BA25" s="150"/>
      <c r="BB25" s="150"/>
      <c r="BC25" s="150"/>
      <c r="BD25" s="150"/>
      <c r="BE25" s="150"/>
      <c r="BF25" s="150"/>
      <c r="BG25" s="150"/>
      <c r="BH25" s="150"/>
    </row>
    <row r="26" spans="1:60" outlineLevel="1" x14ac:dyDescent="0.2">
      <c r="A26" s="169">
        <v>7</v>
      </c>
      <c r="B26" s="170" t="s">
        <v>283</v>
      </c>
      <c r="C26" s="184" t="s">
        <v>284</v>
      </c>
      <c r="D26" s="171" t="s">
        <v>267</v>
      </c>
      <c r="E26" s="172">
        <v>156.45815999999999</v>
      </c>
      <c r="F26" s="173"/>
      <c r="G26" s="174">
        <f>ROUND(E26*F26,2)</f>
        <v>0</v>
      </c>
      <c r="H26" s="161"/>
      <c r="I26" s="160">
        <f>ROUND(E26*H26,2)</f>
        <v>0</v>
      </c>
      <c r="J26" s="161"/>
      <c r="K26" s="160">
        <f>ROUND(E26*J26,2)</f>
        <v>0</v>
      </c>
      <c r="L26" s="160">
        <v>21</v>
      </c>
      <c r="M26" s="160">
        <f>G26*(1+L26/100)</f>
        <v>0</v>
      </c>
      <c r="N26" s="160">
        <v>0</v>
      </c>
      <c r="O26" s="160">
        <f>ROUND(E26*N26,2)</f>
        <v>0</v>
      </c>
      <c r="P26" s="160">
        <v>0</v>
      </c>
      <c r="Q26" s="160">
        <f>ROUND(E26*P26,2)</f>
        <v>0</v>
      </c>
      <c r="R26" s="160"/>
      <c r="S26" s="160" t="s">
        <v>260</v>
      </c>
      <c r="T26" s="160" t="s">
        <v>260</v>
      </c>
      <c r="U26" s="160">
        <v>0.20200000000000001</v>
      </c>
      <c r="V26" s="160">
        <f>ROUND(E26*U26,2)</f>
        <v>31.6</v>
      </c>
      <c r="W26" s="160"/>
      <c r="X26" s="160" t="s">
        <v>261</v>
      </c>
      <c r="Y26" s="150"/>
      <c r="Z26" s="150"/>
      <c r="AA26" s="150"/>
      <c r="AB26" s="150"/>
      <c r="AC26" s="150"/>
      <c r="AD26" s="150"/>
      <c r="AE26" s="150"/>
      <c r="AF26" s="150"/>
      <c r="AG26" s="150" t="s">
        <v>262</v>
      </c>
      <c r="AH26" s="150"/>
      <c r="AI26" s="150"/>
      <c r="AJ26" s="150"/>
      <c r="AK26" s="150"/>
      <c r="AL26" s="150"/>
      <c r="AM26" s="150"/>
      <c r="AN26" s="150"/>
      <c r="AO26" s="150"/>
      <c r="AP26" s="150"/>
      <c r="AQ26" s="150"/>
      <c r="AR26" s="150"/>
      <c r="AS26" s="150"/>
      <c r="AT26" s="150"/>
      <c r="AU26" s="150"/>
      <c r="AV26" s="150"/>
      <c r="AW26" s="150"/>
      <c r="AX26" s="150"/>
      <c r="AY26" s="150"/>
      <c r="AZ26" s="150"/>
      <c r="BA26" s="150"/>
      <c r="BB26" s="150"/>
      <c r="BC26" s="150"/>
      <c r="BD26" s="150"/>
      <c r="BE26" s="150"/>
      <c r="BF26" s="150"/>
      <c r="BG26" s="150"/>
      <c r="BH26" s="150"/>
    </row>
    <row r="27" spans="1:60" outlineLevel="1" x14ac:dyDescent="0.2">
      <c r="A27" s="157"/>
      <c r="B27" s="158"/>
      <c r="C27" s="195" t="s">
        <v>285</v>
      </c>
      <c r="D27" s="188"/>
      <c r="E27" s="189">
        <v>70.500380000000007</v>
      </c>
      <c r="F27" s="160"/>
      <c r="G27" s="160"/>
      <c r="H27" s="160"/>
      <c r="I27" s="160"/>
      <c r="J27" s="160"/>
      <c r="K27" s="160"/>
      <c r="L27" s="160"/>
      <c r="M27" s="160"/>
      <c r="N27" s="160"/>
      <c r="O27" s="160"/>
      <c r="P27" s="160"/>
      <c r="Q27" s="160"/>
      <c r="R27" s="160"/>
      <c r="S27" s="160"/>
      <c r="T27" s="160"/>
      <c r="U27" s="160"/>
      <c r="V27" s="160"/>
      <c r="W27" s="160"/>
      <c r="X27" s="160"/>
      <c r="Y27" s="150"/>
      <c r="Z27" s="150"/>
      <c r="AA27" s="150"/>
      <c r="AB27" s="150"/>
      <c r="AC27" s="150"/>
      <c r="AD27" s="150"/>
      <c r="AE27" s="150"/>
      <c r="AF27" s="150"/>
      <c r="AG27" s="150" t="s">
        <v>264</v>
      </c>
      <c r="AH27" s="150">
        <v>0</v>
      </c>
      <c r="AI27" s="150"/>
      <c r="AJ27" s="150"/>
      <c r="AK27" s="150"/>
      <c r="AL27" s="150"/>
      <c r="AM27" s="150"/>
      <c r="AN27" s="150"/>
      <c r="AO27" s="150"/>
      <c r="AP27" s="150"/>
      <c r="AQ27" s="150"/>
      <c r="AR27" s="150"/>
      <c r="AS27" s="150"/>
      <c r="AT27" s="150"/>
      <c r="AU27" s="150"/>
      <c r="AV27" s="150"/>
      <c r="AW27" s="150"/>
      <c r="AX27" s="150"/>
      <c r="AY27" s="150"/>
      <c r="AZ27" s="150"/>
      <c r="BA27" s="150"/>
      <c r="BB27" s="150"/>
      <c r="BC27" s="150"/>
      <c r="BD27" s="150"/>
      <c r="BE27" s="150"/>
      <c r="BF27" s="150"/>
      <c r="BG27" s="150"/>
      <c r="BH27" s="150"/>
    </row>
    <row r="28" spans="1:60" outlineLevel="1" x14ac:dyDescent="0.2">
      <c r="A28" s="157"/>
      <c r="B28" s="158"/>
      <c r="C28" s="195" t="s">
        <v>286</v>
      </c>
      <c r="D28" s="188"/>
      <c r="E28" s="189">
        <v>85.95778</v>
      </c>
      <c r="F28" s="160"/>
      <c r="G28" s="160"/>
      <c r="H28" s="160"/>
      <c r="I28" s="160"/>
      <c r="J28" s="160"/>
      <c r="K28" s="160"/>
      <c r="L28" s="160"/>
      <c r="M28" s="160"/>
      <c r="N28" s="160"/>
      <c r="O28" s="160"/>
      <c r="P28" s="160"/>
      <c r="Q28" s="160"/>
      <c r="R28" s="160"/>
      <c r="S28" s="160"/>
      <c r="T28" s="160"/>
      <c r="U28" s="160"/>
      <c r="V28" s="160"/>
      <c r="W28" s="160"/>
      <c r="X28" s="160"/>
      <c r="Y28" s="150"/>
      <c r="Z28" s="150"/>
      <c r="AA28" s="150"/>
      <c r="AB28" s="150"/>
      <c r="AC28" s="150"/>
      <c r="AD28" s="150"/>
      <c r="AE28" s="150"/>
      <c r="AF28" s="150"/>
      <c r="AG28" s="150" t="s">
        <v>264</v>
      </c>
      <c r="AH28" s="150">
        <v>0</v>
      </c>
      <c r="AI28" s="150"/>
      <c r="AJ28" s="150"/>
      <c r="AK28" s="150"/>
      <c r="AL28" s="150"/>
      <c r="AM28" s="150"/>
      <c r="AN28" s="150"/>
      <c r="AO28" s="150"/>
      <c r="AP28" s="150"/>
      <c r="AQ28" s="150"/>
      <c r="AR28" s="150"/>
      <c r="AS28" s="150"/>
      <c r="AT28" s="150"/>
      <c r="AU28" s="150"/>
      <c r="AV28" s="150"/>
      <c r="AW28" s="150"/>
      <c r="AX28" s="150"/>
      <c r="AY28" s="150"/>
      <c r="AZ28" s="150"/>
      <c r="BA28" s="150"/>
      <c r="BB28" s="150"/>
      <c r="BC28" s="150"/>
      <c r="BD28" s="150"/>
      <c r="BE28" s="150"/>
      <c r="BF28" s="150"/>
      <c r="BG28" s="150"/>
      <c r="BH28" s="150"/>
    </row>
    <row r="29" spans="1:60" outlineLevel="1" x14ac:dyDescent="0.2">
      <c r="A29" s="169">
        <v>8</v>
      </c>
      <c r="B29" s="170" t="s">
        <v>287</v>
      </c>
      <c r="C29" s="184" t="s">
        <v>288</v>
      </c>
      <c r="D29" s="171" t="s">
        <v>259</v>
      </c>
      <c r="E29" s="172">
        <v>9.24</v>
      </c>
      <c r="F29" s="173"/>
      <c r="G29" s="174">
        <f>ROUND(E29*F29,2)</f>
        <v>0</v>
      </c>
      <c r="H29" s="161"/>
      <c r="I29" s="160">
        <f>ROUND(E29*H29,2)</f>
        <v>0</v>
      </c>
      <c r="J29" s="161"/>
      <c r="K29" s="160">
        <f>ROUND(E29*J29,2)</f>
        <v>0</v>
      </c>
      <c r="L29" s="160">
        <v>21</v>
      </c>
      <c r="M29" s="160">
        <f>G29*(1+L29/100)</f>
        <v>0</v>
      </c>
      <c r="N29" s="160">
        <v>0</v>
      </c>
      <c r="O29" s="160">
        <f>ROUND(E29*N29,2)</f>
        <v>0</v>
      </c>
      <c r="P29" s="160">
        <v>0</v>
      </c>
      <c r="Q29" s="160">
        <f>ROUND(E29*P29,2)</f>
        <v>0</v>
      </c>
      <c r="R29" s="160"/>
      <c r="S29" s="160" t="s">
        <v>260</v>
      </c>
      <c r="T29" s="160" t="s">
        <v>260</v>
      </c>
      <c r="U29" s="160">
        <v>9.6000000000000002E-2</v>
      </c>
      <c r="V29" s="160">
        <f>ROUND(E29*U29,2)</f>
        <v>0.89</v>
      </c>
      <c r="W29" s="160"/>
      <c r="X29" s="160" t="s">
        <v>261</v>
      </c>
      <c r="Y29" s="150"/>
      <c r="Z29" s="150"/>
      <c r="AA29" s="150"/>
      <c r="AB29" s="150"/>
      <c r="AC29" s="150"/>
      <c r="AD29" s="150"/>
      <c r="AE29" s="150"/>
      <c r="AF29" s="150"/>
      <c r="AG29" s="150" t="s">
        <v>262</v>
      </c>
      <c r="AH29" s="150"/>
      <c r="AI29" s="150"/>
      <c r="AJ29" s="150"/>
      <c r="AK29" s="150"/>
      <c r="AL29" s="150"/>
      <c r="AM29" s="150"/>
      <c r="AN29" s="150"/>
      <c r="AO29" s="150"/>
      <c r="AP29" s="150"/>
      <c r="AQ29" s="150"/>
      <c r="AR29" s="150"/>
      <c r="AS29" s="150"/>
      <c r="AT29" s="150"/>
      <c r="AU29" s="150"/>
      <c r="AV29" s="150"/>
      <c r="AW29" s="150"/>
      <c r="AX29" s="150"/>
      <c r="AY29" s="150"/>
      <c r="AZ29" s="150"/>
      <c r="BA29" s="150"/>
      <c r="BB29" s="150"/>
      <c r="BC29" s="150"/>
      <c r="BD29" s="150"/>
      <c r="BE29" s="150"/>
      <c r="BF29" s="150"/>
      <c r="BG29" s="150"/>
      <c r="BH29" s="150"/>
    </row>
    <row r="30" spans="1:60" outlineLevel="1" x14ac:dyDescent="0.2">
      <c r="A30" s="157"/>
      <c r="B30" s="158"/>
      <c r="C30" s="195" t="s">
        <v>289</v>
      </c>
      <c r="D30" s="188"/>
      <c r="E30" s="189">
        <v>9.24</v>
      </c>
      <c r="F30" s="160"/>
      <c r="G30" s="160"/>
      <c r="H30" s="160"/>
      <c r="I30" s="160"/>
      <c r="J30" s="160"/>
      <c r="K30" s="160"/>
      <c r="L30" s="160"/>
      <c r="M30" s="160"/>
      <c r="N30" s="160"/>
      <c r="O30" s="160"/>
      <c r="P30" s="160"/>
      <c r="Q30" s="160"/>
      <c r="R30" s="160"/>
      <c r="S30" s="160"/>
      <c r="T30" s="160"/>
      <c r="U30" s="160"/>
      <c r="V30" s="160"/>
      <c r="W30" s="160"/>
      <c r="X30" s="160"/>
      <c r="Y30" s="150"/>
      <c r="Z30" s="150"/>
      <c r="AA30" s="150"/>
      <c r="AB30" s="150"/>
      <c r="AC30" s="150"/>
      <c r="AD30" s="150"/>
      <c r="AE30" s="150"/>
      <c r="AF30" s="150"/>
      <c r="AG30" s="150" t="s">
        <v>264</v>
      </c>
      <c r="AH30" s="150">
        <v>0</v>
      </c>
      <c r="AI30" s="150"/>
      <c r="AJ30" s="150"/>
      <c r="AK30" s="150"/>
      <c r="AL30" s="150"/>
      <c r="AM30" s="150"/>
      <c r="AN30" s="150"/>
      <c r="AO30" s="150"/>
      <c r="AP30" s="150"/>
      <c r="AQ30" s="150"/>
      <c r="AR30" s="150"/>
      <c r="AS30" s="150"/>
      <c r="AT30" s="150"/>
      <c r="AU30" s="150"/>
      <c r="AV30" s="150"/>
      <c r="AW30" s="150"/>
      <c r="AX30" s="150"/>
      <c r="AY30" s="150"/>
      <c r="AZ30" s="150"/>
      <c r="BA30" s="150"/>
      <c r="BB30" s="150"/>
      <c r="BC30" s="150"/>
      <c r="BD30" s="150"/>
      <c r="BE30" s="150"/>
      <c r="BF30" s="150"/>
      <c r="BG30" s="150"/>
      <c r="BH30" s="150"/>
    </row>
    <row r="31" spans="1:60" ht="22.5" outlineLevel="1" x14ac:dyDescent="0.2">
      <c r="A31" s="169">
        <v>9</v>
      </c>
      <c r="B31" s="170" t="s">
        <v>290</v>
      </c>
      <c r="C31" s="184" t="s">
        <v>291</v>
      </c>
      <c r="D31" s="171" t="s">
        <v>292</v>
      </c>
      <c r="E31" s="172">
        <v>2</v>
      </c>
      <c r="F31" s="173"/>
      <c r="G31" s="174">
        <f>ROUND(E31*F31,2)</f>
        <v>0</v>
      </c>
      <c r="H31" s="161"/>
      <c r="I31" s="160">
        <f>ROUND(E31*H31,2)</f>
        <v>0</v>
      </c>
      <c r="J31" s="161"/>
      <c r="K31" s="160">
        <f>ROUND(E31*J31,2)</f>
        <v>0</v>
      </c>
      <c r="L31" s="160">
        <v>21</v>
      </c>
      <c r="M31" s="160">
        <f>G31*(1+L31/100)</f>
        <v>0</v>
      </c>
      <c r="N31" s="160">
        <v>3.0400000000000002E-3</v>
      </c>
      <c r="O31" s="160">
        <f>ROUND(E31*N31,2)</f>
        <v>0.01</v>
      </c>
      <c r="P31" s="160">
        <v>0</v>
      </c>
      <c r="Q31" s="160">
        <f>ROUND(E31*P31,2)</f>
        <v>0</v>
      </c>
      <c r="R31" s="160"/>
      <c r="S31" s="160" t="s">
        <v>236</v>
      </c>
      <c r="T31" s="160" t="s">
        <v>237</v>
      </c>
      <c r="U31" s="160">
        <v>5.18</v>
      </c>
      <c r="V31" s="160">
        <f>ROUND(E31*U31,2)</f>
        <v>10.36</v>
      </c>
      <c r="W31" s="160"/>
      <c r="X31" s="160" t="s">
        <v>261</v>
      </c>
      <c r="Y31" s="150"/>
      <c r="Z31" s="150"/>
      <c r="AA31" s="150"/>
      <c r="AB31" s="150"/>
      <c r="AC31" s="150"/>
      <c r="AD31" s="150"/>
      <c r="AE31" s="150"/>
      <c r="AF31" s="150"/>
      <c r="AG31" s="150" t="s">
        <v>262</v>
      </c>
      <c r="AH31" s="150"/>
      <c r="AI31" s="150"/>
      <c r="AJ31" s="150"/>
      <c r="AK31" s="150"/>
      <c r="AL31" s="150"/>
      <c r="AM31" s="150"/>
      <c r="AN31" s="150"/>
      <c r="AO31" s="150"/>
      <c r="AP31" s="150"/>
      <c r="AQ31" s="150"/>
      <c r="AR31" s="150"/>
      <c r="AS31" s="150"/>
      <c r="AT31" s="150"/>
      <c r="AU31" s="150"/>
      <c r="AV31" s="150"/>
      <c r="AW31" s="150"/>
      <c r="AX31" s="150"/>
      <c r="AY31" s="150"/>
      <c r="AZ31" s="150"/>
      <c r="BA31" s="150"/>
      <c r="BB31" s="150"/>
      <c r="BC31" s="150"/>
      <c r="BD31" s="150"/>
      <c r="BE31" s="150"/>
      <c r="BF31" s="150"/>
      <c r="BG31" s="150"/>
      <c r="BH31" s="150"/>
    </row>
    <row r="32" spans="1:60" outlineLevel="1" x14ac:dyDescent="0.2">
      <c r="A32" s="157"/>
      <c r="B32" s="158"/>
      <c r="C32" s="195" t="s">
        <v>136</v>
      </c>
      <c r="D32" s="188"/>
      <c r="E32" s="189">
        <v>2</v>
      </c>
      <c r="F32" s="160"/>
      <c r="G32" s="160"/>
      <c r="H32" s="160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  <c r="Y32" s="150"/>
      <c r="Z32" s="150"/>
      <c r="AA32" s="150"/>
      <c r="AB32" s="150"/>
      <c r="AC32" s="150"/>
      <c r="AD32" s="150"/>
      <c r="AE32" s="150"/>
      <c r="AF32" s="150"/>
      <c r="AG32" s="150" t="s">
        <v>264</v>
      </c>
      <c r="AH32" s="150">
        <v>0</v>
      </c>
      <c r="AI32" s="150"/>
      <c r="AJ32" s="150"/>
      <c r="AK32" s="150"/>
      <c r="AL32" s="150"/>
      <c r="AM32" s="150"/>
      <c r="AN32" s="150"/>
      <c r="AO32" s="150"/>
      <c r="AP32" s="150"/>
      <c r="AQ32" s="150"/>
      <c r="AR32" s="150"/>
      <c r="AS32" s="150"/>
      <c r="AT32" s="150"/>
      <c r="AU32" s="150"/>
      <c r="AV32" s="150"/>
      <c r="AW32" s="150"/>
      <c r="AX32" s="150"/>
      <c r="AY32" s="150"/>
      <c r="AZ32" s="150"/>
      <c r="BA32" s="150"/>
      <c r="BB32" s="150"/>
      <c r="BC32" s="150"/>
      <c r="BD32" s="150"/>
      <c r="BE32" s="150"/>
      <c r="BF32" s="150"/>
      <c r="BG32" s="150"/>
      <c r="BH32" s="150"/>
    </row>
    <row r="33" spans="1:60" outlineLevel="1" x14ac:dyDescent="0.2">
      <c r="A33" s="169">
        <v>10</v>
      </c>
      <c r="B33" s="170" t="s">
        <v>293</v>
      </c>
      <c r="C33" s="184" t="s">
        <v>294</v>
      </c>
      <c r="D33" s="171" t="s">
        <v>259</v>
      </c>
      <c r="E33" s="172">
        <v>68.183499999999995</v>
      </c>
      <c r="F33" s="173"/>
      <c r="G33" s="174">
        <f>ROUND(E33*F33,2)</f>
        <v>0</v>
      </c>
      <c r="H33" s="161"/>
      <c r="I33" s="160">
        <f>ROUND(E33*H33,2)</f>
        <v>0</v>
      </c>
      <c r="J33" s="161"/>
      <c r="K33" s="160">
        <f>ROUND(E33*J33,2)</f>
        <v>0</v>
      </c>
      <c r="L33" s="160">
        <v>21</v>
      </c>
      <c r="M33" s="160">
        <f>G33*(1+L33/100)</f>
        <v>0</v>
      </c>
      <c r="N33" s="160">
        <v>0</v>
      </c>
      <c r="O33" s="160">
        <f>ROUND(E33*N33,2)</f>
        <v>0</v>
      </c>
      <c r="P33" s="160">
        <v>0</v>
      </c>
      <c r="Q33" s="160">
        <f>ROUND(E33*P33,2)</f>
        <v>0</v>
      </c>
      <c r="R33" s="160"/>
      <c r="S33" s="160" t="s">
        <v>236</v>
      </c>
      <c r="T33" s="160" t="s">
        <v>295</v>
      </c>
      <c r="U33" s="160">
        <v>0.34155000000000002</v>
      </c>
      <c r="V33" s="160">
        <f>ROUND(E33*U33,2)</f>
        <v>23.29</v>
      </c>
      <c r="W33" s="160"/>
      <c r="X33" s="160" t="s">
        <v>261</v>
      </c>
      <c r="Y33" s="150"/>
      <c r="Z33" s="150"/>
      <c r="AA33" s="150"/>
      <c r="AB33" s="150"/>
      <c r="AC33" s="150"/>
      <c r="AD33" s="150"/>
      <c r="AE33" s="150"/>
      <c r="AF33" s="150"/>
      <c r="AG33" s="150" t="s">
        <v>262</v>
      </c>
      <c r="AH33" s="150"/>
      <c r="AI33" s="150"/>
      <c r="AJ33" s="150"/>
      <c r="AK33" s="150"/>
      <c r="AL33" s="150"/>
      <c r="AM33" s="150"/>
      <c r="AN33" s="150"/>
      <c r="AO33" s="150"/>
      <c r="AP33" s="150"/>
      <c r="AQ33" s="150"/>
      <c r="AR33" s="150"/>
      <c r="AS33" s="150"/>
      <c r="AT33" s="150"/>
      <c r="AU33" s="150"/>
      <c r="AV33" s="150"/>
      <c r="AW33" s="150"/>
      <c r="AX33" s="150"/>
      <c r="AY33" s="150"/>
      <c r="AZ33" s="150"/>
      <c r="BA33" s="150"/>
      <c r="BB33" s="150"/>
      <c r="BC33" s="150"/>
      <c r="BD33" s="150"/>
      <c r="BE33" s="150"/>
      <c r="BF33" s="150"/>
      <c r="BG33" s="150"/>
      <c r="BH33" s="150"/>
    </row>
    <row r="34" spans="1:60" outlineLevel="1" x14ac:dyDescent="0.2">
      <c r="A34" s="157"/>
      <c r="B34" s="158"/>
      <c r="C34" s="195" t="s">
        <v>296</v>
      </c>
      <c r="D34" s="188"/>
      <c r="E34" s="189">
        <v>68.183499999999995</v>
      </c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  <c r="Y34" s="150"/>
      <c r="Z34" s="150"/>
      <c r="AA34" s="150"/>
      <c r="AB34" s="150"/>
      <c r="AC34" s="150"/>
      <c r="AD34" s="150"/>
      <c r="AE34" s="150"/>
      <c r="AF34" s="150"/>
      <c r="AG34" s="150" t="s">
        <v>264</v>
      </c>
      <c r="AH34" s="150">
        <v>0</v>
      </c>
      <c r="AI34" s="150"/>
      <c r="AJ34" s="150"/>
      <c r="AK34" s="150"/>
      <c r="AL34" s="150"/>
      <c r="AM34" s="150"/>
      <c r="AN34" s="150"/>
      <c r="AO34" s="150"/>
      <c r="AP34" s="150"/>
      <c r="AQ34" s="150"/>
      <c r="AR34" s="150"/>
      <c r="AS34" s="150"/>
      <c r="AT34" s="150"/>
      <c r="AU34" s="150"/>
      <c r="AV34" s="150"/>
      <c r="AW34" s="150"/>
      <c r="AX34" s="150"/>
      <c r="AY34" s="150"/>
      <c r="AZ34" s="150"/>
      <c r="BA34" s="150"/>
      <c r="BB34" s="150"/>
      <c r="BC34" s="150"/>
      <c r="BD34" s="150"/>
      <c r="BE34" s="150"/>
      <c r="BF34" s="150"/>
      <c r="BG34" s="150"/>
      <c r="BH34" s="150"/>
    </row>
    <row r="35" spans="1:60" outlineLevel="1" x14ac:dyDescent="0.2">
      <c r="A35" s="169">
        <v>11</v>
      </c>
      <c r="B35" s="170" t="s">
        <v>297</v>
      </c>
      <c r="C35" s="184" t="s">
        <v>298</v>
      </c>
      <c r="D35" s="171" t="s">
        <v>299</v>
      </c>
      <c r="E35" s="172">
        <v>62.62621</v>
      </c>
      <c r="F35" s="173"/>
      <c r="G35" s="174">
        <f>ROUND(E35*F35,2)</f>
        <v>0</v>
      </c>
      <c r="H35" s="161"/>
      <c r="I35" s="160">
        <f>ROUND(E35*H35,2)</f>
        <v>0</v>
      </c>
      <c r="J35" s="161"/>
      <c r="K35" s="160">
        <f>ROUND(E35*J35,2)</f>
        <v>0</v>
      </c>
      <c r="L35" s="160">
        <v>21</v>
      </c>
      <c r="M35" s="160">
        <f>G35*(1+L35/100)</f>
        <v>0</v>
      </c>
      <c r="N35" s="160">
        <v>0</v>
      </c>
      <c r="O35" s="160">
        <f>ROUND(E35*N35,2)</f>
        <v>0</v>
      </c>
      <c r="P35" s="160">
        <v>0</v>
      </c>
      <c r="Q35" s="160">
        <f>ROUND(E35*P35,2)</f>
        <v>0</v>
      </c>
      <c r="R35" s="160"/>
      <c r="S35" s="160" t="s">
        <v>236</v>
      </c>
      <c r="T35" s="160" t="s">
        <v>300</v>
      </c>
      <c r="U35" s="160">
        <v>0</v>
      </c>
      <c r="V35" s="160">
        <f>ROUND(E35*U35,2)</f>
        <v>0</v>
      </c>
      <c r="W35" s="160"/>
      <c r="X35" s="160" t="s">
        <v>238</v>
      </c>
      <c r="Y35" s="150"/>
      <c r="Z35" s="150"/>
      <c r="AA35" s="150"/>
      <c r="AB35" s="150"/>
      <c r="AC35" s="150"/>
      <c r="AD35" s="150"/>
      <c r="AE35" s="150"/>
      <c r="AF35" s="150"/>
      <c r="AG35" s="150" t="s">
        <v>239</v>
      </c>
      <c r="AH35" s="150"/>
      <c r="AI35" s="150"/>
      <c r="AJ35" s="150"/>
      <c r="AK35" s="150"/>
      <c r="AL35" s="150"/>
      <c r="AM35" s="150"/>
      <c r="AN35" s="150"/>
      <c r="AO35" s="150"/>
      <c r="AP35" s="150"/>
      <c r="AQ35" s="150"/>
      <c r="AR35" s="150"/>
      <c r="AS35" s="150"/>
      <c r="AT35" s="150"/>
      <c r="AU35" s="150"/>
      <c r="AV35" s="150"/>
      <c r="AW35" s="150"/>
      <c r="AX35" s="150"/>
      <c r="AY35" s="150"/>
      <c r="AZ35" s="150"/>
      <c r="BA35" s="150"/>
      <c r="BB35" s="150"/>
      <c r="BC35" s="150"/>
      <c r="BD35" s="150"/>
      <c r="BE35" s="150"/>
      <c r="BF35" s="150"/>
      <c r="BG35" s="150"/>
      <c r="BH35" s="150"/>
    </row>
    <row r="36" spans="1:60" outlineLevel="1" x14ac:dyDescent="0.2">
      <c r="A36" s="157"/>
      <c r="B36" s="158"/>
      <c r="C36" s="195" t="s">
        <v>301</v>
      </c>
      <c r="D36" s="188"/>
      <c r="E36" s="189">
        <v>62.62621</v>
      </c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  <c r="Y36" s="150"/>
      <c r="Z36" s="150"/>
      <c r="AA36" s="150"/>
      <c r="AB36" s="150"/>
      <c r="AC36" s="150"/>
      <c r="AD36" s="150"/>
      <c r="AE36" s="150"/>
      <c r="AF36" s="150"/>
      <c r="AG36" s="150" t="s">
        <v>264</v>
      </c>
      <c r="AH36" s="150">
        <v>5</v>
      </c>
      <c r="AI36" s="150"/>
      <c r="AJ36" s="150"/>
      <c r="AK36" s="150"/>
      <c r="AL36" s="150"/>
      <c r="AM36" s="150"/>
      <c r="AN36" s="150"/>
      <c r="AO36" s="150"/>
      <c r="AP36" s="150"/>
      <c r="AQ36" s="150"/>
      <c r="AR36" s="150"/>
      <c r="AS36" s="150"/>
      <c r="AT36" s="150"/>
      <c r="AU36" s="150"/>
      <c r="AV36" s="150"/>
      <c r="AW36" s="150"/>
      <c r="AX36" s="150"/>
      <c r="AY36" s="150"/>
      <c r="AZ36" s="150"/>
      <c r="BA36" s="150"/>
      <c r="BB36" s="150"/>
      <c r="BC36" s="150"/>
      <c r="BD36" s="150"/>
      <c r="BE36" s="150"/>
      <c r="BF36" s="150"/>
      <c r="BG36" s="150"/>
      <c r="BH36" s="150"/>
    </row>
    <row r="37" spans="1:60" x14ac:dyDescent="0.2">
      <c r="A37" s="163" t="s">
        <v>232</v>
      </c>
      <c r="B37" s="164" t="s">
        <v>136</v>
      </c>
      <c r="C37" s="182" t="s">
        <v>137</v>
      </c>
      <c r="D37" s="165"/>
      <c r="E37" s="166"/>
      <c r="F37" s="167"/>
      <c r="G37" s="168">
        <f>SUMIF(AG38:AG47,"&lt;&gt;NOR",G38:G47)</f>
        <v>0</v>
      </c>
      <c r="H37" s="162"/>
      <c r="I37" s="162">
        <f>SUM(I38:I47)</f>
        <v>0</v>
      </c>
      <c r="J37" s="162"/>
      <c r="K37" s="162">
        <f>SUM(K38:K47)</f>
        <v>0</v>
      </c>
      <c r="L37" s="162"/>
      <c r="M37" s="162">
        <f>SUM(M38:M47)</f>
        <v>0</v>
      </c>
      <c r="N37" s="162"/>
      <c r="O37" s="162">
        <f>SUM(O38:O47)</f>
        <v>32.909999999999997</v>
      </c>
      <c r="P37" s="162"/>
      <c r="Q37" s="162">
        <f>SUM(Q38:Q47)</f>
        <v>0</v>
      </c>
      <c r="R37" s="162"/>
      <c r="S37" s="162"/>
      <c r="T37" s="162"/>
      <c r="U37" s="162"/>
      <c r="V37" s="162">
        <f>SUM(V38:V47)</f>
        <v>87.240000000000009</v>
      </c>
      <c r="W37" s="162"/>
      <c r="X37" s="162"/>
      <c r="AG37" t="s">
        <v>233</v>
      </c>
    </row>
    <row r="38" spans="1:60" ht="22.5" outlineLevel="1" x14ac:dyDescent="0.2">
      <c r="A38" s="169">
        <v>12</v>
      </c>
      <c r="B38" s="170" t="s">
        <v>302</v>
      </c>
      <c r="C38" s="184" t="s">
        <v>303</v>
      </c>
      <c r="D38" s="171" t="s">
        <v>267</v>
      </c>
      <c r="E38" s="172">
        <v>4.3834999999999997</v>
      </c>
      <c r="F38" s="173"/>
      <c r="G38" s="174">
        <f>ROUND(E38*F38,2)</f>
        <v>0</v>
      </c>
      <c r="H38" s="161"/>
      <c r="I38" s="160">
        <f>ROUND(E38*H38,2)</f>
        <v>0</v>
      </c>
      <c r="J38" s="161"/>
      <c r="K38" s="160">
        <f>ROUND(E38*J38,2)</f>
        <v>0</v>
      </c>
      <c r="L38" s="160">
        <v>21</v>
      </c>
      <c r="M38" s="160">
        <f>G38*(1+L38/100)</f>
        <v>0</v>
      </c>
      <c r="N38" s="160">
        <v>3.2353499999999999</v>
      </c>
      <c r="O38" s="160">
        <f>ROUND(E38*N38,2)</f>
        <v>14.18</v>
      </c>
      <c r="P38" s="160">
        <v>0</v>
      </c>
      <c r="Q38" s="160">
        <f>ROUND(E38*P38,2)</f>
        <v>0</v>
      </c>
      <c r="R38" s="160"/>
      <c r="S38" s="160" t="s">
        <v>236</v>
      </c>
      <c r="T38" s="160" t="s">
        <v>295</v>
      </c>
      <c r="U38" s="160">
        <v>9.0354700000000001</v>
      </c>
      <c r="V38" s="160">
        <f>ROUND(E38*U38,2)</f>
        <v>39.61</v>
      </c>
      <c r="W38" s="160"/>
      <c r="X38" s="160" t="s">
        <v>261</v>
      </c>
      <c r="Y38" s="150"/>
      <c r="Z38" s="150"/>
      <c r="AA38" s="150"/>
      <c r="AB38" s="150"/>
      <c r="AC38" s="150"/>
      <c r="AD38" s="150"/>
      <c r="AE38" s="150"/>
      <c r="AF38" s="150"/>
      <c r="AG38" s="150" t="s">
        <v>262</v>
      </c>
      <c r="AH38" s="150"/>
      <c r="AI38" s="150"/>
      <c r="AJ38" s="150"/>
      <c r="AK38" s="150"/>
      <c r="AL38" s="150"/>
      <c r="AM38" s="150"/>
      <c r="AN38" s="150"/>
      <c r="AO38" s="150"/>
      <c r="AP38" s="150"/>
      <c r="AQ38" s="150"/>
      <c r="AR38" s="150"/>
      <c r="AS38" s="150"/>
      <c r="AT38" s="150"/>
      <c r="AU38" s="150"/>
      <c r="AV38" s="150"/>
      <c r="AW38" s="150"/>
      <c r="AX38" s="150"/>
      <c r="AY38" s="150"/>
      <c r="AZ38" s="150"/>
      <c r="BA38" s="150"/>
      <c r="BB38" s="150"/>
      <c r="BC38" s="150"/>
      <c r="BD38" s="150"/>
      <c r="BE38" s="150"/>
      <c r="BF38" s="150"/>
      <c r="BG38" s="150"/>
      <c r="BH38" s="150"/>
    </row>
    <row r="39" spans="1:60" ht="22.5" outlineLevel="1" x14ac:dyDescent="0.2">
      <c r="A39" s="157"/>
      <c r="B39" s="158"/>
      <c r="C39" s="195" t="s">
        <v>304</v>
      </c>
      <c r="D39" s="188"/>
      <c r="E39" s="189">
        <v>4.3834999999999997</v>
      </c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  <c r="Y39" s="150"/>
      <c r="Z39" s="150"/>
      <c r="AA39" s="150"/>
      <c r="AB39" s="150"/>
      <c r="AC39" s="150"/>
      <c r="AD39" s="150"/>
      <c r="AE39" s="150"/>
      <c r="AF39" s="150"/>
      <c r="AG39" s="150" t="s">
        <v>264</v>
      </c>
      <c r="AH39" s="150">
        <v>0</v>
      </c>
      <c r="AI39" s="150"/>
      <c r="AJ39" s="150"/>
      <c r="AK39" s="150"/>
      <c r="AL39" s="150"/>
      <c r="AM39" s="150"/>
      <c r="AN39" s="150"/>
      <c r="AO39" s="150"/>
      <c r="AP39" s="150"/>
      <c r="AQ39" s="150"/>
      <c r="AR39" s="150"/>
      <c r="AS39" s="150"/>
      <c r="AT39" s="150"/>
      <c r="AU39" s="150"/>
      <c r="AV39" s="150"/>
      <c r="AW39" s="150"/>
      <c r="AX39" s="150"/>
      <c r="AY39" s="150"/>
      <c r="AZ39" s="150"/>
      <c r="BA39" s="150"/>
      <c r="BB39" s="150"/>
      <c r="BC39" s="150"/>
      <c r="BD39" s="150"/>
      <c r="BE39" s="150"/>
      <c r="BF39" s="150"/>
      <c r="BG39" s="150"/>
      <c r="BH39" s="150"/>
    </row>
    <row r="40" spans="1:60" outlineLevel="1" x14ac:dyDescent="0.2">
      <c r="A40" s="169">
        <v>13</v>
      </c>
      <c r="B40" s="170" t="s">
        <v>305</v>
      </c>
      <c r="C40" s="184" t="s">
        <v>306</v>
      </c>
      <c r="D40" s="171" t="s">
        <v>267</v>
      </c>
      <c r="E40" s="172">
        <v>4.3232200000000001</v>
      </c>
      <c r="F40" s="173"/>
      <c r="G40" s="174">
        <f>ROUND(E40*F40,2)</f>
        <v>0</v>
      </c>
      <c r="H40" s="161"/>
      <c r="I40" s="160">
        <f>ROUND(E40*H40,2)</f>
        <v>0</v>
      </c>
      <c r="J40" s="161"/>
      <c r="K40" s="160">
        <f>ROUND(E40*J40,2)</f>
        <v>0</v>
      </c>
      <c r="L40" s="160">
        <v>21</v>
      </c>
      <c r="M40" s="160">
        <f>G40*(1+L40/100)</f>
        <v>0</v>
      </c>
      <c r="N40" s="160">
        <v>2.5280900000000002</v>
      </c>
      <c r="O40" s="160">
        <f>ROUND(E40*N40,2)</f>
        <v>10.93</v>
      </c>
      <c r="P40" s="160">
        <v>0</v>
      </c>
      <c r="Q40" s="160">
        <f>ROUND(E40*P40,2)</f>
        <v>0</v>
      </c>
      <c r="R40" s="160"/>
      <c r="S40" s="160" t="s">
        <v>260</v>
      </c>
      <c r="T40" s="160" t="s">
        <v>260</v>
      </c>
      <c r="U40" s="160">
        <v>1.3560000000000001</v>
      </c>
      <c r="V40" s="160">
        <f>ROUND(E40*U40,2)</f>
        <v>5.86</v>
      </c>
      <c r="W40" s="160"/>
      <c r="X40" s="160" t="s">
        <v>261</v>
      </c>
      <c r="Y40" s="150"/>
      <c r="Z40" s="150"/>
      <c r="AA40" s="150"/>
      <c r="AB40" s="150"/>
      <c r="AC40" s="150"/>
      <c r="AD40" s="150"/>
      <c r="AE40" s="150"/>
      <c r="AF40" s="150"/>
      <c r="AG40" s="150" t="s">
        <v>262</v>
      </c>
      <c r="AH40" s="150"/>
      <c r="AI40" s="150"/>
      <c r="AJ40" s="150"/>
      <c r="AK40" s="150"/>
      <c r="AL40" s="150"/>
      <c r="AM40" s="150"/>
      <c r="AN40" s="150"/>
      <c r="AO40" s="150"/>
      <c r="AP40" s="150"/>
      <c r="AQ40" s="150"/>
      <c r="AR40" s="150"/>
      <c r="AS40" s="150"/>
      <c r="AT40" s="150"/>
      <c r="AU40" s="150"/>
      <c r="AV40" s="150"/>
      <c r="AW40" s="150"/>
      <c r="AX40" s="150"/>
      <c r="AY40" s="150"/>
      <c r="AZ40" s="150"/>
      <c r="BA40" s="150"/>
      <c r="BB40" s="150"/>
      <c r="BC40" s="150"/>
      <c r="BD40" s="150"/>
      <c r="BE40" s="150"/>
      <c r="BF40" s="150"/>
      <c r="BG40" s="150"/>
      <c r="BH40" s="150"/>
    </row>
    <row r="41" spans="1:60" outlineLevel="1" x14ac:dyDescent="0.2">
      <c r="A41" s="157"/>
      <c r="B41" s="158"/>
      <c r="C41" s="195" t="s">
        <v>307</v>
      </c>
      <c r="D41" s="188"/>
      <c r="E41" s="189">
        <v>4.3232200000000001</v>
      </c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  <c r="Y41" s="150"/>
      <c r="Z41" s="150"/>
      <c r="AA41" s="150"/>
      <c r="AB41" s="150"/>
      <c r="AC41" s="150"/>
      <c r="AD41" s="150"/>
      <c r="AE41" s="150"/>
      <c r="AF41" s="150"/>
      <c r="AG41" s="150" t="s">
        <v>264</v>
      </c>
      <c r="AH41" s="150">
        <v>5</v>
      </c>
      <c r="AI41" s="150"/>
      <c r="AJ41" s="150"/>
      <c r="AK41" s="150"/>
      <c r="AL41" s="150"/>
      <c r="AM41" s="150"/>
      <c r="AN41" s="150"/>
      <c r="AO41" s="150"/>
      <c r="AP41" s="150"/>
      <c r="AQ41" s="150"/>
      <c r="AR41" s="150"/>
      <c r="AS41" s="150"/>
      <c r="AT41" s="150"/>
      <c r="AU41" s="150"/>
      <c r="AV41" s="150"/>
      <c r="AW41" s="150"/>
      <c r="AX41" s="150"/>
      <c r="AY41" s="150"/>
      <c r="AZ41" s="150"/>
      <c r="BA41" s="150"/>
      <c r="BB41" s="150"/>
      <c r="BC41" s="150"/>
      <c r="BD41" s="150"/>
      <c r="BE41" s="150"/>
      <c r="BF41" s="150"/>
      <c r="BG41" s="150"/>
      <c r="BH41" s="150"/>
    </row>
    <row r="42" spans="1:60" outlineLevel="1" x14ac:dyDescent="0.2">
      <c r="A42" s="169">
        <v>14</v>
      </c>
      <c r="B42" s="170" t="s">
        <v>308</v>
      </c>
      <c r="C42" s="184" t="s">
        <v>309</v>
      </c>
      <c r="D42" s="171" t="s">
        <v>299</v>
      </c>
      <c r="E42" s="172">
        <v>0.29241</v>
      </c>
      <c r="F42" s="173"/>
      <c r="G42" s="174">
        <f>ROUND(E42*F42,2)</f>
        <v>0</v>
      </c>
      <c r="H42" s="161"/>
      <c r="I42" s="160">
        <f>ROUND(E42*H42,2)</f>
        <v>0</v>
      </c>
      <c r="J42" s="161"/>
      <c r="K42" s="160">
        <f>ROUND(E42*J42,2)</f>
        <v>0</v>
      </c>
      <c r="L42" s="160">
        <v>21</v>
      </c>
      <c r="M42" s="160">
        <f>G42*(1+L42/100)</f>
        <v>0</v>
      </c>
      <c r="N42" s="160">
        <v>1.02491</v>
      </c>
      <c r="O42" s="160">
        <f>ROUND(E42*N42,2)</f>
        <v>0.3</v>
      </c>
      <c r="P42" s="160">
        <v>0</v>
      </c>
      <c r="Q42" s="160">
        <f>ROUND(E42*P42,2)</f>
        <v>0</v>
      </c>
      <c r="R42" s="160"/>
      <c r="S42" s="160" t="s">
        <v>260</v>
      </c>
      <c r="T42" s="160" t="s">
        <v>260</v>
      </c>
      <c r="U42" s="160">
        <v>24.562000000000001</v>
      </c>
      <c r="V42" s="160">
        <f>ROUND(E42*U42,2)</f>
        <v>7.18</v>
      </c>
      <c r="W42" s="160"/>
      <c r="X42" s="160" t="s">
        <v>261</v>
      </c>
      <c r="Y42" s="150"/>
      <c r="Z42" s="150"/>
      <c r="AA42" s="150"/>
      <c r="AB42" s="150"/>
      <c r="AC42" s="150"/>
      <c r="AD42" s="150"/>
      <c r="AE42" s="150"/>
      <c r="AF42" s="150"/>
      <c r="AG42" s="150" t="s">
        <v>262</v>
      </c>
      <c r="AH42" s="150"/>
      <c r="AI42" s="150"/>
      <c r="AJ42" s="150"/>
      <c r="AK42" s="150"/>
      <c r="AL42" s="150"/>
      <c r="AM42" s="150"/>
      <c r="AN42" s="150"/>
      <c r="AO42" s="150"/>
      <c r="AP42" s="150"/>
      <c r="AQ42" s="150"/>
      <c r="AR42" s="150"/>
      <c r="AS42" s="150"/>
      <c r="AT42" s="150"/>
      <c r="AU42" s="150"/>
      <c r="AV42" s="150"/>
      <c r="AW42" s="150"/>
      <c r="AX42" s="150"/>
      <c r="AY42" s="150"/>
      <c r="AZ42" s="150"/>
      <c r="BA42" s="150"/>
      <c r="BB42" s="150"/>
      <c r="BC42" s="150"/>
      <c r="BD42" s="150"/>
      <c r="BE42" s="150"/>
      <c r="BF42" s="150"/>
      <c r="BG42" s="150"/>
      <c r="BH42" s="150"/>
    </row>
    <row r="43" spans="1:60" outlineLevel="1" x14ac:dyDescent="0.2">
      <c r="A43" s="157"/>
      <c r="B43" s="158"/>
      <c r="C43" s="195" t="s">
        <v>310</v>
      </c>
      <c r="D43" s="188"/>
      <c r="E43" s="189">
        <v>0.29241</v>
      </c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  <c r="Y43" s="150"/>
      <c r="Z43" s="150"/>
      <c r="AA43" s="150"/>
      <c r="AB43" s="150"/>
      <c r="AC43" s="150"/>
      <c r="AD43" s="150"/>
      <c r="AE43" s="150"/>
      <c r="AF43" s="150"/>
      <c r="AG43" s="150" t="s">
        <v>264</v>
      </c>
      <c r="AH43" s="150">
        <v>0</v>
      </c>
      <c r="AI43" s="150"/>
      <c r="AJ43" s="150"/>
      <c r="AK43" s="150"/>
      <c r="AL43" s="150"/>
      <c r="AM43" s="150"/>
      <c r="AN43" s="150"/>
      <c r="AO43" s="150"/>
      <c r="AP43" s="150"/>
      <c r="AQ43" s="150"/>
      <c r="AR43" s="150"/>
      <c r="AS43" s="150"/>
      <c r="AT43" s="150"/>
      <c r="AU43" s="150"/>
      <c r="AV43" s="150"/>
      <c r="AW43" s="150"/>
      <c r="AX43" s="150"/>
      <c r="AY43" s="150"/>
      <c r="AZ43" s="150"/>
      <c r="BA43" s="150"/>
      <c r="BB43" s="150"/>
      <c r="BC43" s="150"/>
      <c r="BD43" s="150"/>
      <c r="BE43" s="150"/>
      <c r="BF43" s="150"/>
      <c r="BG43" s="150"/>
      <c r="BH43" s="150"/>
    </row>
    <row r="44" spans="1:60" outlineLevel="1" x14ac:dyDescent="0.2">
      <c r="A44" s="169">
        <v>15</v>
      </c>
      <c r="B44" s="170" t="s">
        <v>311</v>
      </c>
      <c r="C44" s="184" t="s">
        <v>2038</v>
      </c>
      <c r="D44" s="171" t="s">
        <v>259</v>
      </c>
      <c r="E44" s="172">
        <v>21.616099999999999</v>
      </c>
      <c r="F44" s="173"/>
      <c r="G44" s="174">
        <f>ROUND(E44*F44,2)</f>
        <v>0</v>
      </c>
      <c r="H44" s="161"/>
      <c r="I44" s="160">
        <f>ROUND(E44*H44,2)</f>
        <v>0</v>
      </c>
      <c r="J44" s="161"/>
      <c r="K44" s="160">
        <f>ROUND(E44*J44,2)</f>
        <v>0</v>
      </c>
      <c r="L44" s="160">
        <v>21</v>
      </c>
      <c r="M44" s="160">
        <f>G44*(1+L44/100)</f>
        <v>0</v>
      </c>
      <c r="N44" s="160">
        <v>0.34693000000000002</v>
      </c>
      <c r="O44" s="160">
        <f>ROUND(E44*N44,2)</f>
        <v>7.5</v>
      </c>
      <c r="P44" s="160">
        <v>0</v>
      </c>
      <c r="Q44" s="160">
        <f>ROUND(E44*P44,2)</f>
        <v>0</v>
      </c>
      <c r="R44" s="160"/>
      <c r="S44" s="160" t="s">
        <v>260</v>
      </c>
      <c r="T44" s="160" t="s">
        <v>260</v>
      </c>
      <c r="U44" s="160">
        <v>1.6</v>
      </c>
      <c r="V44" s="160">
        <f>ROUND(E44*U44,2)</f>
        <v>34.590000000000003</v>
      </c>
      <c r="W44" s="160"/>
      <c r="X44" s="160" t="s">
        <v>261</v>
      </c>
      <c r="Y44" s="150"/>
      <c r="Z44" s="150"/>
      <c r="AA44" s="150"/>
      <c r="AB44" s="150"/>
      <c r="AC44" s="150"/>
      <c r="AD44" s="150"/>
      <c r="AE44" s="150"/>
      <c r="AF44" s="150"/>
      <c r="AG44" s="150" t="s">
        <v>262</v>
      </c>
      <c r="AH44" s="150"/>
      <c r="AI44" s="150"/>
      <c r="AJ44" s="150"/>
      <c r="AK44" s="150"/>
      <c r="AL44" s="150"/>
      <c r="AM44" s="150"/>
      <c r="AN44" s="150"/>
      <c r="AO44" s="150"/>
      <c r="AP44" s="150"/>
      <c r="AQ44" s="150"/>
      <c r="AR44" s="150"/>
      <c r="AS44" s="150"/>
      <c r="AT44" s="150"/>
      <c r="AU44" s="150"/>
      <c r="AV44" s="150"/>
      <c r="AW44" s="150"/>
      <c r="AX44" s="150"/>
      <c r="AY44" s="150"/>
      <c r="AZ44" s="150"/>
      <c r="BA44" s="150"/>
      <c r="BB44" s="150"/>
      <c r="BC44" s="150"/>
      <c r="BD44" s="150"/>
      <c r="BE44" s="150"/>
      <c r="BF44" s="150"/>
      <c r="BG44" s="150"/>
      <c r="BH44" s="150"/>
    </row>
    <row r="45" spans="1:60" ht="22.5" outlineLevel="1" x14ac:dyDescent="0.2">
      <c r="A45" s="157"/>
      <c r="B45" s="158"/>
      <c r="C45" s="195" t="s">
        <v>312</v>
      </c>
      <c r="D45" s="188"/>
      <c r="E45" s="189">
        <v>15.02</v>
      </c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  <c r="Y45" s="150"/>
      <c r="Z45" s="150"/>
      <c r="AA45" s="150"/>
      <c r="AB45" s="150"/>
      <c r="AC45" s="150"/>
      <c r="AD45" s="150"/>
      <c r="AE45" s="150"/>
      <c r="AF45" s="150"/>
      <c r="AG45" s="150" t="s">
        <v>264</v>
      </c>
      <c r="AH45" s="150">
        <v>0</v>
      </c>
      <c r="AI45" s="150"/>
      <c r="AJ45" s="150"/>
      <c r="AK45" s="150"/>
      <c r="AL45" s="150"/>
      <c r="AM45" s="150"/>
      <c r="AN45" s="150"/>
      <c r="AO45" s="150"/>
      <c r="AP45" s="150"/>
      <c r="AQ45" s="150"/>
      <c r="AR45" s="150"/>
      <c r="AS45" s="150"/>
      <c r="AT45" s="150"/>
      <c r="AU45" s="150"/>
      <c r="AV45" s="150"/>
      <c r="AW45" s="150"/>
      <c r="AX45" s="150"/>
      <c r="AY45" s="150"/>
      <c r="AZ45" s="150"/>
      <c r="BA45" s="150"/>
      <c r="BB45" s="150"/>
      <c r="BC45" s="150"/>
      <c r="BD45" s="150"/>
      <c r="BE45" s="150"/>
      <c r="BF45" s="150"/>
      <c r="BG45" s="150"/>
      <c r="BH45" s="150"/>
    </row>
    <row r="46" spans="1:60" outlineLevel="1" x14ac:dyDescent="0.2">
      <c r="A46" s="157"/>
      <c r="B46" s="158"/>
      <c r="C46" s="195" t="s">
        <v>313</v>
      </c>
      <c r="D46" s="188"/>
      <c r="E46" s="189">
        <v>4.6310000000000002</v>
      </c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  <c r="Y46" s="150"/>
      <c r="Z46" s="150"/>
      <c r="AA46" s="150"/>
      <c r="AB46" s="150"/>
      <c r="AC46" s="150"/>
      <c r="AD46" s="150"/>
      <c r="AE46" s="150"/>
      <c r="AF46" s="150"/>
      <c r="AG46" s="150" t="s">
        <v>264</v>
      </c>
      <c r="AH46" s="150">
        <v>0</v>
      </c>
      <c r="AI46" s="150"/>
      <c r="AJ46" s="150"/>
      <c r="AK46" s="150"/>
      <c r="AL46" s="150"/>
      <c r="AM46" s="150"/>
      <c r="AN46" s="150"/>
      <c r="AO46" s="150"/>
      <c r="AP46" s="150"/>
      <c r="AQ46" s="150"/>
      <c r="AR46" s="150"/>
      <c r="AS46" s="150"/>
      <c r="AT46" s="150"/>
      <c r="AU46" s="150"/>
      <c r="AV46" s="150"/>
      <c r="AW46" s="150"/>
      <c r="AX46" s="150"/>
      <c r="AY46" s="150"/>
      <c r="AZ46" s="150"/>
      <c r="BA46" s="150"/>
      <c r="BB46" s="150"/>
      <c r="BC46" s="150"/>
      <c r="BD46" s="150"/>
      <c r="BE46" s="150"/>
      <c r="BF46" s="150"/>
      <c r="BG46" s="150"/>
      <c r="BH46" s="150"/>
    </row>
    <row r="47" spans="1:60" outlineLevel="1" x14ac:dyDescent="0.2">
      <c r="A47" s="157"/>
      <c r="B47" s="158"/>
      <c r="C47" s="196" t="s">
        <v>277</v>
      </c>
      <c r="D47" s="190"/>
      <c r="E47" s="191">
        <v>1.9651000000000001</v>
      </c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  <c r="Y47" s="150"/>
      <c r="Z47" s="150"/>
      <c r="AA47" s="150"/>
      <c r="AB47" s="150"/>
      <c r="AC47" s="150"/>
      <c r="AD47" s="150"/>
      <c r="AE47" s="150"/>
      <c r="AF47" s="150"/>
      <c r="AG47" s="150" t="s">
        <v>264</v>
      </c>
      <c r="AH47" s="150">
        <v>4</v>
      </c>
      <c r="AI47" s="150"/>
      <c r="AJ47" s="150"/>
      <c r="AK47" s="150"/>
      <c r="AL47" s="150"/>
      <c r="AM47" s="150"/>
      <c r="AN47" s="150"/>
      <c r="AO47" s="150"/>
      <c r="AP47" s="150"/>
      <c r="AQ47" s="150"/>
      <c r="AR47" s="150"/>
      <c r="AS47" s="150"/>
      <c r="AT47" s="150"/>
      <c r="AU47" s="150"/>
      <c r="AV47" s="150"/>
      <c r="AW47" s="150"/>
      <c r="AX47" s="150"/>
      <c r="AY47" s="150"/>
      <c r="AZ47" s="150"/>
      <c r="BA47" s="150"/>
      <c r="BB47" s="150"/>
      <c r="BC47" s="150"/>
      <c r="BD47" s="150"/>
      <c r="BE47" s="150"/>
      <c r="BF47" s="150"/>
      <c r="BG47" s="150"/>
      <c r="BH47" s="150"/>
    </row>
    <row r="48" spans="1:60" x14ac:dyDescent="0.2">
      <c r="A48" s="163" t="s">
        <v>232</v>
      </c>
      <c r="B48" s="164" t="s">
        <v>138</v>
      </c>
      <c r="C48" s="182" t="s">
        <v>139</v>
      </c>
      <c r="D48" s="165"/>
      <c r="E48" s="166"/>
      <c r="F48" s="167"/>
      <c r="G48" s="168">
        <f>SUMIF(AG49:AG120,"&lt;&gt;NOR",G49:G120)</f>
        <v>0</v>
      </c>
      <c r="H48" s="162"/>
      <c r="I48" s="162">
        <f>SUM(I49:I120)</f>
        <v>0</v>
      </c>
      <c r="J48" s="162"/>
      <c r="K48" s="162">
        <f>SUM(K49:K120)</f>
        <v>0</v>
      </c>
      <c r="L48" s="162"/>
      <c r="M48" s="162">
        <f>SUM(M49:M120)</f>
        <v>0</v>
      </c>
      <c r="N48" s="162"/>
      <c r="O48" s="162">
        <f>SUM(O49:O120)</f>
        <v>27.07</v>
      </c>
      <c r="P48" s="162"/>
      <c r="Q48" s="162">
        <f>SUM(Q49:Q120)</f>
        <v>0</v>
      </c>
      <c r="R48" s="162"/>
      <c r="S48" s="162"/>
      <c r="T48" s="162"/>
      <c r="U48" s="162"/>
      <c r="V48" s="162">
        <f>SUM(V49:V120)</f>
        <v>238.29</v>
      </c>
      <c r="W48" s="162"/>
      <c r="X48" s="162"/>
      <c r="AG48" t="s">
        <v>233</v>
      </c>
    </row>
    <row r="49" spans="1:60" outlineLevel="1" x14ac:dyDescent="0.2">
      <c r="A49" s="169">
        <v>16</v>
      </c>
      <c r="B49" s="170" t="s">
        <v>314</v>
      </c>
      <c r="C49" s="184" t="s">
        <v>315</v>
      </c>
      <c r="D49" s="171" t="s">
        <v>267</v>
      </c>
      <c r="E49" s="172">
        <v>1.9601999999999999</v>
      </c>
      <c r="F49" s="173"/>
      <c r="G49" s="174">
        <f>ROUND(E49*F49,2)</f>
        <v>0</v>
      </c>
      <c r="H49" s="161"/>
      <c r="I49" s="160">
        <f>ROUND(E49*H49,2)</f>
        <v>0</v>
      </c>
      <c r="J49" s="161"/>
      <c r="K49" s="160">
        <f>ROUND(E49*J49,2)</f>
        <v>0</v>
      </c>
      <c r="L49" s="160">
        <v>21</v>
      </c>
      <c r="M49" s="160">
        <f>G49*(1+L49/100)</f>
        <v>0</v>
      </c>
      <c r="N49" s="160">
        <v>0.58179999999999998</v>
      </c>
      <c r="O49" s="160">
        <f>ROUND(E49*N49,2)</f>
        <v>1.1399999999999999</v>
      </c>
      <c r="P49" s="160">
        <v>0</v>
      </c>
      <c r="Q49" s="160">
        <f>ROUND(E49*P49,2)</f>
        <v>0</v>
      </c>
      <c r="R49" s="160"/>
      <c r="S49" s="160" t="s">
        <v>260</v>
      </c>
      <c r="T49" s="160" t="s">
        <v>260</v>
      </c>
      <c r="U49" s="160">
        <v>7.3976800000000003</v>
      </c>
      <c r="V49" s="160">
        <f>ROUND(E49*U49,2)</f>
        <v>14.5</v>
      </c>
      <c r="W49" s="160"/>
      <c r="X49" s="160" t="s">
        <v>261</v>
      </c>
      <c r="Y49" s="150"/>
      <c r="Z49" s="150"/>
      <c r="AA49" s="150"/>
      <c r="AB49" s="150"/>
      <c r="AC49" s="150"/>
      <c r="AD49" s="150"/>
      <c r="AE49" s="150"/>
      <c r="AF49" s="150"/>
      <c r="AG49" s="150" t="s">
        <v>262</v>
      </c>
      <c r="AH49" s="150"/>
      <c r="AI49" s="150"/>
      <c r="AJ49" s="150"/>
      <c r="AK49" s="150"/>
      <c r="AL49" s="150"/>
      <c r="AM49" s="150"/>
      <c r="AN49" s="150"/>
      <c r="AO49" s="150"/>
      <c r="AP49" s="150"/>
      <c r="AQ49" s="150"/>
      <c r="AR49" s="150"/>
      <c r="AS49" s="150"/>
      <c r="AT49" s="150"/>
      <c r="AU49" s="150"/>
      <c r="AV49" s="150"/>
      <c r="AW49" s="150"/>
      <c r="AX49" s="150"/>
      <c r="AY49" s="150"/>
      <c r="AZ49" s="150"/>
      <c r="BA49" s="150"/>
      <c r="BB49" s="150"/>
      <c r="BC49" s="150"/>
      <c r="BD49" s="150"/>
      <c r="BE49" s="150"/>
      <c r="BF49" s="150"/>
      <c r="BG49" s="150"/>
      <c r="BH49" s="150"/>
    </row>
    <row r="50" spans="1:60" outlineLevel="1" x14ac:dyDescent="0.2">
      <c r="A50" s="157"/>
      <c r="B50" s="158"/>
      <c r="C50" s="195" t="s">
        <v>316</v>
      </c>
      <c r="D50" s="188"/>
      <c r="E50" s="189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  <c r="Y50" s="150"/>
      <c r="Z50" s="150"/>
      <c r="AA50" s="150"/>
      <c r="AB50" s="150"/>
      <c r="AC50" s="150"/>
      <c r="AD50" s="150"/>
      <c r="AE50" s="150"/>
      <c r="AF50" s="150"/>
      <c r="AG50" s="150" t="s">
        <v>264</v>
      </c>
      <c r="AH50" s="150">
        <v>0</v>
      </c>
      <c r="AI50" s="150"/>
      <c r="AJ50" s="150"/>
      <c r="AK50" s="150"/>
      <c r="AL50" s="150"/>
      <c r="AM50" s="150"/>
      <c r="AN50" s="150"/>
      <c r="AO50" s="150"/>
      <c r="AP50" s="150"/>
      <c r="AQ50" s="150"/>
      <c r="AR50" s="150"/>
      <c r="AS50" s="150"/>
      <c r="AT50" s="150"/>
      <c r="AU50" s="150"/>
      <c r="AV50" s="150"/>
      <c r="AW50" s="150"/>
      <c r="AX50" s="150"/>
      <c r="AY50" s="150"/>
      <c r="AZ50" s="150"/>
      <c r="BA50" s="150"/>
      <c r="BB50" s="150"/>
      <c r="BC50" s="150"/>
      <c r="BD50" s="150"/>
      <c r="BE50" s="150"/>
      <c r="BF50" s="150"/>
      <c r="BG50" s="150"/>
      <c r="BH50" s="150"/>
    </row>
    <row r="51" spans="1:60" outlineLevel="1" x14ac:dyDescent="0.2">
      <c r="A51" s="157"/>
      <c r="B51" s="158"/>
      <c r="C51" s="195" t="s">
        <v>317</v>
      </c>
      <c r="D51" s="188"/>
      <c r="E51" s="189">
        <v>0.216</v>
      </c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  <c r="Y51" s="150"/>
      <c r="Z51" s="150"/>
      <c r="AA51" s="150"/>
      <c r="AB51" s="150"/>
      <c r="AC51" s="150"/>
      <c r="AD51" s="150"/>
      <c r="AE51" s="150"/>
      <c r="AF51" s="150"/>
      <c r="AG51" s="150" t="s">
        <v>264</v>
      </c>
      <c r="AH51" s="150">
        <v>0</v>
      </c>
      <c r="AI51" s="150"/>
      <c r="AJ51" s="150"/>
      <c r="AK51" s="150"/>
      <c r="AL51" s="150"/>
      <c r="AM51" s="150"/>
      <c r="AN51" s="150"/>
      <c r="AO51" s="150"/>
      <c r="AP51" s="150"/>
      <c r="AQ51" s="150"/>
      <c r="AR51" s="150"/>
      <c r="AS51" s="150"/>
      <c r="AT51" s="150"/>
      <c r="AU51" s="150"/>
      <c r="AV51" s="150"/>
      <c r="AW51" s="150"/>
      <c r="AX51" s="150"/>
      <c r="AY51" s="150"/>
      <c r="AZ51" s="150"/>
      <c r="BA51" s="150"/>
      <c r="BB51" s="150"/>
      <c r="BC51" s="150"/>
      <c r="BD51" s="150"/>
      <c r="BE51" s="150"/>
      <c r="BF51" s="150"/>
      <c r="BG51" s="150"/>
      <c r="BH51" s="150"/>
    </row>
    <row r="52" spans="1:60" outlineLevel="1" x14ac:dyDescent="0.2">
      <c r="A52" s="157"/>
      <c r="B52" s="158"/>
      <c r="C52" s="195" t="s">
        <v>318</v>
      </c>
      <c r="D52" s="188"/>
      <c r="E52" s="189">
        <v>0.81</v>
      </c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  <c r="Y52" s="150"/>
      <c r="Z52" s="150"/>
      <c r="AA52" s="150"/>
      <c r="AB52" s="150"/>
      <c r="AC52" s="150"/>
      <c r="AD52" s="150"/>
      <c r="AE52" s="150"/>
      <c r="AF52" s="150"/>
      <c r="AG52" s="150" t="s">
        <v>264</v>
      </c>
      <c r="AH52" s="150">
        <v>0</v>
      </c>
      <c r="AI52" s="150"/>
      <c r="AJ52" s="150"/>
      <c r="AK52" s="150"/>
      <c r="AL52" s="150"/>
      <c r="AM52" s="150"/>
      <c r="AN52" s="150"/>
      <c r="AO52" s="150"/>
      <c r="AP52" s="150"/>
      <c r="AQ52" s="150"/>
      <c r="AR52" s="150"/>
      <c r="AS52" s="150"/>
      <c r="AT52" s="150"/>
      <c r="AU52" s="150"/>
      <c r="AV52" s="150"/>
      <c r="AW52" s="150"/>
      <c r="AX52" s="150"/>
      <c r="AY52" s="150"/>
      <c r="AZ52" s="150"/>
      <c r="BA52" s="150"/>
      <c r="BB52" s="150"/>
      <c r="BC52" s="150"/>
      <c r="BD52" s="150"/>
      <c r="BE52" s="150"/>
      <c r="BF52" s="150"/>
      <c r="BG52" s="150"/>
      <c r="BH52" s="150"/>
    </row>
    <row r="53" spans="1:60" outlineLevel="1" x14ac:dyDescent="0.2">
      <c r="A53" s="157"/>
      <c r="B53" s="158"/>
      <c r="C53" s="195" t="s">
        <v>319</v>
      </c>
      <c r="D53" s="188"/>
      <c r="E53" s="189">
        <v>0.108</v>
      </c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  <c r="Y53" s="150"/>
      <c r="Z53" s="150"/>
      <c r="AA53" s="150"/>
      <c r="AB53" s="150"/>
      <c r="AC53" s="150"/>
      <c r="AD53" s="150"/>
      <c r="AE53" s="150"/>
      <c r="AF53" s="150"/>
      <c r="AG53" s="150" t="s">
        <v>264</v>
      </c>
      <c r="AH53" s="150">
        <v>0</v>
      </c>
      <c r="AI53" s="150"/>
      <c r="AJ53" s="150"/>
      <c r="AK53" s="150"/>
      <c r="AL53" s="150"/>
      <c r="AM53" s="150"/>
      <c r="AN53" s="150"/>
      <c r="AO53" s="150"/>
      <c r="AP53" s="150"/>
      <c r="AQ53" s="150"/>
      <c r="AR53" s="150"/>
      <c r="AS53" s="150"/>
      <c r="AT53" s="150"/>
      <c r="AU53" s="150"/>
      <c r="AV53" s="150"/>
      <c r="AW53" s="150"/>
      <c r="AX53" s="150"/>
      <c r="AY53" s="150"/>
      <c r="AZ53" s="150"/>
      <c r="BA53" s="150"/>
      <c r="BB53" s="150"/>
      <c r="BC53" s="150"/>
      <c r="BD53" s="150"/>
      <c r="BE53" s="150"/>
      <c r="BF53" s="150"/>
      <c r="BG53" s="150"/>
      <c r="BH53" s="150"/>
    </row>
    <row r="54" spans="1:60" outlineLevel="1" x14ac:dyDescent="0.2">
      <c r="A54" s="157"/>
      <c r="B54" s="158"/>
      <c r="C54" s="195" t="s">
        <v>320</v>
      </c>
      <c r="D54" s="188"/>
      <c r="E54" s="189">
        <v>0.216</v>
      </c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  <c r="Y54" s="150"/>
      <c r="Z54" s="150"/>
      <c r="AA54" s="150"/>
      <c r="AB54" s="150"/>
      <c r="AC54" s="150"/>
      <c r="AD54" s="150"/>
      <c r="AE54" s="150"/>
      <c r="AF54" s="150"/>
      <c r="AG54" s="150" t="s">
        <v>264</v>
      </c>
      <c r="AH54" s="150">
        <v>0</v>
      </c>
      <c r="AI54" s="150"/>
      <c r="AJ54" s="150"/>
      <c r="AK54" s="150"/>
      <c r="AL54" s="150"/>
      <c r="AM54" s="150"/>
      <c r="AN54" s="150"/>
      <c r="AO54" s="150"/>
      <c r="AP54" s="150"/>
      <c r="AQ54" s="150"/>
      <c r="AR54" s="150"/>
      <c r="AS54" s="150"/>
      <c r="AT54" s="150"/>
      <c r="AU54" s="150"/>
      <c r="AV54" s="150"/>
      <c r="AW54" s="150"/>
      <c r="AX54" s="150"/>
      <c r="AY54" s="150"/>
      <c r="AZ54" s="150"/>
      <c r="BA54" s="150"/>
      <c r="BB54" s="150"/>
      <c r="BC54" s="150"/>
      <c r="BD54" s="150"/>
      <c r="BE54" s="150"/>
      <c r="BF54" s="150"/>
      <c r="BG54" s="150"/>
      <c r="BH54" s="150"/>
    </row>
    <row r="55" spans="1:60" outlineLevel="1" x14ac:dyDescent="0.2">
      <c r="A55" s="157"/>
      <c r="B55" s="158"/>
      <c r="C55" s="195" t="s">
        <v>321</v>
      </c>
      <c r="D55" s="188"/>
      <c r="E55" s="189">
        <v>0.432</v>
      </c>
      <c r="F55" s="160"/>
      <c r="G55" s="160"/>
      <c r="H55" s="160"/>
      <c r="I55" s="160"/>
      <c r="J55" s="160"/>
      <c r="K55" s="160"/>
      <c r="L55" s="160"/>
      <c r="M55" s="160"/>
      <c r="N55" s="160"/>
      <c r="O55" s="160"/>
      <c r="P55" s="160"/>
      <c r="Q55" s="160"/>
      <c r="R55" s="160"/>
      <c r="S55" s="160"/>
      <c r="T55" s="160"/>
      <c r="U55" s="160"/>
      <c r="V55" s="160"/>
      <c r="W55" s="160"/>
      <c r="X55" s="160"/>
      <c r="Y55" s="150"/>
      <c r="Z55" s="150"/>
      <c r="AA55" s="150"/>
      <c r="AB55" s="150"/>
      <c r="AC55" s="150"/>
      <c r="AD55" s="150"/>
      <c r="AE55" s="150"/>
      <c r="AF55" s="150"/>
      <c r="AG55" s="150" t="s">
        <v>264</v>
      </c>
      <c r="AH55" s="150">
        <v>0</v>
      </c>
      <c r="AI55" s="150"/>
      <c r="AJ55" s="150"/>
      <c r="AK55" s="150"/>
      <c r="AL55" s="150"/>
      <c r="AM55" s="150"/>
      <c r="AN55" s="150"/>
      <c r="AO55" s="150"/>
      <c r="AP55" s="150"/>
      <c r="AQ55" s="150"/>
      <c r="AR55" s="150"/>
      <c r="AS55" s="150"/>
      <c r="AT55" s="150"/>
      <c r="AU55" s="150"/>
      <c r="AV55" s="150"/>
      <c r="AW55" s="150"/>
      <c r="AX55" s="150"/>
      <c r="AY55" s="150"/>
      <c r="AZ55" s="150"/>
      <c r="BA55" s="150"/>
      <c r="BB55" s="150"/>
      <c r="BC55" s="150"/>
      <c r="BD55" s="150"/>
      <c r="BE55" s="150"/>
      <c r="BF55" s="150"/>
      <c r="BG55" s="150"/>
      <c r="BH55" s="150"/>
    </row>
    <row r="56" spans="1:60" outlineLevel="1" x14ac:dyDescent="0.2">
      <c r="A56" s="157"/>
      <c r="B56" s="158"/>
      <c r="C56" s="196" t="s">
        <v>277</v>
      </c>
      <c r="D56" s="190"/>
      <c r="E56" s="191">
        <v>0.1782</v>
      </c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  <c r="Y56" s="150"/>
      <c r="Z56" s="150"/>
      <c r="AA56" s="150"/>
      <c r="AB56" s="150"/>
      <c r="AC56" s="150"/>
      <c r="AD56" s="150"/>
      <c r="AE56" s="150"/>
      <c r="AF56" s="150"/>
      <c r="AG56" s="150" t="s">
        <v>264</v>
      </c>
      <c r="AH56" s="150">
        <v>4</v>
      </c>
      <c r="AI56" s="150"/>
      <c r="AJ56" s="150"/>
      <c r="AK56" s="150"/>
      <c r="AL56" s="150"/>
      <c r="AM56" s="150"/>
      <c r="AN56" s="150"/>
      <c r="AO56" s="150"/>
      <c r="AP56" s="150"/>
      <c r="AQ56" s="150"/>
      <c r="AR56" s="150"/>
      <c r="AS56" s="150"/>
      <c r="AT56" s="150"/>
      <c r="AU56" s="150"/>
      <c r="AV56" s="150"/>
      <c r="AW56" s="150"/>
      <c r="AX56" s="150"/>
      <c r="AY56" s="150"/>
      <c r="AZ56" s="150"/>
      <c r="BA56" s="150"/>
      <c r="BB56" s="150"/>
      <c r="BC56" s="150"/>
      <c r="BD56" s="150"/>
      <c r="BE56" s="150"/>
      <c r="BF56" s="150"/>
      <c r="BG56" s="150"/>
      <c r="BH56" s="150"/>
    </row>
    <row r="57" spans="1:60" outlineLevel="1" x14ac:dyDescent="0.2">
      <c r="A57" s="169">
        <v>17</v>
      </c>
      <c r="B57" s="170" t="s">
        <v>322</v>
      </c>
      <c r="C57" s="184" t="s">
        <v>323</v>
      </c>
      <c r="D57" s="171" t="s">
        <v>267</v>
      </c>
      <c r="E57" s="172">
        <v>1.2474000000000001</v>
      </c>
      <c r="F57" s="173"/>
      <c r="G57" s="174">
        <f>ROUND(E57*F57,2)</f>
        <v>0</v>
      </c>
      <c r="H57" s="161"/>
      <c r="I57" s="160">
        <f>ROUND(E57*H57,2)</f>
        <v>0</v>
      </c>
      <c r="J57" s="161"/>
      <c r="K57" s="160">
        <f>ROUND(E57*J57,2)</f>
        <v>0</v>
      </c>
      <c r="L57" s="160">
        <v>21</v>
      </c>
      <c r="M57" s="160">
        <f>G57*(1+L57/100)</f>
        <v>0</v>
      </c>
      <c r="N57" s="160">
        <v>0.58179999999999998</v>
      </c>
      <c r="O57" s="160">
        <f>ROUND(E57*N57,2)</f>
        <v>0.73</v>
      </c>
      <c r="P57" s="160">
        <v>0</v>
      </c>
      <c r="Q57" s="160">
        <f>ROUND(E57*P57,2)</f>
        <v>0</v>
      </c>
      <c r="R57" s="160"/>
      <c r="S57" s="160" t="s">
        <v>260</v>
      </c>
      <c r="T57" s="160" t="s">
        <v>260</v>
      </c>
      <c r="U57" s="160">
        <v>6.4406800000000004</v>
      </c>
      <c r="V57" s="160">
        <f>ROUND(E57*U57,2)</f>
        <v>8.0299999999999994</v>
      </c>
      <c r="W57" s="160"/>
      <c r="X57" s="160" t="s">
        <v>261</v>
      </c>
      <c r="Y57" s="150"/>
      <c r="Z57" s="150"/>
      <c r="AA57" s="150"/>
      <c r="AB57" s="150"/>
      <c r="AC57" s="150"/>
      <c r="AD57" s="150"/>
      <c r="AE57" s="150"/>
      <c r="AF57" s="150"/>
      <c r="AG57" s="150" t="s">
        <v>262</v>
      </c>
      <c r="AH57" s="150"/>
      <c r="AI57" s="150"/>
      <c r="AJ57" s="150"/>
      <c r="AK57" s="150"/>
      <c r="AL57" s="150"/>
      <c r="AM57" s="150"/>
      <c r="AN57" s="150"/>
      <c r="AO57" s="150"/>
      <c r="AP57" s="150"/>
      <c r="AQ57" s="150"/>
      <c r="AR57" s="150"/>
      <c r="AS57" s="150"/>
      <c r="AT57" s="150"/>
      <c r="AU57" s="150"/>
      <c r="AV57" s="150"/>
      <c r="AW57" s="150"/>
      <c r="AX57" s="150"/>
      <c r="AY57" s="150"/>
      <c r="AZ57" s="150"/>
      <c r="BA57" s="150"/>
      <c r="BB57" s="150"/>
      <c r="BC57" s="150"/>
      <c r="BD57" s="150"/>
      <c r="BE57" s="150"/>
      <c r="BF57" s="150"/>
      <c r="BG57" s="150"/>
      <c r="BH57" s="150"/>
    </row>
    <row r="58" spans="1:60" outlineLevel="1" x14ac:dyDescent="0.2">
      <c r="A58" s="157"/>
      <c r="B58" s="158"/>
      <c r="C58" s="195" t="s">
        <v>316</v>
      </c>
      <c r="D58" s="188"/>
      <c r="E58" s="189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  <c r="Y58" s="150"/>
      <c r="Z58" s="150"/>
      <c r="AA58" s="150"/>
      <c r="AB58" s="150"/>
      <c r="AC58" s="150"/>
      <c r="AD58" s="150"/>
      <c r="AE58" s="150"/>
      <c r="AF58" s="150"/>
      <c r="AG58" s="150" t="s">
        <v>264</v>
      </c>
      <c r="AH58" s="150">
        <v>0</v>
      </c>
      <c r="AI58" s="150"/>
      <c r="AJ58" s="150"/>
      <c r="AK58" s="150"/>
      <c r="AL58" s="150"/>
      <c r="AM58" s="150"/>
      <c r="AN58" s="150"/>
      <c r="AO58" s="150"/>
      <c r="AP58" s="150"/>
      <c r="AQ58" s="150"/>
      <c r="AR58" s="150"/>
      <c r="AS58" s="150"/>
      <c r="AT58" s="150"/>
      <c r="AU58" s="150"/>
      <c r="AV58" s="150"/>
      <c r="AW58" s="150"/>
      <c r="AX58" s="150"/>
      <c r="AY58" s="150"/>
      <c r="AZ58" s="150"/>
      <c r="BA58" s="150"/>
      <c r="BB58" s="150"/>
      <c r="BC58" s="150"/>
      <c r="BD58" s="150"/>
      <c r="BE58" s="150"/>
      <c r="BF58" s="150"/>
      <c r="BG58" s="150"/>
      <c r="BH58" s="150"/>
    </row>
    <row r="59" spans="1:60" outlineLevel="1" x14ac:dyDescent="0.2">
      <c r="A59" s="157"/>
      <c r="B59" s="158"/>
      <c r="C59" s="195" t="s">
        <v>324</v>
      </c>
      <c r="D59" s="188"/>
      <c r="E59" s="189">
        <v>1.1339999999999999</v>
      </c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  <c r="Y59" s="150"/>
      <c r="Z59" s="150"/>
      <c r="AA59" s="150"/>
      <c r="AB59" s="150"/>
      <c r="AC59" s="150"/>
      <c r="AD59" s="150"/>
      <c r="AE59" s="150"/>
      <c r="AF59" s="150"/>
      <c r="AG59" s="150" t="s">
        <v>264</v>
      </c>
      <c r="AH59" s="150">
        <v>0</v>
      </c>
      <c r="AI59" s="150"/>
      <c r="AJ59" s="150"/>
      <c r="AK59" s="150"/>
      <c r="AL59" s="150"/>
      <c r="AM59" s="150"/>
      <c r="AN59" s="150"/>
      <c r="AO59" s="150"/>
      <c r="AP59" s="150"/>
      <c r="AQ59" s="150"/>
      <c r="AR59" s="150"/>
      <c r="AS59" s="150"/>
      <c r="AT59" s="150"/>
      <c r="AU59" s="150"/>
      <c r="AV59" s="150"/>
      <c r="AW59" s="150"/>
      <c r="AX59" s="150"/>
      <c r="AY59" s="150"/>
      <c r="AZ59" s="150"/>
      <c r="BA59" s="150"/>
      <c r="BB59" s="150"/>
      <c r="BC59" s="150"/>
      <c r="BD59" s="150"/>
      <c r="BE59" s="150"/>
      <c r="BF59" s="150"/>
      <c r="BG59" s="150"/>
      <c r="BH59" s="150"/>
    </row>
    <row r="60" spans="1:60" outlineLevel="1" x14ac:dyDescent="0.2">
      <c r="A60" s="157"/>
      <c r="B60" s="158"/>
      <c r="C60" s="196" t="s">
        <v>277</v>
      </c>
      <c r="D60" s="190"/>
      <c r="E60" s="191">
        <v>0.1134</v>
      </c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  <c r="Y60" s="150"/>
      <c r="Z60" s="150"/>
      <c r="AA60" s="150"/>
      <c r="AB60" s="150"/>
      <c r="AC60" s="150"/>
      <c r="AD60" s="150"/>
      <c r="AE60" s="150"/>
      <c r="AF60" s="150"/>
      <c r="AG60" s="150" t="s">
        <v>264</v>
      </c>
      <c r="AH60" s="150">
        <v>4</v>
      </c>
      <c r="AI60" s="150"/>
      <c r="AJ60" s="150"/>
      <c r="AK60" s="150"/>
      <c r="AL60" s="150"/>
      <c r="AM60" s="150"/>
      <c r="AN60" s="150"/>
      <c r="AO60" s="150"/>
      <c r="AP60" s="150"/>
      <c r="AQ60" s="150"/>
      <c r="AR60" s="150"/>
      <c r="AS60" s="150"/>
      <c r="AT60" s="150"/>
      <c r="AU60" s="150"/>
      <c r="AV60" s="150"/>
      <c r="AW60" s="150"/>
      <c r="AX60" s="150"/>
      <c r="AY60" s="150"/>
      <c r="AZ60" s="150"/>
      <c r="BA60" s="150"/>
      <c r="BB60" s="150"/>
      <c r="BC60" s="150"/>
      <c r="BD60" s="150"/>
      <c r="BE60" s="150"/>
      <c r="BF60" s="150"/>
      <c r="BG60" s="150"/>
      <c r="BH60" s="150"/>
    </row>
    <row r="61" spans="1:60" ht="22.5" outlineLevel="1" x14ac:dyDescent="0.2">
      <c r="A61" s="169">
        <v>18</v>
      </c>
      <c r="B61" s="170" t="s">
        <v>325</v>
      </c>
      <c r="C61" s="184" t="s">
        <v>326</v>
      </c>
      <c r="D61" s="171" t="s">
        <v>292</v>
      </c>
      <c r="E61" s="172">
        <v>2</v>
      </c>
      <c r="F61" s="173"/>
      <c r="G61" s="174">
        <f>ROUND(E61*F61,2)</f>
        <v>0</v>
      </c>
      <c r="H61" s="161"/>
      <c r="I61" s="160">
        <f>ROUND(E61*H61,2)</f>
        <v>0</v>
      </c>
      <c r="J61" s="161"/>
      <c r="K61" s="160">
        <f>ROUND(E61*J61,2)</f>
        <v>0</v>
      </c>
      <c r="L61" s="160">
        <v>21</v>
      </c>
      <c r="M61" s="160">
        <f>G61*(1+L61/100)</f>
        <v>0</v>
      </c>
      <c r="N61" s="160">
        <v>2.6509999999999999E-2</v>
      </c>
      <c r="O61" s="160">
        <f>ROUND(E61*N61,2)</f>
        <v>0.05</v>
      </c>
      <c r="P61" s="160">
        <v>0</v>
      </c>
      <c r="Q61" s="160">
        <f>ROUND(E61*P61,2)</f>
        <v>0</v>
      </c>
      <c r="R61" s="160"/>
      <c r="S61" s="160" t="s">
        <v>260</v>
      </c>
      <c r="T61" s="160" t="s">
        <v>260</v>
      </c>
      <c r="U61" s="160">
        <v>0.24199999999999999</v>
      </c>
      <c r="V61" s="160">
        <f>ROUND(E61*U61,2)</f>
        <v>0.48</v>
      </c>
      <c r="W61" s="160"/>
      <c r="X61" s="160" t="s">
        <v>261</v>
      </c>
      <c r="Y61" s="150"/>
      <c r="Z61" s="150"/>
      <c r="AA61" s="150"/>
      <c r="AB61" s="150"/>
      <c r="AC61" s="150"/>
      <c r="AD61" s="150"/>
      <c r="AE61" s="150"/>
      <c r="AF61" s="150"/>
      <c r="AG61" s="150" t="s">
        <v>262</v>
      </c>
      <c r="AH61" s="150"/>
      <c r="AI61" s="150"/>
      <c r="AJ61" s="150"/>
      <c r="AK61" s="150"/>
      <c r="AL61" s="150"/>
      <c r="AM61" s="150"/>
      <c r="AN61" s="150"/>
      <c r="AO61" s="150"/>
      <c r="AP61" s="150"/>
      <c r="AQ61" s="150"/>
      <c r="AR61" s="150"/>
      <c r="AS61" s="150"/>
      <c r="AT61" s="150"/>
      <c r="AU61" s="150"/>
      <c r="AV61" s="150"/>
      <c r="AW61" s="150"/>
      <c r="AX61" s="150"/>
      <c r="AY61" s="150"/>
      <c r="AZ61" s="150"/>
      <c r="BA61" s="150"/>
      <c r="BB61" s="150"/>
      <c r="BC61" s="150"/>
      <c r="BD61" s="150"/>
      <c r="BE61" s="150"/>
      <c r="BF61" s="150"/>
      <c r="BG61" s="150"/>
      <c r="BH61" s="150"/>
    </row>
    <row r="62" spans="1:60" outlineLevel="1" x14ac:dyDescent="0.2">
      <c r="A62" s="157"/>
      <c r="B62" s="158"/>
      <c r="C62" s="195" t="s">
        <v>327</v>
      </c>
      <c r="D62" s="188"/>
      <c r="E62" s="189">
        <v>1</v>
      </c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  <c r="Y62" s="150"/>
      <c r="Z62" s="150"/>
      <c r="AA62" s="150"/>
      <c r="AB62" s="150"/>
      <c r="AC62" s="150"/>
      <c r="AD62" s="150"/>
      <c r="AE62" s="150"/>
      <c r="AF62" s="150"/>
      <c r="AG62" s="150" t="s">
        <v>264</v>
      </c>
      <c r="AH62" s="150">
        <v>0</v>
      </c>
      <c r="AI62" s="150"/>
      <c r="AJ62" s="150"/>
      <c r="AK62" s="150"/>
      <c r="AL62" s="150"/>
      <c r="AM62" s="150"/>
      <c r="AN62" s="150"/>
      <c r="AO62" s="150"/>
      <c r="AP62" s="150"/>
      <c r="AQ62" s="150"/>
      <c r="AR62" s="150"/>
      <c r="AS62" s="150"/>
      <c r="AT62" s="150"/>
      <c r="AU62" s="150"/>
      <c r="AV62" s="150"/>
      <c r="AW62" s="150"/>
      <c r="AX62" s="150"/>
      <c r="AY62" s="150"/>
      <c r="AZ62" s="150"/>
      <c r="BA62" s="150"/>
      <c r="BB62" s="150"/>
      <c r="BC62" s="150"/>
      <c r="BD62" s="150"/>
      <c r="BE62" s="150"/>
      <c r="BF62" s="150"/>
      <c r="BG62" s="150"/>
      <c r="BH62" s="150"/>
    </row>
    <row r="63" spans="1:60" outlineLevel="1" x14ac:dyDescent="0.2">
      <c r="A63" s="157"/>
      <c r="B63" s="158"/>
      <c r="C63" s="195" t="s">
        <v>328</v>
      </c>
      <c r="D63" s="188"/>
      <c r="E63" s="189">
        <v>1</v>
      </c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  <c r="Y63" s="150"/>
      <c r="Z63" s="150"/>
      <c r="AA63" s="150"/>
      <c r="AB63" s="150"/>
      <c r="AC63" s="150"/>
      <c r="AD63" s="150"/>
      <c r="AE63" s="150"/>
      <c r="AF63" s="150"/>
      <c r="AG63" s="150" t="s">
        <v>264</v>
      </c>
      <c r="AH63" s="150">
        <v>0</v>
      </c>
      <c r="AI63" s="150"/>
      <c r="AJ63" s="150"/>
      <c r="AK63" s="150"/>
      <c r="AL63" s="150"/>
      <c r="AM63" s="150"/>
      <c r="AN63" s="150"/>
      <c r="AO63" s="150"/>
      <c r="AP63" s="150"/>
      <c r="AQ63" s="150"/>
      <c r="AR63" s="150"/>
      <c r="AS63" s="150"/>
      <c r="AT63" s="150"/>
      <c r="AU63" s="150"/>
      <c r="AV63" s="150"/>
      <c r="AW63" s="150"/>
      <c r="AX63" s="150"/>
      <c r="AY63" s="150"/>
      <c r="AZ63" s="150"/>
      <c r="BA63" s="150"/>
      <c r="BB63" s="150"/>
      <c r="BC63" s="150"/>
      <c r="BD63" s="150"/>
      <c r="BE63" s="150"/>
      <c r="BF63" s="150"/>
      <c r="BG63" s="150"/>
      <c r="BH63" s="150"/>
    </row>
    <row r="64" spans="1:60" ht="22.5" outlineLevel="1" x14ac:dyDescent="0.2">
      <c r="A64" s="169">
        <v>19</v>
      </c>
      <c r="B64" s="170" t="s">
        <v>329</v>
      </c>
      <c r="C64" s="184" t="s">
        <v>330</v>
      </c>
      <c r="D64" s="171" t="s">
        <v>292</v>
      </c>
      <c r="E64" s="172">
        <v>4</v>
      </c>
      <c r="F64" s="173"/>
      <c r="G64" s="174">
        <f>ROUND(E64*F64,2)</f>
        <v>0</v>
      </c>
      <c r="H64" s="161"/>
      <c r="I64" s="160">
        <f>ROUND(E64*H64,2)</f>
        <v>0</v>
      </c>
      <c r="J64" s="161"/>
      <c r="K64" s="160">
        <f>ROUND(E64*J64,2)</f>
        <v>0</v>
      </c>
      <c r="L64" s="160">
        <v>21</v>
      </c>
      <c r="M64" s="160">
        <f>G64*(1+L64/100)</f>
        <v>0</v>
      </c>
      <c r="N64" s="160">
        <v>2.5139999999999999E-2</v>
      </c>
      <c r="O64" s="160">
        <f>ROUND(E64*N64,2)</f>
        <v>0.1</v>
      </c>
      <c r="P64" s="160">
        <v>0</v>
      </c>
      <c r="Q64" s="160">
        <f>ROUND(E64*P64,2)</f>
        <v>0</v>
      </c>
      <c r="R64" s="160"/>
      <c r="S64" s="160" t="s">
        <v>260</v>
      </c>
      <c r="T64" s="160" t="s">
        <v>260</v>
      </c>
      <c r="U64" s="160">
        <v>0.32250000000000001</v>
      </c>
      <c r="V64" s="160">
        <f>ROUND(E64*U64,2)</f>
        <v>1.29</v>
      </c>
      <c r="W64" s="160"/>
      <c r="X64" s="160" t="s">
        <v>261</v>
      </c>
      <c r="Y64" s="150"/>
      <c r="Z64" s="150"/>
      <c r="AA64" s="150"/>
      <c r="AB64" s="150"/>
      <c r="AC64" s="150"/>
      <c r="AD64" s="150"/>
      <c r="AE64" s="150"/>
      <c r="AF64" s="150"/>
      <c r="AG64" s="150" t="s">
        <v>262</v>
      </c>
      <c r="AH64" s="150"/>
      <c r="AI64" s="150"/>
      <c r="AJ64" s="150"/>
      <c r="AK64" s="150"/>
      <c r="AL64" s="150"/>
      <c r="AM64" s="150"/>
      <c r="AN64" s="150"/>
      <c r="AO64" s="150"/>
      <c r="AP64" s="150"/>
      <c r="AQ64" s="150"/>
      <c r="AR64" s="150"/>
      <c r="AS64" s="150"/>
      <c r="AT64" s="150"/>
      <c r="AU64" s="150"/>
      <c r="AV64" s="150"/>
      <c r="AW64" s="150"/>
      <c r="AX64" s="150"/>
      <c r="AY64" s="150"/>
      <c r="AZ64" s="150"/>
      <c r="BA64" s="150"/>
      <c r="BB64" s="150"/>
      <c r="BC64" s="150"/>
      <c r="BD64" s="150"/>
      <c r="BE64" s="150"/>
      <c r="BF64" s="150"/>
      <c r="BG64" s="150"/>
      <c r="BH64" s="150"/>
    </row>
    <row r="65" spans="1:60" outlineLevel="1" x14ac:dyDescent="0.2">
      <c r="A65" s="157"/>
      <c r="B65" s="158"/>
      <c r="C65" s="195" t="s">
        <v>331</v>
      </c>
      <c r="D65" s="188"/>
      <c r="E65" s="189">
        <v>2</v>
      </c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  <c r="Y65" s="150"/>
      <c r="Z65" s="150"/>
      <c r="AA65" s="150"/>
      <c r="AB65" s="150"/>
      <c r="AC65" s="150"/>
      <c r="AD65" s="150"/>
      <c r="AE65" s="150"/>
      <c r="AF65" s="150"/>
      <c r="AG65" s="150" t="s">
        <v>264</v>
      </c>
      <c r="AH65" s="150">
        <v>0</v>
      </c>
      <c r="AI65" s="150"/>
      <c r="AJ65" s="150"/>
      <c r="AK65" s="150"/>
      <c r="AL65" s="150"/>
      <c r="AM65" s="150"/>
      <c r="AN65" s="150"/>
      <c r="AO65" s="150"/>
      <c r="AP65" s="150"/>
      <c r="AQ65" s="150"/>
      <c r="AR65" s="150"/>
      <c r="AS65" s="150"/>
      <c r="AT65" s="150"/>
      <c r="AU65" s="150"/>
      <c r="AV65" s="150"/>
      <c r="AW65" s="150"/>
      <c r="AX65" s="150"/>
      <c r="AY65" s="150"/>
      <c r="AZ65" s="150"/>
      <c r="BA65" s="150"/>
      <c r="BB65" s="150"/>
      <c r="BC65" s="150"/>
      <c r="BD65" s="150"/>
      <c r="BE65" s="150"/>
      <c r="BF65" s="150"/>
      <c r="BG65" s="150"/>
      <c r="BH65" s="150"/>
    </row>
    <row r="66" spans="1:60" outlineLevel="1" x14ac:dyDescent="0.2">
      <c r="A66" s="157"/>
      <c r="B66" s="158"/>
      <c r="C66" s="195" t="s">
        <v>332</v>
      </c>
      <c r="D66" s="188"/>
      <c r="E66" s="189">
        <v>1</v>
      </c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  <c r="Y66" s="150"/>
      <c r="Z66" s="150"/>
      <c r="AA66" s="150"/>
      <c r="AB66" s="150"/>
      <c r="AC66" s="150"/>
      <c r="AD66" s="150"/>
      <c r="AE66" s="150"/>
      <c r="AF66" s="150"/>
      <c r="AG66" s="150" t="s">
        <v>264</v>
      </c>
      <c r="AH66" s="150">
        <v>0</v>
      </c>
      <c r="AI66" s="150"/>
      <c r="AJ66" s="150"/>
      <c r="AK66" s="150"/>
      <c r="AL66" s="150"/>
      <c r="AM66" s="150"/>
      <c r="AN66" s="150"/>
      <c r="AO66" s="150"/>
      <c r="AP66" s="150"/>
      <c r="AQ66" s="150"/>
      <c r="AR66" s="150"/>
      <c r="AS66" s="150"/>
      <c r="AT66" s="150"/>
      <c r="AU66" s="150"/>
      <c r="AV66" s="150"/>
      <c r="AW66" s="150"/>
      <c r="AX66" s="150"/>
      <c r="AY66" s="150"/>
      <c r="AZ66" s="150"/>
      <c r="BA66" s="150"/>
      <c r="BB66" s="150"/>
      <c r="BC66" s="150"/>
      <c r="BD66" s="150"/>
      <c r="BE66" s="150"/>
      <c r="BF66" s="150"/>
      <c r="BG66" s="150"/>
      <c r="BH66" s="150"/>
    </row>
    <row r="67" spans="1:60" outlineLevel="1" x14ac:dyDescent="0.2">
      <c r="A67" s="157"/>
      <c r="B67" s="158"/>
      <c r="C67" s="195" t="s">
        <v>333</v>
      </c>
      <c r="D67" s="188"/>
      <c r="E67" s="189">
        <v>1</v>
      </c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  <c r="Y67" s="150"/>
      <c r="Z67" s="150"/>
      <c r="AA67" s="150"/>
      <c r="AB67" s="150"/>
      <c r="AC67" s="150"/>
      <c r="AD67" s="150"/>
      <c r="AE67" s="150"/>
      <c r="AF67" s="150"/>
      <c r="AG67" s="150" t="s">
        <v>264</v>
      </c>
      <c r="AH67" s="150">
        <v>0</v>
      </c>
      <c r="AI67" s="150"/>
      <c r="AJ67" s="150"/>
      <c r="AK67" s="150"/>
      <c r="AL67" s="150"/>
      <c r="AM67" s="150"/>
      <c r="AN67" s="150"/>
      <c r="AO67" s="150"/>
      <c r="AP67" s="150"/>
      <c r="AQ67" s="150"/>
      <c r="AR67" s="150"/>
      <c r="AS67" s="150"/>
      <c r="AT67" s="150"/>
      <c r="AU67" s="150"/>
      <c r="AV67" s="150"/>
      <c r="AW67" s="150"/>
      <c r="AX67" s="150"/>
      <c r="AY67" s="150"/>
      <c r="AZ67" s="150"/>
      <c r="BA67" s="150"/>
      <c r="BB67" s="150"/>
      <c r="BC67" s="150"/>
      <c r="BD67" s="150"/>
      <c r="BE67" s="150"/>
      <c r="BF67" s="150"/>
      <c r="BG67" s="150"/>
      <c r="BH67" s="150"/>
    </row>
    <row r="68" spans="1:60" ht="22.5" outlineLevel="1" x14ac:dyDescent="0.2">
      <c r="A68" s="169">
        <v>20</v>
      </c>
      <c r="B68" s="170" t="s">
        <v>334</v>
      </c>
      <c r="C68" s="184" t="s">
        <v>335</v>
      </c>
      <c r="D68" s="171" t="s">
        <v>299</v>
      </c>
      <c r="E68" s="172">
        <v>0.13098000000000001</v>
      </c>
      <c r="F68" s="173"/>
      <c r="G68" s="174">
        <f>ROUND(E68*F68,2)</f>
        <v>0</v>
      </c>
      <c r="H68" s="161"/>
      <c r="I68" s="160">
        <f>ROUND(E68*H68,2)</f>
        <v>0</v>
      </c>
      <c r="J68" s="161"/>
      <c r="K68" s="160">
        <f>ROUND(E68*J68,2)</f>
        <v>0</v>
      </c>
      <c r="L68" s="160">
        <v>21</v>
      </c>
      <c r="M68" s="160">
        <f>G68*(1+L68/100)</f>
        <v>0</v>
      </c>
      <c r="N68" s="160">
        <v>1.09954</v>
      </c>
      <c r="O68" s="160">
        <f>ROUND(E68*N68,2)</f>
        <v>0.14000000000000001</v>
      </c>
      <c r="P68" s="160">
        <v>0</v>
      </c>
      <c r="Q68" s="160">
        <f>ROUND(E68*P68,2)</f>
        <v>0</v>
      </c>
      <c r="R68" s="160"/>
      <c r="S68" s="160" t="s">
        <v>260</v>
      </c>
      <c r="T68" s="160" t="s">
        <v>260</v>
      </c>
      <c r="U68" s="160">
        <v>18.175000000000001</v>
      </c>
      <c r="V68" s="160">
        <f>ROUND(E68*U68,2)</f>
        <v>2.38</v>
      </c>
      <c r="W68" s="160"/>
      <c r="X68" s="160" t="s">
        <v>261</v>
      </c>
      <c r="Y68" s="150"/>
      <c r="Z68" s="150"/>
      <c r="AA68" s="150"/>
      <c r="AB68" s="150"/>
      <c r="AC68" s="150"/>
      <c r="AD68" s="150"/>
      <c r="AE68" s="150"/>
      <c r="AF68" s="150"/>
      <c r="AG68" s="150" t="s">
        <v>262</v>
      </c>
      <c r="AH68" s="150"/>
      <c r="AI68" s="150"/>
      <c r="AJ68" s="150"/>
      <c r="AK68" s="150"/>
      <c r="AL68" s="150"/>
      <c r="AM68" s="150"/>
      <c r="AN68" s="150"/>
      <c r="AO68" s="150"/>
      <c r="AP68" s="150"/>
      <c r="AQ68" s="150"/>
      <c r="AR68" s="150"/>
      <c r="AS68" s="150"/>
      <c r="AT68" s="150"/>
      <c r="AU68" s="150"/>
      <c r="AV68" s="150"/>
      <c r="AW68" s="150"/>
      <c r="AX68" s="150"/>
      <c r="AY68" s="150"/>
      <c r="AZ68" s="150"/>
      <c r="BA68" s="150"/>
      <c r="BB68" s="150"/>
      <c r="BC68" s="150"/>
      <c r="BD68" s="150"/>
      <c r="BE68" s="150"/>
      <c r="BF68" s="150"/>
      <c r="BG68" s="150"/>
      <c r="BH68" s="150"/>
    </row>
    <row r="69" spans="1:60" ht="22.5" outlineLevel="1" x14ac:dyDescent="0.2">
      <c r="A69" s="157"/>
      <c r="B69" s="158"/>
      <c r="C69" s="195" t="s">
        <v>336</v>
      </c>
      <c r="D69" s="188"/>
      <c r="E69" s="189">
        <v>7.1040000000000006E-2</v>
      </c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  <c r="Y69" s="150"/>
      <c r="Z69" s="150"/>
      <c r="AA69" s="150"/>
      <c r="AB69" s="150"/>
      <c r="AC69" s="150"/>
      <c r="AD69" s="150"/>
      <c r="AE69" s="150"/>
      <c r="AF69" s="150"/>
      <c r="AG69" s="150" t="s">
        <v>264</v>
      </c>
      <c r="AH69" s="150">
        <v>0</v>
      </c>
      <c r="AI69" s="150"/>
      <c r="AJ69" s="150"/>
      <c r="AK69" s="150"/>
      <c r="AL69" s="150"/>
      <c r="AM69" s="150"/>
      <c r="AN69" s="150"/>
      <c r="AO69" s="150"/>
      <c r="AP69" s="150"/>
      <c r="AQ69" s="150"/>
      <c r="AR69" s="150"/>
      <c r="AS69" s="150"/>
      <c r="AT69" s="150"/>
      <c r="AU69" s="150"/>
      <c r="AV69" s="150"/>
      <c r="AW69" s="150"/>
      <c r="AX69" s="150"/>
      <c r="AY69" s="150"/>
      <c r="AZ69" s="150"/>
      <c r="BA69" s="150"/>
      <c r="BB69" s="150"/>
      <c r="BC69" s="150"/>
      <c r="BD69" s="150"/>
      <c r="BE69" s="150"/>
      <c r="BF69" s="150"/>
      <c r="BG69" s="150"/>
      <c r="BH69" s="150"/>
    </row>
    <row r="70" spans="1:60" outlineLevel="1" x14ac:dyDescent="0.2">
      <c r="A70" s="157"/>
      <c r="B70" s="158"/>
      <c r="C70" s="195" t="s">
        <v>337</v>
      </c>
      <c r="D70" s="188"/>
      <c r="E70" s="189">
        <v>2.664E-2</v>
      </c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  <c r="Y70" s="150"/>
      <c r="Z70" s="150"/>
      <c r="AA70" s="150"/>
      <c r="AB70" s="150"/>
      <c r="AC70" s="150"/>
      <c r="AD70" s="150"/>
      <c r="AE70" s="150"/>
      <c r="AF70" s="150"/>
      <c r="AG70" s="150" t="s">
        <v>264</v>
      </c>
      <c r="AH70" s="150">
        <v>0</v>
      </c>
      <c r="AI70" s="150"/>
      <c r="AJ70" s="150"/>
      <c r="AK70" s="150"/>
      <c r="AL70" s="150"/>
      <c r="AM70" s="150"/>
      <c r="AN70" s="150"/>
      <c r="AO70" s="150"/>
      <c r="AP70" s="150"/>
      <c r="AQ70" s="150"/>
      <c r="AR70" s="150"/>
      <c r="AS70" s="150"/>
      <c r="AT70" s="150"/>
      <c r="AU70" s="150"/>
      <c r="AV70" s="150"/>
      <c r="AW70" s="150"/>
      <c r="AX70" s="150"/>
      <c r="AY70" s="150"/>
      <c r="AZ70" s="150"/>
      <c r="BA70" s="150"/>
      <c r="BB70" s="150"/>
      <c r="BC70" s="150"/>
      <c r="BD70" s="150"/>
      <c r="BE70" s="150"/>
      <c r="BF70" s="150"/>
      <c r="BG70" s="150"/>
      <c r="BH70" s="150"/>
    </row>
    <row r="71" spans="1:60" outlineLevel="1" x14ac:dyDescent="0.2">
      <c r="A71" s="157"/>
      <c r="B71" s="158"/>
      <c r="C71" s="195" t="s">
        <v>338</v>
      </c>
      <c r="D71" s="188"/>
      <c r="E71" s="189">
        <v>1.9980000000000001E-2</v>
      </c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  <c r="Y71" s="150"/>
      <c r="Z71" s="150"/>
      <c r="AA71" s="150"/>
      <c r="AB71" s="150"/>
      <c r="AC71" s="150"/>
      <c r="AD71" s="150"/>
      <c r="AE71" s="150"/>
      <c r="AF71" s="150"/>
      <c r="AG71" s="150" t="s">
        <v>264</v>
      </c>
      <c r="AH71" s="150">
        <v>0</v>
      </c>
      <c r="AI71" s="150"/>
      <c r="AJ71" s="150"/>
      <c r="AK71" s="150"/>
      <c r="AL71" s="150"/>
      <c r="AM71" s="150"/>
      <c r="AN71" s="150"/>
      <c r="AO71" s="150"/>
      <c r="AP71" s="150"/>
      <c r="AQ71" s="150"/>
      <c r="AR71" s="150"/>
      <c r="AS71" s="150"/>
      <c r="AT71" s="150"/>
      <c r="AU71" s="150"/>
      <c r="AV71" s="150"/>
      <c r="AW71" s="150"/>
      <c r="AX71" s="150"/>
      <c r="AY71" s="150"/>
      <c r="AZ71" s="150"/>
      <c r="BA71" s="150"/>
      <c r="BB71" s="150"/>
      <c r="BC71" s="150"/>
      <c r="BD71" s="150"/>
      <c r="BE71" s="150"/>
      <c r="BF71" s="150"/>
      <c r="BG71" s="150"/>
      <c r="BH71" s="150"/>
    </row>
    <row r="72" spans="1:60" outlineLevel="1" x14ac:dyDescent="0.2">
      <c r="A72" s="157"/>
      <c r="B72" s="158"/>
      <c r="C72" s="195" t="s">
        <v>339</v>
      </c>
      <c r="D72" s="188"/>
      <c r="E72" s="189">
        <v>1.332E-2</v>
      </c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  <c r="Y72" s="150"/>
      <c r="Z72" s="150"/>
      <c r="AA72" s="150"/>
      <c r="AB72" s="150"/>
      <c r="AC72" s="150"/>
      <c r="AD72" s="150"/>
      <c r="AE72" s="150"/>
      <c r="AF72" s="150"/>
      <c r="AG72" s="150" t="s">
        <v>264</v>
      </c>
      <c r="AH72" s="150">
        <v>0</v>
      </c>
      <c r="AI72" s="150"/>
      <c r="AJ72" s="150"/>
      <c r="AK72" s="150"/>
      <c r="AL72" s="150"/>
      <c r="AM72" s="150"/>
      <c r="AN72" s="150"/>
      <c r="AO72" s="150"/>
      <c r="AP72" s="150"/>
      <c r="AQ72" s="150"/>
      <c r="AR72" s="150"/>
      <c r="AS72" s="150"/>
      <c r="AT72" s="150"/>
      <c r="AU72" s="150"/>
      <c r="AV72" s="150"/>
      <c r="AW72" s="150"/>
      <c r="AX72" s="150"/>
      <c r="AY72" s="150"/>
      <c r="AZ72" s="150"/>
      <c r="BA72" s="150"/>
      <c r="BB72" s="150"/>
      <c r="BC72" s="150"/>
      <c r="BD72" s="150"/>
      <c r="BE72" s="150"/>
      <c r="BF72" s="150"/>
      <c r="BG72" s="150"/>
      <c r="BH72" s="150"/>
    </row>
    <row r="73" spans="1:60" ht="22.5" outlineLevel="1" x14ac:dyDescent="0.2">
      <c r="A73" s="169">
        <v>21</v>
      </c>
      <c r="B73" s="170" t="s">
        <v>340</v>
      </c>
      <c r="C73" s="184" t="s">
        <v>341</v>
      </c>
      <c r="D73" s="171" t="s">
        <v>299</v>
      </c>
      <c r="E73" s="172">
        <v>3.1460000000000002E-2</v>
      </c>
      <c r="F73" s="173"/>
      <c r="G73" s="174">
        <f>ROUND(E73*F73,2)</f>
        <v>0</v>
      </c>
      <c r="H73" s="161"/>
      <c r="I73" s="160">
        <f>ROUND(E73*H73,2)</f>
        <v>0</v>
      </c>
      <c r="J73" s="161"/>
      <c r="K73" s="160">
        <f>ROUND(E73*J73,2)</f>
        <v>0</v>
      </c>
      <c r="L73" s="160">
        <v>21</v>
      </c>
      <c r="M73" s="160">
        <f>G73*(1+L73/100)</f>
        <v>0</v>
      </c>
      <c r="N73" s="160">
        <v>1.0970899999999999</v>
      </c>
      <c r="O73" s="160">
        <f>ROUND(E73*N73,2)</f>
        <v>0.03</v>
      </c>
      <c r="P73" s="160">
        <v>0</v>
      </c>
      <c r="Q73" s="160">
        <f>ROUND(E73*P73,2)</f>
        <v>0</v>
      </c>
      <c r="R73" s="160"/>
      <c r="S73" s="160" t="s">
        <v>260</v>
      </c>
      <c r="T73" s="160" t="s">
        <v>260</v>
      </c>
      <c r="U73" s="160">
        <v>16.582999999999998</v>
      </c>
      <c r="V73" s="160">
        <f>ROUND(E73*U73,2)</f>
        <v>0.52</v>
      </c>
      <c r="W73" s="160"/>
      <c r="X73" s="160" t="s">
        <v>261</v>
      </c>
      <c r="Y73" s="150"/>
      <c r="Z73" s="150"/>
      <c r="AA73" s="150"/>
      <c r="AB73" s="150"/>
      <c r="AC73" s="150"/>
      <c r="AD73" s="150"/>
      <c r="AE73" s="150"/>
      <c r="AF73" s="150"/>
      <c r="AG73" s="150" t="s">
        <v>262</v>
      </c>
      <c r="AH73" s="150"/>
      <c r="AI73" s="150"/>
      <c r="AJ73" s="150"/>
      <c r="AK73" s="150"/>
      <c r="AL73" s="150"/>
      <c r="AM73" s="150"/>
      <c r="AN73" s="150"/>
      <c r="AO73" s="150"/>
      <c r="AP73" s="150"/>
      <c r="AQ73" s="150"/>
      <c r="AR73" s="150"/>
      <c r="AS73" s="150"/>
      <c r="AT73" s="150"/>
      <c r="AU73" s="150"/>
      <c r="AV73" s="150"/>
      <c r="AW73" s="150"/>
      <c r="AX73" s="150"/>
      <c r="AY73" s="150"/>
      <c r="AZ73" s="150"/>
      <c r="BA73" s="150"/>
      <c r="BB73" s="150"/>
      <c r="BC73" s="150"/>
      <c r="BD73" s="150"/>
      <c r="BE73" s="150"/>
      <c r="BF73" s="150"/>
      <c r="BG73" s="150"/>
      <c r="BH73" s="150"/>
    </row>
    <row r="74" spans="1:60" outlineLevel="1" x14ac:dyDescent="0.2">
      <c r="A74" s="157"/>
      <c r="B74" s="158"/>
      <c r="C74" s="195" t="s">
        <v>342</v>
      </c>
      <c r="D74" s="188"/>
      <c r="E74" s="189">
        <v>3.1460000000000002E-2</v>
      </c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  <c r="Y74" s="150"/>
      <c r="Z74" s="150"/>
      <c r="AA74" s="150"/>
      <c r="AB74" s="150"/>
      <c r="AC74" s="150"/>
      <c r="AD74" s="150"/>
      <c r="AE74" s="150"/>
      <c r="AF74" s="150"/>
      <c r="AG74" s="150" t="s">
        <v>264</v>
      </c>
      <c r="AH74" s="150">
        <v>0</v>
      </c>
      <c r="AI74" s="150"/>
      <c r="AJ74" s="150"/>
      <c r="AK74" s="150"/>
      <c r="AL74" s="150"/>
      <c r="AM74" s="150"/>
      <c r="AN74" s="150"/>
      <c r="AO74" s="150"/>
      <c r="AP74" s="150"/>
      <c r="AQ74" s="150"/>
      <c r="AR74" s="150"/>
      <c r="AS74" s="150"/>
      <c r="AT74" s="150"/>
      <c r="AU74" s="150"/>
      <c r="AV74" s="150"/>
      <c r="AW74" s="150"/>
      <c r="AX74" s="150"/>
      <c r="AY74" s="150"/>
      <c r="AZ74" s="150"/>
      <c r="BA74" s="150"/>
      <c r="BB74" s="150"/>
      <c r="BC74" s="150"/>
      <c r="BD74" s="150"/>
      <c r="BE74" s="150"/>
      <c r="BF74" s="150"/>
      <c r="BG74" s="150"/>
      <c r="BH74" s="150"/>
    </row>
    <row r="75" spans="1:60" ht="22.5" outlineLevel="1" x14ac:dyDescent="0.2">
      <c r="A75" s="169">
        <v>22</v>
      </c>
      <c r="B75" s="170" t="s">
        <v>343</v>
      </c>
      <c r="C75" s="184" t="s">
        <v>344</v>
      </c>
      <c r="D75" s="171" t="s">
        <v>299</v>
      </c>
      <c r="E75" s="172">
        <v>4.2959999999999998E-2</v>
      </c>
      <c r="F75" s="173"/>
      <c r="G75" s="174">
        <f>ROUND(E75*F75,2)</f>
        <v>0</v>
      </c>
      <c r="H75" s="161"/>
      <c r="I75" s="160">
        <f>ROUND(E75*H75,2)</f>
        <v>0</v>
      </c>
      <c r="J75" s="161"/>
      <c r="K75" s="160">
        <f>ROUND(E75*J75,2)</f>
        <v>0</v>
      </c>
      <c r="L75" s="160">
        <v>21</v>
      </c>
      <c r="M75" s="160">
        <f>G75*(1+L75/100)</f>
        <v>0</v>
      </c>
      <c r="N75" s="160">
        <v>1.0970899999999999</v>
      </c>
      <c r="O75" s="160">
        <f>ROUND(E75*N75,2)</f>
        <v>0.05</v>
      </c>
      <c r="P75" s="160">
        <v>0</v>
      </c>
      <c r="Q75" s="160">
        <f>ROUND(E75*P75,2)</f>
        <v>0</v>
      </c>
      <c r="R75" s="160"/>
      <c r="S75" s="160" t="s">
        <v>260</v>
      </c>
      <c r="T75" s="160" t="s">
        <v>260</v>
      </c>
      <c r="U75" s="160">
        <v>16.582999999999998</v>
      </c>
      <c r="V75" s="160">
        <f>ROUND(E75*U75,2)</f>
        <v>0.71</v>
      </c>
      <c r="W75" s="160"/>
      <c r="X75" s="160" t="s">
        <v>261</v>
      </c>
      <c r="Y75" s="150"/>
      <c r="Z75" s="150"/>
      <c r="AA75" s="150"/>
      <c r="AB75" s="150"/>
      <c r="AC75" s="150"/>
      <c r="AD75" s="150"/>
      <c r="AE75" s="150"/>
      <c r="AF75" s="150"/>
      <c r="AG75" s="150" t="s">
        <v>262</v>
      </c>
      <c r="AH75" s="150"/>
      <c r="AI75" s="150"/>
      <c r="AJ75" s="150"/>
      <c r="AK75" s="150"/>
      <c r="AL75" s="150"/>
      <c r="AM75" s="150"/>
      <c r="AN75" s="150"/>
      <c r="AO75" s="150"/>
      <c r="AP75" s="150"/>
      <c r="AQ75" s="150"/>
      <c r="AR75" s="150"/>
      <c r="AS75" s="150"/>
      <c r="AT75" s="150"/>
      <c r="AU75" s="150"/>
      <c r="AV75" s="150"/>
      <c r="AW75" s="150"/>
      <c r="AX75" s="150"/>
      <c r="AY75" s="150"/>
      <c r="AZ75" s="150"/>
      <c r="BA75" s="150"/>
      <c r="BB75" s="150"/>
      <c r="BC75" s="150"/>
      <c r="BD75" s="150"/>
      <c r="BE75" s="150"/>
      <c r="BF75" s="150"/>
      <c r="BG75" s="150"/>
      <c r="BH75" s="150"/>
    </row>
    <row r="76" spans="1:60" outlineLevel="1" x14ac:dyDescent="0.2">
      <c r="A76" s="157"/>
      <c r="B76" s="158"/>
      <c r="C76" s="195" t="s">
        <v>345</v>
      </c>
      <c r="D76" s="188"/>
      <c r="E76" s="189">
        <v>4.2959999999999998E-2</v>
      </c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  <c r="Y76" s="150"/>
      <c r="Z76" s="150"/>
      <c r="AA76" s="150"/>
      <c r="AB76" s="150"/>
      <c r="AC76" s="150"/>
      <c r="AD76" s="150"/>
      <c r="AE76" s="150"/>
      <c r="AF76" s="150"/>
      <c r="AG76" s="150" t="s">
        <v>264</v>
      </c>
      <c r="AH76" s="150">
        <v>0</v>
      </c>
      <c r="AI76" s="150"/>
      <c r="AJ76" s="150"/>
      <c r="AK76" s="150"/>
      <c r="AL76" s="150"/>
      <c r="AM76" s="150"/>
      <c r="AN76" s="150"/>
      <c r="AO76" s="150"/>
      <c r="AP76" s="150"/>
      <c r="AQ76" s="150"/>
      <c r="AR76" s="150"/>
      <c r="AS76" s="150"/>
      <c r="AT76" s="150"/>
      <c r="AU76" s="150"/>
      <c r="AV76" s="150"/>
      <c r="AW76" s="150"/>
      <c r="AX76" s="150"/>
      <c r="AY76" s="150"/>
      <c r="AZ76" s="150"/>
      <c r="BA76" s="150"/>
      <c r="BB76" s="150"/>
      <c r="BC76" s="150"/>
      <c r="BD76" s="150"/>
      <c r="BE76" s="150"/>
      <c r="BF76" s="150"/>
      <c r="BG76" s="150"/>
      <c r="BH76" s="150"/>
    </row>
    <row r="77" spans="1:60" ht="22.5" outlineLevel="1" x14ac:dyDescent="0.2">
      <c r="A77" s="169">
        <v>23</v>
      </c>
      <c r="B77" s="170" t="s">
        <v>346</v>
      </c>
      <c r="C77" s="184" t="s">
        <v>347</v>
      </c>
      <c r="D77" s="171" t="s">
        <v>299</v>
      </c>
      <c r="E77" s="172">
        <v>0.22008</v>
      </c>
      <c r="F77" s="173"/>
      <c r="G77" s="174">
        <f>ROUND(E77*F77,2)</f>
        <v>0</v>
      </c>
      <c r="H77" s="161"/>
      <c r="I77" s="160">
        <f>ROUND(E77*H77,2)</f>
        <v>0</v>
      </c>
      <c r="J77" s="161"/>
      <c r="K77" s="160">
        <f>ROUND(E77*J77,2)</f>
        <v>0</v>
      </c>
      <c r="L77" s="160">
        <v>21</v>
      </c>
      <c r="M77" s="160">
        <f>G77*(1+L77/100)</f>
        <v>0</v>
      </c>
      <c r="N77" s="160">
        <v>1.0970899999999999</v>
      </c>
      <c r="O77" s="160">
        <f>ROUND(E77*N77,2)</f>
        <v>0.24</v>
      </c>
      <c r="P77" s="160">
        <v>0</v>
      </c>
      <c r="Q77" s="160">
        <f>ROUND(E77*P77,2)</f>
        <v>0</v>
      </c>
      <c r="R77" s="160"/>
      <c r="S77" s="160" t="s">
        <v>260</v>
      </c>
      <c r="T77" s="160" t="s">
        <v>260</v>
      </c>
      <c r="U77" s="160">
        <v>16.582999999999998</v>
      </c>
      <c r="V77" s="160">
        <f>ROUND(E77*U77,2)</f>
        <v>3.65</v>
      </c>
      <c r="W77" s="160"/>
      <c r="X77" s="160" t="s">
        <v>261</v>
      </c>
      <c r="Y77" s="150"/>
      <c r="Z77" s="150"/>
      <c r="AA77" s="150"/>
      <c r="AB77" s="150"/>
      <c r="AC77" s="150"/>
      <c r="AD77" s="150"/>
      <c r="AE77" s="150"/>
      <c r="AF77" s="150"/>
      <c r="AG77" s="150" t="s">
        <v>262</v>
      </c>
      <c r="AH77" s="150"/>
      <c r="AI77" s="150"/>
      <c r="AJ77" s="150"/>
      <c r="AK77" s="150"/>
      <c r="AL77" s="150"/>
      <c r="AM77" s="150"/>
      <c r="AN77" s="150"/>
      <c r="AO77" s="150"/>
      <c r="AP77" s="150"/>
      <c r="AQ77" s="150"/>
      <c r="AR77" s="150"/>
      <c r="AS77" s="150"/>
      <c r="AT77" s="150"/>
      <c r="AU77" s="150"/>
      <c r="AV77" s="150"/>
      <c r="AW77" s="150"/>
      <c r="AX77" s="150"/>
      <c r="AY77" s="150"/>
      <c r="AZ77" s="150"/>
      <c r="BA77" s="150"/>
      <c r="BB77" s="150"/>
      <c r="BC77" s="150"/>
      <c r="BD77" s="150"/>
      <c r="BE77" s="150"/>
      <c r="BF77" s="150"/>
      <c r="BG77" s="150"/>
      <c r="BH77" s="150"/>
    </row>
    <row r="78" spans="1:60" outlineLevel="1" x14ac:dyDescent="0.2">
      <c r="A78" s="157"/>
      <c r="B78" s="158"/>
      <c r="C78" s="195" t="s">
        <v>348</v>
      </c>
      <c r="D78" s="188"/>
      <c r="E78" s="189">
        <v>0.22008</v>
      </c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  <c r="Y78" s="150"/>
      <c r="Z78" s="150"/>
      <c r="AA78" s="150"/>
      <c r="AB78" s="150"/>
      <c r="AC78" s="150"/>
      <c r="AD78" s="150"/>
      <c r="AE78" s="150"/>
      <c r="AF78" s="150"/>
      <c r="AG78" s="150" t="s">
        <v>264</v>
      </c>
      <c r="AH78" s="150">
        <v>0</v>
      </c>
      <c r="AI78" s="150"/>
      <c r="AJ78" s="150"/>
      <c r="AK78" s="150"/>
      <c r="AL78" s="150"/>
      <c r="AM78" s="150"/>
      <c r="AN78" s="150"/>
      <c r="AO78" s="150"/>
      <c r="AP78" s="150"/>
      <c r="AQ78" s="150"/>
      <c r="AR78" s="150"/>
      <c r="AS78" s="150"/>
      <c r="AT78" s="150"/>
      <c r="AU78" s="150"/>
      <c r="AV78" s="150"/>
      <c r="AW78" s="150"/>
      <c r="AX78" s="150"/>
      <c r="AY78" s="150"/>
      <c r="AZ78" s="150"/>
      <c r="BA78" s="150"/>
      <c r="BB78" s="150"/>
      <c r="BC78" s="150"/>
      <c r="BD78" s="150"/>
      <c r="BE78" s="150"/>
      <c r="BF78" s="150"/>
      <c r="BG78" s="150"/>
      <c r="BH78" s="150"/>
    </row>
    <row r="79" spans="1:60" ht="22.5" outlineLevel="1" x14ac:dyDescent="0.2">
      <c r="A79" s="169">
        <v>24</v>
      </c>
      <c r="B79" s="170" t="s">
        <v>349</v>
      </c>
      <c r="C79" s="184" t="s">
        <v>350</v>
      </c>
      <c r="D79" s="171" t="s">
        <v>351</v>
      </c>
      <c r="E79" s="172">
        <v>5</v>
      </c>
      <c r="F79" s="173"/>
      <c r="G79" s="174">
        <f>ROUND(E79*F79,2)</f>
        <v>0</v>
      </c>
      <c r="H79" s="161"/>
      <c r="I79" s="160">
        <f>ROUND(E79*H79,2)</f>
        <v>0</v>
      </c>
      <c r="J79" s="161"/>
      <c r="K79" s="160">
        <f>ROUND(E79*J79,2)</f>
        <v>0</v>
      </c>
      <c r="L79" s="160">
        <v>21</v>
      </c>
      <c r="M79" s="160">
        <f>G79*(1+L79/100)</f>
        <v>0</v>
      </c>
      <c r="N79" s="160">
        <v>6.7269999999999996E-2</v>
      </c>
      <c r="O79" s="160">
        <f>ROUND(E79*N79,2)</f>
        <v>0.34</v>
      </c>
      <c r="P79" s="160">
        <v>0</v>
      </c>
      <c r="Q79" s="160">
        <f>ROUND(E79*P79,2)</f>
        <v>0</v>
      </c>
      <c r="R79" s="160"/>
      <c r="S79" s="160" t="s">
        <v>260</v>
      </c>
      <c r="T79" s="160" t="s">
        <v>260</v>
      </c>
      <c r="U79" s="160">
        <v>0.23899999999999999</v>
      </c>
      <c r="V79" s="160">
        <f>ROUND(E79*U79,2)</f>
        <v>1.2</v>
      </c>
      <c r="W79" s="160"/>
      <c r="X79" s="160" t="s">
        <v>261</v>
      </c>
      <c r="Y79" s="150"/>
      <c r="Z79" s="150"/>
      <c r="AA79" s="150"/>
      <c r="AB79" s="150"/>
      <c r="AC79" s="150"/>
      <c r="AD79" s="150"/>
      <c r="AE79" s="150"/>
      <c r="AF79" s="150"/>
      <c r="AG79" s="150" t="s">
        <v>262</v>
      </c>
      <c r="AH79" s="150"/>
      <c r="AI79" s="150"/>
      <c r="AJ79" s="150"/>
      <c r="AK79" s="150"/>
      <c r="AL79" s="150"/>
      <c r="AM79" s="150"/>
      <c r="AN79" s="150"/>
      <c r="AO79" s="150"/>
      <c r="AP79" s="150"/>
      <c r="AQ79" s="150"/>
      <c r="AR79" s="150"/>
      <c r="AS79" s="150"/>
      <c r="AT79" s="150"/>
      <c r="AU79" s="150"/>
      <c r="AV79" s="150"/>
      <c r="AW79" s="150"/>
      <c r="AX79" s="150"/>
      <c r="AY79" s="150"/>
      <c r="AZ79" s="150"/>
      <c r="BA79" s="150"/>
      <c r="BB79" s="150"/>
      <c r="BC79" s="150"/>
      <c r="BD79" s="150"/>
      <c r="BE79" s="150"/>
      <c r="BF79" s="150"/>
      <c r="BG79" s="150"/>
      <c r="BH79" s="150"/>
    </row>
    <row r="80" spans="1:60" outlineLevel="1" x14ac:dyDescent="0.2">
      <c r="A80" s="157"/>
      <c r="B80" s="158"/>
      <c r="C80" s="195" t="s">
        <v>352</v>
      </c>
      <c r="D80" s="188"/>
      <c r="E80" s="189">
        <v>5</v>
      </c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  <c r="Y80" s="150"/>
      <c r="Z80" s="150"/>
      <c r="AA80" s="150"/>
      <c r="AB80" s="150"/>
      <c r="AC80" s="150"/>
      <c r="AD80" s="150"/>
      <c r="AE80" s="150"/>
      <c r="AF80" s="150"/>
      <c r="AG80" s="150" t="s">
        <v>264</v>
      </c>
      <c r="AH80" s="150">
        <v>0</v>
      </c>
      <c r="AI80" s="150"/>
      <c r="AJ80" s="150"/>
      <c r="AK80" s="150"/>
      <c r="AL80" s="150"/>
      <c r="AM80" s="150"/>
      <c r="AN80" s="150"/>
      <c r="AO80" s="150"/>
      <c r="AP80" s="150"/>
      <c r="AQ80" s="150"/>
      <c r="AR80" s="150"/>
      <c r="AS80" s="150"/>
      <c r="AT80" s="150"/>
      <c r="AU80" s="150"/>
      <c r="AV80" s="150"/>
      <c r="AW80" s="150"/>
      <c r="AX80" s="150"/>
      <c r="AY80" s="150"/>
      <c r="AZ80" s="150"/>
      <c r="BA80" s="150"/>
      <c r="BB80" s="150"/>
      <c r="BC80" s="150"/>
      <c r="BD80" s="150"/>
      <c r="BE80" s="150"/>
      <c r="BF80" s="150"/>
      <c r="BG80" s="150"/>
      <c r="BH80" s="150"/>
    </row>
    <row r="81" spans="1:60" outlineLevel="1" x14ac:dyDescent="0.2">
      <c r="A81" s="169">
        <v>25</v>
      </c>
      <c r="B81" s="170" t="s">
        <v>353</v>
      </c>
      <c r="C81" s="184" t="s">
        <v>354</v>
      </c>
      <c r="D81" s="171" t="s">
        <v>267</v>
      </c>
      <c r="E81" s="172">
        <v>0.83325000000000005</v>
      </c>
      <c r="F81" s="173"/>
      <c r="G81" s="174">
        <f>ROUND(E81*F81,2)</f>
        <v>0</v>
      </c>
      <c r="H81" s="161"/>
      <c r="I81" s="160">
        <f>ROUND(E81*H81,2)</f>
        <v>0</v>
      </c>
      <c r="J81" s="161"/>
      <c r="K81" s="160">
        <f>ROUND(E81*J81,2)</f>
        <v>0</v>
      </c>
      <c r="L81" s="160">
        <v>21</v>
      </c>
      <c r="M81" s="160">
        <f>G81*(1+L81/100)</f>
        <v>0</v>
      </c>
      <c r="N81" s="160">
        <v>0.76605000000000001</v>
      </c>
      <c r="O81" s="160">
        <f>ROUND(E81*N81,2)</f>
        <v>0.64</v>
      </c>
      <c r="P81" s="160">
        <v>0</v>
      </c>
      <c r="Q81" s="160">
        <f>ROUND(E81*P81,2)</f>
        <v>0</v>
      </c>
      <c r="R81" s="160"/>
      <c r="S81" s="160" t="s">
        <v>260</v>
      </c>
      <c r="T81" s="160" t="s">
        <v>260</v>
      </c>
      <c r="U81" s="160">
        <v>4.2801900000000002</v>
      </c>
      <c r="V81" s="160">
        <f>ROUND(E81*U81,2)</f>
        <v>3.57</v>
      </c>
      <c r="W81" s="160"/>
      <c r="X81" s="160" t="s">
        <v>261</v>
      </c>
      <c r="Y81" s="150"/>
      <c r="Z81" s="150"/>
      <c r="AA81" s="150"/>
      <c r="AB81" s="150"/>
      <c r="AC81" s="150"/>
      <c r="AD81" s="150"/>
      <c r="AE81" s="150"/>
      <c r="AF81" s="150"/>
      <c r="AG81" s="150" t="s">
        <v>262</v>
      </c>
      <c r="AH81" s="150"/>
      <c r="AI81" s="150"/>
      <c r="AJ81" s="150"/>
      <c r="AK81" s="150"/>
      <c r="AL81" s="150"/>
      <c r="AM81" s="150"/>
      <c r="AN81" s="150"/>
      <c r="AO81" s="150"/>
      <c r="AP81" s="150"/>
      <c r="AQ81" s="150"/>
      <c r="AR81" s="150"/>
      <c r="AS81" s="150"/>
      <c r="AT81" s="150"/>
      <c r="AU81" s="150"/>
      <c r="AV81" s="150"/>
      <c r="AW81" s="150"/>
      <c r="AX81" s="150"/>
      <c r="AY81" s="150"/>
      <c r="AZ81" s="150"/>
      <c r="BA81" s="150"/>
      <c r="BB81" s="150"/>
      <c r="BC81" s="150"/>
      <c r="BD81" s="150"/>
      <c r="BE81" s="150"/>
      <c r="BF81" s="150"/>
      <c r="BG81" s="150"/>
      <c r="BH81" s="150"/>
    </row>
    <row r="82" spans="1:60" outlineLevel="1" x14ac:dyDescent="0.2">
      <c r="A82" s="157"/>
      <c r="B82" s="158"/>
      <c r="C82" s="195" t="s">
        <v>355</v>
      </c>
      <c r="D82" s="188"/>
      <c r="E82" s="189">
        <v>0.2727</v>
      </c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  <c r="Y82" s="150"/>
      <c r="Z82" s="150"/>
      <c r="AA82" s="150"/>
      <c r="AB82" s="150"/>
      <c r="AC82" s="150"/>
      <c r="AD82" s="150"/>
      <c r="AE82" s="150"/>
      <c r="AF82" s="150"/>
      <c r="AG82" s="150" t="s">
        <v>264</v>
      </c>
      <c r="AH82" s="150">
        <v>0</v>
      </c>
      <c r="AI82" s="150"/>
      <c r="AJ82" s="150"/>
      <c r="AK82" s="150"/>
      <c r="AL82" s="150"/>
      <c r="AM82" s="150"/>
      <c r="AN82" s="150"/>
      <c r="AO82" s="150"/>
      <c r="AP82" s="150"/>
      <c r="AQ82" s="150"/>
      <c r="AR82" s="150"/>
      <c r="AS82" s="150"/>
      <c r="AT82" s="150"/>
      <c r="AU82" s="150"/>
      <c r="AV82" s="150"/>
      <c r="AW82" s="150"/>
      <c r="AX82" s="150"/>
      <c r="AY82" s="150"/>
      <c r="AZ82" s="150"/>
      <c r="BA82" s="150"/>
      <c r="BB82" s="150"/>
      <c r="BC82" s="150"/>
      <c r="BD82" s="150"/>
      <c r="BE82" s="150"/>
      <c r="BF82" s="150"/>
      <c r="BG82" s="150"/>
      <c r="BH82" s="150"/>
    </row>
    <row r="83" spans="1:60" outlineLevel="1" x14ac:dyDescent="0.2">
      <c r="A83" s="157"/>
      <c r="B83" s="158"/>
      <c r="C83" s="195" t="s">
        <v>356</v>
      </c>
      <c r="D83" s="188"/>
      <c r="E83" s="189">
        <v>0.48480000000000001</v>
      </c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  <c r="Y83" s="150"/>
      <c r="Z83" s="150"/>
      <c r="AA83" s="150"/>
      <c r="AB83" s="150"/>
      <c r="AC83" s="150"/>
      <c r="AD83" s="150"/>
      <c r="AE83" s="150"/>
      <c r="AF83" s="150"/>
      <c r="AG83" s="150" t="s">
        <v>264</v>
      </c>
      <c r="AH83" s="150">
        <v>0</v>
      </c>
      <c r="AI83" s="150"/>
      <c r="AJ83" s="150"/>
      <c r="AK83" s="150"/>
      <c r="AL83" s="150"/>
      <c r="AM83" s="150"/>
      <c r="AN83" s="150"/>
      <c r="AO83" s="150"/>
      <c r="AP83" s="150"/>
      <c r="AQ83" s="150"/>
      <c r="AR83" s="150"/>
      <c r="AS83" s="150"/>
      <c r="AT83" s="150"/>
      <c r="AU83" s="150"/>
      <c r="AV83" s="150"/>
      <c r="AW83" s="150"/>
      <c r="AX83" s="150"/>
      <c r="AY83" s="150"/>
      <c r="AZ83" s="150"/>
      <c r="BA83" s="150"/>
      <c r="BB83" s="150"/>
      <c r="BC83" s="150"/>
      <c r="BD83" s="150"/>
      <c r="BE83" s="150"/>
      <c r="BF83" s="150"/>
      <c r="BG83" s="150"/>
      <c r="BH83" s="150"/>
    </row>
    <row r="84" spans="1:60" outlineLevel="1" x14ac:dyDescent="0.2">
      <c r="A84" s="157"/>
      <c r="B84" s="158"/>
      <c r="C84" s="196" t="s">
        <v>277</v>
      </c>
      <c r="D84" s="190"/>
      <c r="E84" s="191">
        <v>7.5749999999999998E-2</v>
      </c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  <c r="Y84" s="150"/>
      <c r="Z84" s="150"/>
      <c r="AA84" s="150"/>
      <c r="AB84" s="150"/>
      <c r="AC84" s="150"/>
      <c r="AD84" s="150"/>
      <c r="AE84" s="150"/>
      <c r="AF84" s="150"/>
      <c r="AG84" s="150" t="s">
        <v>264</v>
      </c>
      <c r="AH84" s="150">
        <v>4</v>
      </c>
      <c r="AI84" s="150"/>
      <c r="AJ84" s="150"/>
      <c r="AK84" s="150"/>
      <c r="AL84" s="150"/>
      <c r="AM84" s="150"/>
      <c r="AN84" s="150"/>
      <c r="AO84" s="150"/>
      <c r="AP84" s="150"/>
      <c r="AQ84" s="150"/>
      <c r="AR84" s="150"/>
      <c r="AS84" s="150"/>
      <c r="AT84" s="150"/>
      <c r="AU84" s="150"/>
      <c r="AV84" s="150"/>
      <c r="AW84" s="150"/>
      <c r="AX84" s="150"/>
      <c r="AY84" s="150"/>
      <c r="AZ84" s="150"/>
      <c r="BA84" s="150"/>
      <c r="BB84" s="150"/>
      <c r="BC84" s="150"/>
      <c r="BD84" s="150"/>
      <c r="BE84" s="150"/>
      <c r="BF84" s="150"/>
      <c r="BG84" s="150"/>
      <c r="BH84" s="150"/>
    </row>
    <row r="85" spans="1:60" outlineLevel="1" x14ac:dyDescent="0.2">
      <c r="A85" s="169">
        <v>26</v>
      </c>
      <c r="B85" s="170" t="s">
        <v>357</v>
      </c>
      <c r="C85" s="184" t="s">
        <v>358</v>
      </c>
      <c r="D85" s="171" t="s">
        <v>259</v>
      </c>
      <c r="E85" s="172">
        <v>8.7780000000000005</v>
      </c>
      <c r="F85" s="173"/>
      <c r="G85" s="174">
        <f>ROUND(E85*F85,2)</f>
        <v>0</v>
      </c>
      <c r="H85" s="161"/>
      <c r="I85" s="160">
        <f>ROUND(E85*H85,2)</f>
        <v>0</v>
      </c>
      <c r="J85" s="161"/>
      <c r="K85" s="160">
        <f>ROUND(E85*J85,2)</f>
        <v>0</v>
      </c>
      <c r="L85" s="160">
        <v>21</v>
      </c>
      <c r="M85" s="160">
        <f>G85*(1+L85/100)</f>
        <v>0</v>
      </c>
      <c r="N85" s="160">
        <v>2.5860000000000001E-2</v>
      </c>
      <c r="O85" s="160">
        <f>ROUND(E85*N85,2)</f>
        <v>0.23</v>
      </c>
      <c r="P85" s="160">
        <v>0</v>
      </c>
      <c r="Q85" s="160">
        <f>ROUND(E85*P85,2)</f>
        <v>0</v>
      </c>
      <c r="R85" s="160"/>
      <c r="S85" s="160" t="s">
        <v>260</v>
      </c>
      <c r="T85" s="160" t="s">
        <v>260</v>
      </c>
      <c r="U85" s="160">
        <v>0.99</v>
      </c>
      <c r="V85" s="160">
        <f>ROUND(E85*U85,2)</f>
        <v>8.69</v>
      </c>
      <c r="W85" s="160"/>
      <c r="X85" s="160" t="s">
        <v>261</v>
      </c>
      <c r="Y85" s="150"/>
      <c r="Z85" s="150"/>
      <c r="AA85" s="150"/>
      <c r="AB85" s="150"/>
      <c r="AC85" s="150"/>
      <c r="AD85" s="150"/>
      <c r="AE85" s="150"/>
      <c r="AF85" s="150"/>
      <c r="AG85" s="150" t="s">
        <v>262</v>
      </c>
      <c r="AH85" s="150"/>
      <c r="AI85" s="150"/>
      <c r="AJ85" s="150"/>
      <c r="AK85" s="150"/>
      <c r="AL85" s="150"/>
      <c r="AM85" s="150"/>
      <c r="AN85" s="150"/>
      <c r="AO85" s="150"/>
      <c r="AP85" s="150"/>
      <c r="AQ85" s="150"/>
      <c r="AR85" s="150"/>
      <c r="AS85" s="150"/>
      <c r="AT85" s="150"/>
      <c r="AU85" s="150"/>
      <c r="AV85" s="150"/>
      <c r="AW85" s="150"/>
      <c r="AX85" s="150"/>
      <c r="AY85" s="150"/>
      <c r="AZ85" s="150"/>
      <c r="BA85" s="150"/>
      <c r="BB85" s="150"/>
      <c r="BC85" s="150"/>
      <c r="BD85" s="150"/>
      <c r="BE85" s="150"/>
      <c r="BF85" s="150"/>
      <c r="BG85" s="150"/>
      <c r="BH85" s="150"/>
    </row>
    <row r="86" spans="1:60" outlineLevel="1" x14ac:dyDescent="0.2">
      <c r="A86" s="157"/>
      <c r="B86" s="158"/>
      <c r="C86" s="195" t="s">
        <v>359</v>
      </c>
      <c r="D86" s="188"/>
      <c r="E86" s="189">
        <v>7.98</v>
      </c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  <c r="Y86" s="150"/>
      <c r="Z86" s="150"/>
      <c r="AA86" s="150"/>
      <c r="AB86" s="150"/>
      <c r="AC86" s="150"/>
      <c r="AD86" s="150"/>
      <c r="AE86" s="150"/>
      <c r="AF86" s="150"/>
      <c r="AG86" s="150" t="s">
        <v>264</v>
      </c>
      <c r="AH86" s="150">
        <v>0</v>
      </c>
      <c r="AI86" s="150"/>
      <c r="AJ86" s="150"/>
      <c r="AK86" s="150"/>
      <c r="AL86" s="150"/>
      <c r="AM86" s="150"/>
      <c r="AN86" s="150"/>
      <c r="AO86" s="150"/>
      <c r="AP86" s="150"/>
      <c r="AQ86" s="150"/>
      <c r="AR86" s="150"/>
      <c r="AS86" s="150"/>
      <c r="AT86" s="150"/>
      <c r="AU86" s="150"/>
      <c r="AV86" s="150"/>
      <c r="AW86" s="150"/>
      <c r="AX86" s="150"/>
      <c r="AY86" s="150"/>
      <c r="AZ86" s="150"/>
      <c r="BA86" s="150"/>
      <c r="BB86" s="150"/>
      <c r="BC86" s="150"/>
      <c r="BD86" s="150"/>
      <c r="BE86" s="150"/>
      <c r="BF86" s="150"/>
      <c r="BG86" s="150"/>
      <c r="BH86" s="150"/>
    </row>
    <row r="87" spans="1:60" outlineLevel="1" x14ac:dyDescent="0.2">
      <c r="A87" s="157"/>
      <c r="B87" s="158"/>
      <c r="C87" s="196" t="s">
        <v>277</v>
      </c>
      <c r="D87" s="190"/>
      <c r="E87" s="191">
        <v>0.79800000000000004</v>
      </c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  <c r="Y87" s="150"/>
      <c r="Z87" s="150"/>
      <c r="AA87" s="150"/>
      <c r="AB87" s="150"/>
      <c r="AC87" s="150"/>
      <c r="AD87" s="150"/>
      <c r="AE87" s="150"/>
      <c r="AF87" s="150"/>
      <c r="AG87" s="150" t="s">
        <v>264</v>
      </c>
      <c r="AH87" s="150">
        <v>4</v>
      </c>
      <c r="AI87" s="150"/>
      <c r="AJ87" s="150"/>
      <c r="AK87" s="150"/>
      <c r="AL87" s="150"/>
      <c r="AM87" s="150"/>
      <c r="AN87" s="150"/>
      <c r="AO87" s="150"/>
      <c r="AP87" s="150"/>
      <c r="AQ87" s="150"/>
      <c r="AR87" s="150"/>
      <c r="AS87" s="150"/>
      <c r="AT87" s="150"/>
      <c r="AU87" s="150"/>
      <c r="AV87" s="150"/>
      <c r="AW87" s="150"/>
      <c r="AX87" s="150"/>
      <c r="AY87" s="150"/>
      <c r="AZ87" s="150"/>
      <c r="BA87" s="150"/>
      <c r="BB87" s="150"/>
      <c r="BC87" s="150"/>
      <c r="BD87" s="150"/>
      <c r="BE87" s="150"/>
      <c r="BF87" s="150"/>
      <c r="BG87" s="150"/>
      <c r="BH87" s="150"/>
    </row>
    <row r="88" spans="1:60" ht="22.5" outlineLevel="1" x14ac:dyDescent="0.2">
      <c r="A88" s="169">
        <v>27</v>
      </c>
      <c r="B88" s="170" t="s">
        <v>360</v>
      </c>
      <c r="C88" s="184" t="s">
        <v>361</v>
      </c>
      <c r="D88" s="171" t="s">
        <v>259</v>
      </c>
      <c r="E88" s="172">
        <v>40.26</v>
      </c>
      <c r="F88" s="173"/>
      <c r="G88" s="174">
        <f>ROUND(E88*F88,2)</f>
        <v>0</v>
      </c>
      <c r="H88" s="161"/>
      <c r="I88" s="160">
        <f>ROUND(E88*H88,2)</f>
        <v>0</v>
      </c>
      <c r="J88" s="161"/>
      <c r="K88" s="160">
        <f>ROUND(E88*J88,2)</f>
        <v>0</v>
      </c>
      <c r="L88" s="160">
        <v>21</v>
      </c>
      <c r="M88" s="160">
        <f>G88*(1+L88/100)</f>
        <v>0</v>
      </c>
      <c r="N88" s="160">
        <v>5.2810000000000003E-2</v>
      </c>
      <c r="O88" s="160">
        <f>ROUND(E88*N88,2)</f>
        <v>2.13</v>
      </c>
      <c r="P88" s="160">
        <v>0</v>
      </c>
      <c r="Q88" s="160">
        <f>ROUND(E88*P88,2)</f>
        <v>0</v>
      </c>
      <c r="R88" s="160"/>
      <c r="S88" s="160" t="s">
        <v>260</v>
      </c>
      <c r="T88" s="160" t="s">
        <v>260</v>
      </c>
      <c r="U88" s="160">
        <v>1.2869999999999999</v>
      </c>
      <c r="V88" s="160">
        <f>ROUND(E88*U88,2)</f>
        <v>51.81</v>
      </c>
      <c r="W88" s="160"/>
      <c r="X88" s="160" t="s">
        <v>261</v>
      </c>
      <c r="Y88" s="150"/>
      <c r="Z88" s="150"/>
      <c r="AA88" s="150"/>
      <c r="AB88" s="150"/>
      <c r="AC88" s="150"/>
      <c r="AD88" s="150"/>
      <c r="AE88" s="150"/>
      <c r="AF88" s="150"/>
      <c r="AG88" s="150" t="s">
        <v>262</v>
      </c>
      <c r="AH88" s="150"/>
      <c r="AI88" s="150"/>
      <c r="AJ88" s="150"/>
      <c r="AK88" s="150"/>
      <c r="AL88" s="150"/>
      <c r="AM88" s="150"/>
      <c r="AN88" s="150"/>
      <c r="AO88" s="150"/>
      <c r="AP88" s="150"/>
      <c r="AQ88" s="150"/>
      <c r="AR88" s="150"/>
      <c r="AS88" s="150"/>
      <c r="AT88" s="150"/>
      <c r="AU88" s="150"/>
      <c r="AV88" s="150"/>
      <c r="AW88" s="150"/>
      <c r="AX88" s="150"/>
      <c r="AY88" s="150"/>
      <c r="AZ88" s="150"/>
      <c r="BA88" s="150"/>
      <c r="BB88" s="150"/>
      <c r="BC88" s="150"/>
      <c r="BD88" s="150"/>
      <c r="BE88" s="150"/>
      <c r="BF88" s="150"/>
      <c r="BG88" s="150"/>
      <c r="BH88" s="150"/>
    </row>
    <row r="89" spans="1:60" outlineLevel="1" x14ac:dyDescent="0.2">
      <c r="A89" s="157"/>
      <c r="B89" s="158"/>
      <c r="C89" s="195" t="s">
        <v>362</v>
      </c>
      <c r="D89" s="188"/>
      <c r="E89" s="189">
        <v>36.6</v>
      </c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  <c r="Y89" s="150"/>
      <c r="Z89" s="150"/>
      <c r="AA89" s="150"/>
      <c r="AB89" s="150"/>
      <c r="AC89" s="150"/>
      <c r="AD89" s="150"/>
      <c r="AE89" s="150"/>
      <c r="AF89" s="150"/>
      <c r="AG89" s="150" t="s">
        <v>264</v>
      </c>
      <c r="AH89" s="150">
        <v>0</v>
      </c>
      <c r="AI89" s="150"/>
      <c r="AJ89" s="150"/>
      <c r="AK89" s="150"/>
      <c r="AL89" s="150"/>
      <c r="AM89" s="150"/>
      <c r="AN89" s="150"/>
      <c r="AO89" s="150"/>
      <c r="AP89" s="150"/>
      <c r="AQ89" s="150"/>
      <c r="AR89" s="150"/>
      <c r="AS89" s="150"/>
      <c r="AT89" s="150"/>
      <c r="AU89" s="150"/>
      <c r="AV89" s="150"/>
      <c r="AW89" s="150"/>
      <c r="AX89" s="150"/>
      <c r="AY89" s="150"/>
      <c r="AZ89" s="150"/>
      <c r="BA89" s="150"/>
      <c r="BB89" s="150"/>
      <c r="BC89" s="150"/>
      <c r="BD89" s="150"/>
      <c r="BE89" s="150"/>
      <c r="BF89" s="150"/>
      <c r="BG89" s="150"/>
      <c r="BH89" s="150"/>
    </row>
    <row r="90" spans="1:60" outlineLevel="1" x14ac:dyDescent="0.2">
      <c r="A90" s="157"/>
      <c r="B90" s="158"/>
      <c r="C90" s="196" t="s">
        <v>277</v>
      </c>
      <c r="D90" s="190"/>
      <c r="E90" s="191">
        <v>3.66</v>
      </c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  <c r="Y90" s="150"/>
      <c r="Z90" s="150"/>
      <c r="AA90" s="150"/>
      <c r="AB90" s="150"/>
      <c r="AC90" s="150"/>
      <c r="AD90" s="150"/>
      <c r="AE90" s="150"/>
      <c r="AF90" s="150"/>
      <c r="AG90" s="150" t="s">
        <v>264</v>
      </c>
      <c r="AH90" s="150">
        <v>4</v>
      </c>
      <c r="AI90" s="150"/>
      <c r="AJ90" s="150"/>
      <c r="AK90" s="150"/>
      <c r="AL90" s="150"/>
      <c r="AM90" s="150"/>
      <c r="AN90" s="150"/>
      <c r="AO90" s="150"/>
      <c r="AP90" s="150"/>
      <c r="AQ90" s="150"/>
      <c r="AR90" s="150"/>
      <c r="AS90" s="150"/>
      <c r="AT90" s="150"/>
      <c r="AU90" s="150"/>
      <c r="AV90" s="150"/>
      <c r="AW90" s="150"/>
      <c r="AX90" s="150"/>
      <c r="AY90" s="150"/>
      <c r="AZ90" s="150"/>
      <c r="BA90" s="150"/>
      <c r="BB90" s="150"/>
      <c r="BC90" s="150"/>
      <c r="BD90" s="150"/>
      <c r="BE90" s="150"/>
      <c r="BF90" s="150"/>
      <c r="BG90" s="150"/>
      <c r="BH90" s="150"/>
    </row>
    <row r="91" spans="1:60" outlineLevel="1" x14ac:dyDescent="0.2">
      <c r="A91" s="169">
        <v>28</v>
      </c>
      <c r="B91" s="170" t="s">
        <v>363</v>
      </c>
      <c r="C91" s="184" t="s">
        <v>364</v>
      </c>
      <c r="D91" s="171" t="s">
        <v>259</v>
      </c>
      <c r="E91" s="172">
        <v>109.08369999999999</v>
      </c>
      <c r="F91" s="173"/>
      <c r="G91" s="174">
        <f>ROUND(E91*F91,2)</f>
        <v>0</v>
      </c>
      <c r="H91" s="161"/>
      <c r="I91" s="160">
        <f>ROUND(E91*H91,2)</f>
        <v>0</v>
      </c>
      <c r="J91" s="161"/>
      <c r="K91" s="160">
        <f>ROUND(E91*J91,2)</f>
        <v>0</v>
      </c>
      <c r="L91" s="160">
        <v>21</v>
      </c>
      <c r="M91" s="160">
        <f>G91*(1+L91/100)</f>
        <v>0</v>
      </c>
      <c r="N91" s="160">
        <v>9.1350000000000001E-2</v>
      </c>
      <c r="O91" s="160">
        <f>ROUND(E91*N91,2)</f>
        <v>9.9600000000000009</v>
      </c>
      <c r="P91" s="160">
        <v>0</v>
      </c>
      <c r="Q91" s="160">
        <f>ROUND(E91*P91,2)</f>
        <v>0</v>
      </c>
      <c r="R91" s="160"/>
      <c r="S91" s="160" t="s">
        <v>260</v>
      </c>
      <c r="T91" s="160" t="s">
        <v>260</v>
      </c>
      <c r="U91" s="160">
        <v>0.64400000000000002</v>
      </c>
      <c r="V91" s="160">
        <f>ROUND(E91*U91,2)</f>
        <v>70.25</v>
      </c>
      <c r="W91" s="160"/>
      <c r="X91" s="160" t="s">
        <v>261</v>
      </c>
      <c r="Y91" s="150"/>
      <c r="Z91" s="150"/>
      <c r="AA91" s="150"/>
      <c r="AB91" s="150"/>
      <c r="AC91" s="150"/>
      <c r="AD91" s="150"/>
      <c r="AE91" s="150"/>
      <c r="AF91" s="150"/>
      <c r="AG91" s="150" t="s">
        <v>262</v>
      </c>
      <c r="AH91" s="150"/>
      <c r="AI91" s="150"/>
      <c r="AJ91" s="150"/>
      <c r="AK91" s="150"/>
      <c r="AL91" s="150"/>
      <c r="AM91" s="150"/>
      <c r="AN91" s="150"/>
      <c r="AO91" s="150"/>
      <c r="AP91" s="150"/>
      <c r="AQ91" s="150"/>
      <c r="AR91" s="150"/>
      <c r="AS91" s="150"/>
      <c r="AT91" s="150"/>
      <c r="AU91" s="150"/>
      <c r="AV91" s="150"/>
      <c r="AW91" s="150"/>
      <c r="AX91" s="150"/>
      <c r="AY91" s="150"/>
      <c r="AZ91" s="150"/>
      <c r="BA91" s="150"/>
      <c r="BB91" s="150"/>
      <c r="BC91" s="150"/>
      <c r="BD91" s="150"/>
      <c r="BE91" s="150"/>
      <c r="BF91" s="150"/>
      <c r="BG91" s="150"/>
      <c r="BH91" s="150"/>
    </row>
    <row r="92" spans="1:60" outlineLevel="1" x14ac:dyDescent="0.2">
      <c r="A92" s="157"/>
      <c r="B92" s="158"/>
      <c r="C92" s="195" t="s">
        <v>365</v>
      </c>
      <c r="D92" s="188"/>
      <c r="E92" s="189">
        <v>17.850000000000001</v>
      </c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  <c r="Y92" s="150"/>
      <c r="Z92" s="150"/>
      <c r="AA92" s="150"/>
      <c r="AB92" s="150"/>
      <c r="AC92" s="150"/>
      <c r="AD92" s="150"/>
      <c r="AE92" s="150"/>
      <c r="AF92" s="150"/>
      <c r="AG92" s="150" t="s">
        <v>264</v>
      </c>
      <c r="AH92" s="150">
        <v>0</v>
      </c>
      <c r="AI92" s="150"/>
      <c r="AJ92" s="150"/>
      <c r="AK92" s="150"/>
      <c r="AL92" s="150"/>
      <c r="AM92" s="150"/>
      <c r="AN92" s="150"/>
      <c r="AO92" s="150"/>
      <c r="AP92" s="150"/>
      <c r="AQ92" s="150"/>
      <c r="AR92" s="150"/>
      <c r="AS92" s="150"/>
      <c r="AT92" s="150"/>
      <c r="AU92" s="150"/>
      <c r="AV92" s="150"/>
      <c r="AW92" s="150"/>
      <c r="AX92" s="150"/>
      <c r="AY92" s="150"/>
      <c r="AZ92" s="150"/>
      <c r="BA92" s="150"/>
      <c r="BB92" s="150"/>
      <c r="BC92" s="150"/>
      <c r="BD92" s="150"/>
      <c r="BE92" s="150"/>
      <c r="BF92" s="150"/>
      <c r="BG92" s="150"/>
      <c r="BH92" s="150"/>
    </row>
    <row r="93" spans="1:60" outlineLevel="1" x14ac:dyDescent="0.2">
      <c r="A93" s="157"/>
      <c r="B93" s="158"/>
      <c r="C93" s="195" t="s">
        <v>366</v>
      </c>
      <c r="D93" s="188"/>
      <c r="E93" s="189">
        <v>4.0250000000000004</v>
      </c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  <c r="Y93" s="150"/>
      <c r="Z93" s="150"/>
      <c r="AA93" s="150"/>
      <c r="AB93" s="150"/>
      <c r="AC93" s="150"/>
      <c r="AD93" s="150"/>
      <c r="AE93" s="150"/>
      <c r="AF93" s="150"/>
      <c r="AG93" s="150" t="s">
        <v>264</v>
      </c>
      <c r="AH93" s="150">
        <v>0</v>
      </c>
      <c r="AI93" s="150"/>
      <c r="AJ93" s="150"/>
      <c r="AK93" s="150"/>
      <c r="AL93" s="150"/>
      <c r="AM93" s="150"/>
      <c r="AN93" s="150"/>
      <c r="AO93" s="150"/>
      <c r="AP93" s="150"/>
      <c r="AQ93" s="150"/>
      <c r="AR93" s="150"/>
      <c r="AS93" s="150"/>
      <c r="AT93" s="150"/>
      <c r="AU93" s="150"/>
      <c r="AV93" s="150"/>
      <c r="AW93" s="150"/>
      <c r="AX93" s="150"/>
      <c r="AY93" s="150"/>
      <c r="AZ93" s="150"/>
      <c r="BA93" s="150"/>
      <c r="BB93" s="150"/>
      <c r="BC93" s="150"/>
      <c r="BD93" s="150"/>
      <c r="BE93" s="150"/>
      <c r="BF93" s="150"/>
      <c r="BG93" s="150"/>
      <c r="BH93" s="150"/>
    </row>
    <row r="94" spans="1:60" outlineLevel="1" x14ac:dyDescent="0.2">
      <c r="A94" s="157"/>
      <c r="B94" s="158"/>
      <c r="C94" s="195" t="s">
        <v>367</v>
      </c>
      <c r="D94" s="188"/>
      <c r="E94" s="189">
        <v>14.875</v>
      </c>
      <c r="F94" s="160"/>
      <c r="G94" s="160"/>
      <c r="H94" s="160"/>
      <c r="I94" s="160"/>
      <c r="J94" s="160"/>
      <c r="K94" s="160"/>
      <c r="L94" s="160"/>
      <c r="M94" s="160"/>
      <c r="N94" s="160"/>
      <c r="O94" s="160"/>
      <c r="P94" s="160"/>
      <c r="Q94" s="160"/>
      <c r="R94" s="160"/>
      <c r="S94" s="160"/>
      <c r="T94" s="160"/>
      <c r="U94" s="160"/>
      <c r="V94" s="160"/>
      <c r="W94" s="160"/>
      <c r="X94" s="160"/>
      <c r="Y94" s="150"/>
      <c r="Z94" s="150"/>
      <c r="AA94" s="150"/>
      <c r="AB94" s="150"/>
      <c r="AC94" s="150"/>
      <c r="AD94" s="150"/>
      <c r="AE94" s="150"/>
      <c r="AF94" s="150"/>
      <c r="AG94" s="150" t="s">
        <v>264</v>
      </c>
      <c r="AH94" s="150">
        <v>0</v>
      </c>
      <c r="AI94" s="150"/>
      <c r="AJ94" s="150"/>
      <c r="AK94" s="150"/>
      <c r="AL94" s="150"/>
      <c r="AM94" s="150"/>
      <c r="AN94" s="150"/>
      <c r="AO94" s="150"/>
      <c r="AP94" s="150"/>
      <c r="AQ94" s="150"/>
      <c r="AR94" s="150"/>
      <c r="AS94" s="150"/>
      <c r="AT94" s="150"/>
      <c r="AU94" s="150"/>
      <c r="AV94" s="150"/>
      <c r="AW94" s="150"/>
      <c r="AX94" s="150"/>
      <c r="AY94" s="150"/>
      <c r="AZ94" s="150"/>
      <c r="BA94" s="150"/>
      <c r="BB94" s="150"/>
      <c r="BC94" s="150"/>
      <c r="BD94" s="150"/>
      <c r="BE94" s="150"/>
      <c r="BF94" s="150"/>
      <c r="BG94" s="150"/>
      <c r="BH94" s="150"/>
    </row>
    <row r="95" spans="1:60" ht="22.5" outlineLevel="1" x14ac:dyDescent="0.2">
      <c r="A95" s="157"/>
      <c r="B95" s="158"/>
      <c r="C95" s="195" t="s">
        <v>368</v>
      </c>
      <c r="D95" s="188"/>
      <c r="E95" s="189">
        <v>65.174999999999997</v>
      </c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  <c r="Y95" s="150"/>
      <c r="Z95" s="150"/>
      <c r="AA95" s="150"/>
      <c r="AB95" s="150"/>
      <c r="AC95" s="150"/>
      <c r="AD95" s="150"/>
      <c r="AE95" s="150"/>
      <c r="AF95" s="150"/>
      <c r="AG95" s="150" t="s">
        <v>264</v>
      </c>
      <c r="AH95" s="150">
        <v>0</v>
      </c>
      <c r="AI95" s="150"/>
      <c r="AJ95" s="150"/>
      <c r="AK95" s="150"/>
      <c r="AL95" s="150"/>
      <c r="AM95" s="150"/>
      <c r="AN95" s="150"/>
      <c r="AO95" s="150"/>
      <c r="AP95" s="150"/>
      <c r="AQ95" s="150"/>
      <c r="AR95" s="150"/>
      <c r="AS95" s="150"/>
      <c r="AT95" s="150"/>
      <c r="AU95" s="150"/>
      <c r="AV95" s="150"/>
      <c r="AW95" s="150"/>
      <c r="AX95" s="150"/>
      <c r="AY95" s="150"/>
      <c r="AZ95" s="150"/>
      <c r="BA95" s="150"/>
      <c r="BB95" s="150"/>
      <c r="BC95" s="150"/>
      <c r="BD95" s="150"/>
      <c r="BE95" s="150"/>
      <c r="BF95" s="150"/>
      <c r="BG95" s="150"/>
      <c r="BH95" s="150"/>
    </row>
    <row r="96" spans="1:60" outlineLevel="1" x14ac:dyDescent="0.2">
      <c r="A96" s="157"/>
      <c r="B96" s="158"/>
      <c r="C96" s="195" t="s">
        <v>369</v>
      </c>
      <c r="D96" s="188"/>
      <c r="E96" s="189">
        <v>-2.758</v>
      </c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  <c r="Y96" s="150"/>
      <c r="Z96" s="150"/>
      <c r="AA96" s="150"/>
      <c r="AB96" s="150"/>
      <c r="AC96" s="150"/>
      <c r="AD96" s="150"/>
      <c r="AE96" s="150"/>
      <c r="AF96" s="150"/>
      <c r="AG96" s="150" t="s">
        <v>264</v>
      </c>
      <c r="AH96" s="150">
        <v>0</v>
      </c>
      <c r="AI96" s="150"/>
      <c r="AJ96" s="150"/>
      <c r="AK96" s="150"/>
      <c r="AL96" s="150"/>
      <c r="AM96" s="150"/>
      <c r="AN96" s="150"/>
      <c r="AO96" s="150"/>
      <c r="AP96" s="150"/>
      <c r="AQ96" s="150"/>
      <c r="AR96" s="150"/>
      <c r="AS96" s="150"/>
      <c r="AT96" s="150"/>
      <c r="AU96" s="150"/>
      <c r="AV96" s="150"/>
      <c r="AW96" s="150"/>
      <c r="AX96" s="150"/>
      <c r="AY96" s="150"/>
      <c r="AZ96" s="150"/>
      <c r="BA96" s="150"/>
      <c r="BB96" s="150"/>
      <c r="BC96" s="150"/>
      <c r="BD96" s="150"/>
      <c r="BE96" s="150"/>
      <c r="BF96" s="150"/>
      <c r="BG96" s="150"/>
      <c r="BH96" s="150"/>
    </row>
    <row r="97" spans="1:60" outlineLevel="1" x14ac:dyDescent="0.2">
      <c r="A97" s="157"/>
      <c r="B97" s="158"/>
      <c r="C97" s="196" t="s">
        <v>277</v>
      </c>
      <c r="D97" s="190"/>
      <c r="E97" s="191">
        <v>9.9167000000000005</v>
      </c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  <c r="Y97" s="150"/>
      <c r="Z97" s="150"/>
      <c r="AA97" s="150"/>
      <c r="AB97" s="150"/>
      <c r="AC97" s="150"/>
      <c r="AD97" s="150"/>
      <c r="AE97" s="150"/>
      <c r="AF97" s="150"/>
      <c r="AG97" s="150" t="s">
        <v>264</v>
      </c>
      <c r="AH97" s="150">
        <v>4</v>
      </c>
      <c r="AI97" s="150"/>
      <c r="AJ97" s="150"/>
      <c r="AK97" s="150"/>
      <c r="AL97" s="150"/>
      <c r="AM97" s="150"/>
      <c r="AN97" s="150"/>
      <c r="AO97" s="150"/>
      <c r="AP97" s="150"/>
      <c r="AQ97" s="150"/>
      <c r="AR97" s="150"/>
      <c r="AS97" s="150"/>
      <c r="AT97" s="150"/>
      <c r="AU97" s="150"/>
      <c r="AV97" s="150"/>
      <c r="AW97" s="150"/>
      <c r="AX97" s="150"/>
      <c r="AY97" s="150"/>
      <c r="AZ97" s="150"/>
      <c r="BA97" s="150"/>
      <c r="BB97" s="150"/>
      <c r="BC97" s="150"/>
      <c r="BD97" s="150"/>
      <c r="BE97" s="150"/>
      <c r="BF97" s="150"/>
      <c r="BG97" s="150"/>
      <c r="BH97" s="150"/>
    </row>
    <row r="98" spans="1:60" outlineLevel="1" x14ac:dyDescent="0.2">
      <c r="A98" s="169">
        <v>29</v>
      </c>
      <c r="B98" s="170" t="s">
        <v>370</v>
      </c>
      <c r="C98" s="184" t="s">
        <v>371</v>
      </c>
      <c r="D98" s="171" t="s">
        <v>259</v>
      </c>
      <c r="E98" s="172">
        <v>46.219799999999999</v>
      </c>
      <c r="F98" s="173"/>
      <c r="G98" s="174">
        <f>ROUND(E98*F98,2)</f>
        <v>0</v>
      </c>
      <c r="H98" s="161"/>
      <c r="I98" s="160">
        <f>ROUND(E98*H98,2)</f>
        <v>0</v>
      </c>
      <c r="J98" s="161"/>
      <c r="K98" s="160">
        <f>ROUND(E98*J98,2)</f>
        <v>0</v>
      </c>
      <c r="L98" s="160">
        <v>21</v>
      </c>
      <c r="M98" s="160">
        <f>G98*(1+L98/100)</f>
        <v>0</v>
      </c>
      <c r="N98" s="160">
        <v>0.13719999999999999</v>
      </c>
      <c r="O98" s="160">
        <f>ROUND(E98*N98,2)</f>
        <v>6.34</v>
      </c>
      <c r="P98" s="160">
        <v>0</v>
      </c>
      <c r="Q98" s="160">
        <f>ROUND(E98*P98,2)</f>
        <v>0</v>
      </c>
      <c r="R98" s="160"/>
      <c r="S98" s="160" t="s">
        <v>260</v>
      </c>
      <c r="T98" s="160" t="s">
        <v>260</v>
      </c>
      <c r="U98" s="160">
        <v>0.71799999999999997</v>
      </c>
      <c r="V98" s="160">
        <f>ROUND(E98*U98,2)</f>
        <v>33.19</v>
      </c>
      <c r="W98" s="160"/>
      <c r="X98" s="160" t="s">
        <v>261</v>
      </c>
      <c r="Y98" s="150"/>
      <c r="Z98" s="150"/>
      <c r="AA98" s="150"/>
      <c r="AB98" s="150"/>
      <c r="AC98" s="150"/>
      <c r="AD98" s="150"/>
      <c r="AE98" s="150"/>
      <c r="AF98" s="150"/>
      <c r="AG98" s="150" t="s">
        <v>262</v>
      </c>
      <c r="AH98" s="150"/>
      <c r="AI98" s="150"/>
      <c r="AJ98" s="150"/>
      <c r="AK98" s="150"/>
      <c r="AL98" s="150"/>
      <c r="AM98" s="150"/>
      <c r="AN98" s="150"/>
      <c r="AO98" s="150"/>
      <c r="AP98" s="150"/>
      <c r="AQ98" s="150"/>
      <c r="AR98" s="150"/>
      <c r="AS98" s="150"/>
      <c r="AT98" s="150"/>
      <c r="AU98" s="150"/>
      <c r="AV98" s="150"/>
      <c r="AW98" s="150"/>
      <c r="AX98" s="150"/>
      <c r="AY98" s="150"/>
      <c r="AZ98" s="150"/>
      <c r="BA98" s="150"/>
      <c r="BB98" s="150"/>
      <c r="BC98" s="150"/>
      <c r="BD98" s="150"/>
      <c r="BE98" s="150"/>
      <c r="BF98" s="150"/>
      <c r="BG98" s="150"/>
      <c r="BH98" s="150"/>
    </row>
    <row r="99" spans="1:60" outlineLevel="1" x14ac:dyDescent="0.2">
      <c r="A99" s="157"/>
      <c r="B99" s="158"/>
      <c r="C99" s="195" t="s">
        <v>372</v>
      </c>
      <c r="D99" s="188"/>
      <c r="E99" s="189">
        <v>29.05</v>
      </c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  <c r="Y99" s="150"/>
      <c r="Z99" s="150"/>
      <c r="AA99" s="150"/>
      <c r="AB99" s="150"/>
      <c r="AC99" s="150"/>
      <c r="AD99" s="150"/>
      <c r="AE99" s="150"/>
      <c r="AF99" s="150"/>
      <c r="AG99" s="150" t="s">
        <v>264</v>
      </c>
      <c r="AH99" s="150">
        <v>0</v>
      </c>
      <c r="AI99" s="150"/>
      <c r="AJ99" s="150"/>
      <c r="AK99" s="150"/>
      <c r="AL99" s="150"/>
      <c r="AM99" s="150"/>
      <c r="AN99" s="150"/>
      <c r="AO99" s="150"/>
      <c r="AP99" s="150"/>
      <c r="AQ99" s="150"/>
      <c r="AR99" s="150"/>
      <c r="AS99" s="150"/>
      <c r="AT99" s="150"/>
      <c r="AU99" s="150"/>
      <c r="AV99" s="150"/>
      <c r="AW99" s="150"/>
      <c r="AX99" s="150"/>
      <c r="AY99" s="150"/>
      <c r="AZ99" s="150"/>
      <c r="BA99" s="150"/>
      <c r="BB99" s="150"/>
      <c r="BC99" s="150"/>
      <c r="BD99" s="150"/>
      <c r="BE99" s="150"/>
      <c r="BF99" s="150"/>
      <c r="BG99" s="150"/>
      <c r="BH99" s="150"/>
    </row>
    <row r="100" spans="1:60" outlineLevel="1" x14ac:dyDescent="0.2">
      <c r="A100" s="157"/>
      <c r="B100" s="158"/>
      <c r="C100" s="195" t="s">
        <v>373</v>
      </c>
      <c r="D100" s="188"/>
      <c r="E100" s="189">
        <v>-4.5309999999999997</v>
      </c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  <c r="Y100" s="150"/>
      <c r="Z100" s="150"/>
      <c r="AA100" s="150"/>
      <c r="AB100" s="150"/>
      <c r="AC100" s="150"/>
      <c r="AD100" s="150"/>
      <c r="AE100" s="150"/>
      <c r="AF100" s="150"/>
      <c r="AG100" s="150" t="s">
        <v>264</v>
      </c>
      <c r="AH100" s="150">
        <v>0</v>
      </c>
      <c r="AI100" s="150"/>
      <c r="AJ100" s="150"/>
      <c r="AK100" s="150"/>
      <c r="AL100" s="150"/>
      <c r="AM100" s="150"/>
      <c r="AN100" s="150"/>
      <c r="AO100" s="150"/>
      <c r="AP100" s="150"/>
      <c r="AQ100" s="150"/>
      <c r="AR100" s="150"/>
      <c r="AS100" s="150"/>
      <c r="AT100" s="150"/>
      <c r="AU100" s="150"/>
      <c r="AV100" s="150"/>
      <c r="AW100" s="150"/>
      <c r="AX100" s="150"/>
      <c r="AY100" s="150"/>
      <c r="AZ100" s="150"/>
      <c r="BA100" s="150"/>
      <c r="BB100" s="150"/>
      <c r="BC100" s="150"/>
      <c r="BD100" s="150"/>
      <c r="BE100" s="150"/>
      <c r="BF100" s="150"/>
      <c r="BG100" s="150"/>
      <c r="BH100" s="150"/>
    </row>
    <row r="101" spans="1:60" outlineLevel="1" x14ac:dyDescent="0.2">
      <c r="A101" s="157"/>
      <c r="B101" s="158"/>
      <c r="C101" s="195" t="s">
        <v>374</v>
      </c>
      <c r="D101" s="188"/>
      <c r="E101" s="189">
        <v>19.074999999999999</v>
      </c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  <c r="Y101" s="150"/>
      <c r="Z101" s="150"/>
      <c r="AA101" s="150"/>
      <c r="AB101" s="150"/>
      <c r="AC101" s="150"/>
      <c r="AD101" s="150"/>
      <c r="AE101" s="150"/>
      <c r="AF101" s="150"/>
      <c r="AG101" s="150" t="s">
        <v>264</v>
      </c>
      <c r="AH101" s="150">
        <v>0</v>
      </c>
      <c r="AI101" s="150"/>
      <c r="AJ101" s="150"/>
      <c r="AK101" s="150"/>
      <c r="AL101" s="150"/>
      <c r="AM101" s="150"/>
      <c r="AN101" s="150"/>
      <c r="AO101" s="150"/>
      <c r="AP101" s="150"/>
      <c r="AQ101" s="150"/>
      <c r="AR101" s="150"/>
      <c r="AS101" s="150"/>
      <c r="AT101" s="150"/>
      <c r="AU101" s="150"/>
      <c r="AV101" s="150"/>
      <c r="AW101" s="150"/>
      <c r="AX101" s="150"/>
      <c r="AY101" s="150"/>
      <c r="AZ101" s="150"/>
      <c r="BA101" s="150"/>
      <c r="BB101" s="150"/>
      <c r="BC101" s="150"/>
      <c r="BD101" s="150"/>
      <c r="BE101" s="150"/>
      <c r="BF101" s="150"/>
      <c r="BG101" s="150"/>
      <c r="BH101" s="150"/>
    </row>
    <row r="102" spans="1:60" outlineLevel="1" x14ac:dyDescent="0.2">
      <c r="A102" s="157"/>
      <c r="B102" s="158"/>
      <c r="C102" s="195" t="s">
        <v>375</v>
      </c>
      <c r="D102" s="188"/>
      <c r="E102" s="189">
        <v>-1.5760000000000001</v>
      </c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  <c r="Y102" s="150"/>
      <c r="Z102" s="150"/>
      <c r="AA102" s="150"/>
      <c r="AB102" s="150"/>
      <c r="AC102" s="150"/>
      <c r="AD102" s="150"/>
      <c r="AE102" s="150"/>
      <c r="AF102" s="150"/>
      <c r="AG102" s="150" t="s">
        <v>264</v>
      </c>
      <c r="AH102" s="150">
        <v>0</v>
      </c>
      <c r="AI102" s="150"/>
      <c r="AJ102" s="150"/>
      <c r="AK102" s="150"/>
      <c r="AL102" s="150"/>
      <c r="AM102" s="150"/>
      <c r="AN102" s="150"/>
      <c r="AO102" s="150"/>
      <c r="AP102" s="150"/>
      <c r="AQ102" s="150"/>
      <c r="AR102" s="150"/>
      <c r="AS102" s="150"/>
      <c r="AT102" s="150"/>
      <c r="AU102" s="150"/>
      <c r="AV102" s="150"/>
      <c r="AW102" s="150"/>
      <c r="AX102" s="150"/>
      <c r="AY102" s="150"/>
      <c r="AZ102" s="150"/>
      <c r="BA102" s="150"/>
      <c r="BB102" s="150"/>
      <c r="BC102" s="150"/>
      <c r="BD102" s="150"/>
      <c r="BE102" s="150"/>
      <c r="BF102" s="150"/>
      <c r="BG102" s="150"/>
      <c r="BH102" s="150"/>
    </row>
    <row r="103" spans="1:60" outlineLevel="1" x14ac:dyDescent="0.2">
      <c r="A103" s="157"/>
      <c r="B103" s="158"/>
      <c r="C103" s="196" t="s">
        <v>277</v>
      </c>
      <c r="D103" s="190"/>
      <c r="E103" s="191">
        <v>4.2018000000000004</v>
      </c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  <c r="Y103" s="150"/>
      <c r="Z103" s="150"/>
      <c r="AA103" s="150"/>
      <c r="AB103" s="150"/>
      <c r="AC103" s="150"/>
      <c r="AD103" s="150"/>
      <c r="AE103" s="150"/>
      <c r="AF103" s="150"/>
      <c r="AG103" s="150" t="s">
        <v>264</v>
      </c>
      <c r="AH103" s="150">
        <v>4</v>
      </c>
      <c r="AI103" s="150"/>
      <c r="AJ103" s="150"/>
      <c r="AK103" s="150"/>
      <c r="AL103" s="150"/>
      <c r="AM103" s="150"/>
      <c r="AN103" s="150"/>
      <c r="AO103" s="150"/>
      <c r="AP103" s="150"/>
      <c r="AQ103" s="150"/>
      <c r="AR103" s="150"/>
      <c r="AS103" s="150"/>
      <c r="AT103" s="150"/>
      <c r="AU103" s="150"/>
      <c r="AV103" s="150"/>
      <c r="AW103" s="150"/>
      <c r="AX103" s="150"/>
      <c r="AY103" s="150"/>
      <c r="AZ103" s="150"/>
      <c r="BA103" s="150"/>
      <c r="BB103" s="150"/>
      <c r="BC103" s="150"/>
      <c r="BD103" s="150"/>
      <c r="BE103" s="150"/>
      <c r="BF103" s="150"/>
      <c r="BG103" s="150"/>
      <c r="BH103" s="150"/>
    </row>
    <row r="104" spans="1:60" ht="22.5" outlineLevel="1" x14ac:dyDescent="0.2">
      <c r="A104" s="169">
        <v>30</v>
      </c>
      <c r="B104" s="170" t="s">
        <v>376</v>
      </c>
      <c r="C104" s="184" t="s">
        <v>377</v>
      </c>
      <c r="D104" s="171" t="s">
        <v>259</v>
      </c>
      <c r="E104" s="172">
        <v>20.239999999999998</v>
      </c>
      <c r="F104" s="173"/>
      <c r="G104" s="174">
        <f>ROUND(E104*F104,2)</f>
        <v>0</v>
      </c>
      <c r="H104" s="161"/>
      <c r="I104" s="160">
        <f>ROUND(E104*H104,2)</f>
        <v>0</v>
      </c>
      <c r="J104" s="161"/>
      <c r="K104" s="160">
        <f>ROUND(E104*J104,2)</f>
        <v>0</v>
      </c>
      <c r="L104" s="160">
        <v>21</v>
      </c>
      <c r="M104" s="160">
        <f>G104*(1+L104/100)</f>
        <v>0</v>
      </c>
      <c r="N104" s="160">
        <v>0.15679999999999999</v>
      </c>
      <c r="O104" s="160">
        <f>ROUND(E104*N104,2)</f>
        <v>3.17</v>
      </c>
      <c r="P104" s="160">
        <v>0</v>
      </c>
      <c r="Q104" s="160">
        <f>ROUND(E104*P104,2)</f>
        <v>0</v>
      </c>
      <c r="R104" s="160"/>
      <c r="S104" s="160" t="s">
        <v>260</v>
      </c>
      <c r="T104" s="160" t="s">
        <v>260</v>
      </c>
      <c r="U104" s="160">
        <v>1.2225999999999999</v>
      </c>
      <c r="V104" s="160">
        <f>ROUND(E104*U104,2)</f>
        <v>24.75</v>
      </c>
      <c r="W104" s="160"/>
      <c r="X104" s="160" t="s">
        <v>261</v>
      </c>
      <c r="Y104" s="150"/>
      <c r="Z104" s="150"/>
      <c r="AA104" s="150"/>
      <c r="AB104" s="150"/>
      <c r="AC104" s="150"/>
      <c r="AD104" s="150"/>
      <c r="AE104" s="150"/>
      <c r="AF104" s="150"/>
      <c r="AG104" s="150" t="s">
        <v>262</v>
      </c>
      <c r="AH104" s="150"/>
      <c r="AI104" s="150"/>
      <c r="AJ104" s="150"/>
      <c r="AK104" s="150"/>
      <c r="AL104" s="150"/>
      <c r="AM104" s="150"/>
      <c r="AN104" s="150"/>
      <c r="AO104" s="150"/>
      <c r="AP104" s="150"/>
      <c r="AQ104" s="150"/>
      <c r="AR104" s="150"/>
      <c r="AS104" s="150"/>
      <c r="AT104" s="150"/>
      <c r="AU104" s="150"/>
      <c r="AV104" s="150"/>
      <c r="AW104" s="150"/>
      <c r="AX104" s="150"/>
      <c r="AY104" s="150"/>
      <c r="AZ104" s="150"/>
      <c r="BA104" s="150"/>
      <c r="BB104" s="150"/>
      <c r="BC104" s="150"/>
      <c r="BD104" s="150"/>
      <c r="BE104" s="150"/>
      <c r="BF104" s="150"/>
      <c r="BG104" s="150"/>
      <c r="BH104" s="150"/>
    </row>
    <row r="105" spans="1:60" outlineLevel="1" x14ac:dyDescent="0.2">
      <c r="A105" s="157"/>
      <c r="B105" s="158"/>
      <c r="C105" s="197" t="s">
        <v>378</v>
      </c>
      <c r="D105" s="192"/>
      <c r="E105" s="193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  <c r="Y105" s="150"/>
      <c r="Z105" s="150"/>
      <c r="AA105" s="150"/>
      <c r="AB105" s="150"/>
      <c r="AC105" s="150"/>
      <c r="AD105" s="150"/>
      <c r="AE105" s="150"/>
      <c r="AF105" s="150"/>
      <c r="AG105" s="150" t="s">
        <v>264</v>
      </c>
      <c r="AH105" s="150"/>
      <c r="AI105" s="150"/>
      <c r="AJ105" s="150"/>
      <c r="AK105" s="150"/>
      <c r="AL105" s="150"/>
      <c r="AM105" s="150"/>
      <c r="AN105" s="150"/>
      <c r="AO105" s="150"/>
      <c r="AP105" s="150"/>
      <c r="AQ105" s="150"/>
      <c r="AR105" s="150"/>
      <c r="AS105" s="150"/>
      <c r="AT105" s="150"/>
      <c r="AU105" s="150"/>
      <c r="AV105" s="150"/>
      <c r="AW105" s="150"/>
      <c r="AX105" s="150"/>
      <c r="AY105" s="150"/>
      <c r="AZ105" s="150"/>
      <c r="BA105" s="150"/>
      <c r="BB105" s="150"/>
      <c r="BC105" s="150"/>
      <c r="BD105" s="150"/>
      <c r="BE105" s="150"/>
      <c r="BF105" s="150"/>
      <c r="BG105" s="150"/>
      <c r="BH105" s="150"/>
    </row>
    <row r="106" spans="1:60" outlineLevel="1" x14ac:dyDescent="0.2">
      <c r="A106" s="157"/>
      <c r="B106" s="158"/>
      <c r="C106" s="198" t="s">
        <v>379</v>
      </c>
      <c r="D106" s="192"/>
      <c r="E106" s="193">
        <v>2.6</v>
      </c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  <c r="Y106" s="150"/>
      <c r="Z106" s="150"/>
      <c r="AA106" s="150"/>
      <c r="AB106" s="150"/>
      <c r="AC106" s="150"/>
      <c r="AD106" s="150"/>
      <c r="AE106" s="150"/>
      <c r="AF106" s="150"/>
      <c r="AG106" s="150" t="s">
        <v>264</v>
      </c>
      <c r="AH106" s="150">
        <v>2</v>
      </c>
      <c r="AI106" s="150"/>
      <c r="AJ106" s="150"/>
      <c r="AK106" s="150"/>
      <c r="AL106" s="150"/>
      <c r="AM106" s="150"/>
      <c r="AN106" s="150"/>
      <c r="AO106" s="150"/>
      <c r="AP106" s="150"/>
      <c r="AQ106" s="150"/>
      <c r="AR106" s="150"/>
      <c r="AS106" s="150"/>
      <c r="AT106" s="150"/>
      <c r="AU106" s="150"/>
      <c r="AV106" s="150"/>
      <c r="AW106" s="150"/>
      <c r="AX106" s="150"/>
      <c r="AY106" s="150"/>
      <c r="AZ106" s="150"/>
      <c r="BA106" s="150"/>
      <c r="BB106" s="150"/>
      <c r="BC106" s="150"/>
      <c r="BD106" s="150"/>
      <c r="BE106" s="150"/>
      <c r="BF106" s="150"/>
      <c r="BG106" s="150"/>
      <c r="BH106" s="150"/>
    </row>
    <row r="107" spans="1:60" outlineLevel="1" x14ac:dyDescent="0.2">
      <c r="A107" s="157"/>
      <c r="B107" s="158"/>
      <c r="C107" s="198" t="s">
        <v>380</v>
      </c>
      <c r="D107" s="192"/>
      <c r="E107" s="193">
        <v>2.6</v>
      </c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  <c r="S107" s="160"/>
      <c r="T107" s="160"/>
      <c r="U107" s="160"/>
      <c r="V107" s="160"/>
      <c r="W107" s="160"/>
      <c r="X107" s="160"/>
      <c r="Y107" s="150"/>
      <c r="Z107" s="150"/>
      <c r="AA107" s="150"/>
      <c r="AB107" s="150"/>
      <c r="AC107" s="150"/>
      <c r="AD107" s="150"/>
      <c r="AE107" s="150"/>
      <c r="AF107" s="150"/>
      <c r="AG107" s="150" t="s">
        <v>264</v>
      </c>
      <c r="AH107" s="150">
        <v>2</v>
      </c>
      <c r="AI107" s="150"/>
      <c r="AJ107" s="150"/>
      <c r="AK107" s="150"/>
      <c r="AL107" s="150"/>
      <c r="AM107" s="150"/>
      <c r="AN107" s="150"/>
      <c r="AO107" s="150"/>
      <c r="AP107" s="150"/>
      <c r="AQ107" s="150"/>
      <c r="AR107" s="150"/>
      <c r="AS107" s="150"/>
      <c r="AT107" s="150"/>
      <c r="AU107" s="150"/>
      <c r="AV107" s="150"/>
      <c r="AW107" s="150"/>
      <c r="AX107" s="150"/>
      <c r="AY107" s="150"/>
      <c r="AZ107" s="150"/>
      <c r="BA107" s="150"/>
      <c r="BB107" s="150"/>
      <c r="BC107" s="150"/>
      <c r="BD107" s="150"/>
      <c r="BE107" s="150"/>
      <c r="BF107" s="150"/>
      <c r="BG107" s="150"/>
      <c r="BH107" s="150"/>
    </row>
    <row r="108" spans="1:60" outlineLevel="1" x14ac:dyDescent="0.2">
      <c r="A108" s="157"/>
      <c r="B108" s="158"/>
      <c r="C108" s="198" t="s">
        <v>381</v>
      </c>
      <c r="D108" s="192"/>
      <c r="E108" s="193">
        <v>2</v>
      </c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  <c r="Y108" s="150"/>
      <c r="Z108" s="150"/>
      <c r="AA108" s="150"/>
      <c r="AB108" s="150"/>
      <c r="AC108" s="150"/>
      <c r="AD108" s="150"/>
      <c r="AE108" s="150"/>
      <c r="AF108" s="150"/>
      <c r="AG108" s="150" t="s">
        <v>264</v>
      </c>
      <c r="AH108" s="150">
        <v>2</v>
      </c>
      <c r="AI108" s="150"/>
      <c r="AJ108" s="150"/>
      <c r="AK108" s="150"/>
      <c r="AL108" s="150"/>
      <c r="AM108" s="150"/>
      <c r="AN108" s="150"/>
      <c r="AO108" s="150"/>
      <c r="AP108" s="150"/>
      <c r="AQ108" s="150"/>
      <c r="AR108" s="150"/>
      <c r="AS108" s="150"/>
      <c r="AT108" s="150"/>
      <c r="AU108" s="150"/>
      <c r="AV108" s="150"/>
      <c r="AW108" s="150"/>
      <c r="AX108" s="150"/>
      <c r="AY108" s="150"/>
      <c r="AZ108" s="150"/>
      <c r="BA108" s="150"/>
      <c r="BB108" s="150"/>
      <c r="BC108" s="150"/>
      <c r="BD108" s="150"/>
      <c r="BE108" s="150"/>
      <c r="BF108" s="150"/>
      <c r="BG108" s="150"/>
      <c r="BH108" s="150"/>
    </row>
    <row r="109" spans="1:60" outlineLevel="1" x14ac:dyDescent="0.2">
      <c r="A109" s="157"/>
      <c r="B109" s="158"/>
      <c r="C109" s="198" t="s">
        <v>382</v>
      </c>
      <c r="D109" s="192"/>
      <c r="E109" s="193">
        <v>7.2</v>
      </c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  <c r="Y109" s="150"/>
      <c r="Z109" s="150"/>
      <c r="AA109" s="150"/>
      <c r="AB109" s="150"/>
      <c r="AC109" s="150"/>
      <c r="AD109" s="150"/>
      <c r="AE109" s="150"/>
      <c r="AF109" s="150"/>
      <c r="AG109" s="150" t="s">
        <v>264</v>
      </c>
      <c r="AH109" s="150">
        <v>2</v>
      </c>
      <c r="AI109" s="150"/>
      <c r="AJ109" s="150"/>
      <c r="AK109" s="150"/>
      <c r="AL109" s="150"/>
      <c r="AM109" s="150"/>
      <c r="AN109" s="150"/>
      <c r="AO109" s="150"/>
      <c r="AP109" s="150"/>
      <c r="AQ109" s="150"/>
      <c r="AR109" s="150"/>
      <c r="AS109" s="150"/>
      <c r="AT109" s="150"/>
      <c r="AU109" s="150"/>
      <c r="AV109" s="150"/>
      <c r="AW109" s="150"/>
      <c r="AX109" s="150"/>
      <c r="AY109" s="150"/>
      <c r="AZ109" s="150"/>
      <c r="BA109" s="150"/>
      <c r="BB109" s="150"/>
      <c r="BC109" s="150"/>
      <c r="BD109" s="150"/>
      <c r="BE109" s="150"/>
      <c r="BF109" s="150"/>
      <c r="BG109" s="150"/>
      <c r="BH109" s="150"/>
    </row>
    <row r="110" spans="1:60" outlineLevel="1" x14ac:dyDescent="0.2">
      <c r="A110" s="157"/>
      <c r="B110" s="158"/>
      <c r="C110" s="198" t="s">
        <v>383</v>
      </c>
      <c r="D110" s="192"/>
      <c r="E110" s="193">
        <v>2.4</v>
      </c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  <c r="Y110" s="150"/>
      <c r="Z110" s="150"/>
      <c r="AA110" s="150"/>
      <c r="AB110" s="150"/>
      <c r="AC110" s="150"/>
      <c r="AD110" s="150"/>
      <c r="AE110" s="150"/>
      <c r="AF110" s="150"/>
      <c r="AG110" s="150" t="s">
        <v>264</v>
      </c>
      <c r="AH110" s="150">
        <v>2</v>
      </c>
      <c r="AI110" s="150"/>
      <c r="AJ110" s="150"/>
      <c r="AK110" s="150"/>
      <c r="AL110" s="150"/>
      <c r="AM110" s="150"/>
      <c r="AN110" s="150"/>
      <c r="AO110" s="150"/>
      <c r="AP110" s="150"/>
      <c r="AQ110" s="150"/>
      <c r="AR110" s="150"/>
      <c r="AS110" s="150"/>
      <c r="AT110" s="150"/>
      <c r="AU110" s="150"/>
      <c r="AV110" s="150"/>
      <c r="AW110" s="150"/>
      <c r="AX110" s="150"/>
      <c r="AY110" s="150"/>
      <c r="AZ110" s="150"/>
      <c r="BA110" s="150"/>
      <c r="BB110" s="150"/>
      <c r="BC110" s="150"/>
      <c r="BD110" s="150"/>
      <c r="BE110" s="150"/>
      <c r="BF110" s="150"/>
      <c r="BG110" s="150"/>
      <c r="BH110" s="150"/>
    </row>
    <row r="111" spans="1:60" outlineLevel="1" x14ac:dyDescent="0.2">
      <c r="A111" s="157"/>
      <c r="B111" s="158"/>
      <c r="C111" s="198" t="s">
        <v>384</v>
      </c>
      <c r="D111" s="192"/>
      <c r="E111" s="193">
        <v>1.6</v>
      </c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  <c r="Y111" s="150"/>
      <c r="Z111" s="150"/>
      <c r="AA111" s="150"/>
      <c r="AB111" s="150"/>
      <c r="AC111" s="150"/>
      <c r="AD111" s="150"/>
      <c r="AE111" s="150"/>
      <c r="AF111" s="150"/>
      <c r="AG111" s="150" t="s">
        <v>264</v>
      </c>
      <c r="AH111" s="150">
        <v>2</v>
      </c>
      <c r="AI111" s="150"/>
      <c r="AJ111" s="150"/>
      <c r="AK111" s="150"/>
      <c r="AL111" s="150"/>
      <c r="AM111" s="150"/>
      <c r="AN111" s="150"/>
      <c r="AO111" s="150"/>
      <c r="AP111" s="150"/>
      <c r="AQ111" s="150"/>
      <c r="AR111" s="150"/>
      <c r="AS111" s="150"/>
      <c r="AT111" s="150"/>
      <c r="AU111" s="150"/>
      <c r="AV111" s="150"/>
      <c r="AW111" s="150"/>
      <c r="AX111" s="150"/>
      <c r="AY111" s="150"/>
      <c r="AZ111" s="150"/>
      <c r="BA111" s="150"/>
      <c r="BB111" s="150"/>
      <c r="BC111" s="150"/>
      <c r="BD111" s="150"/>
      <c r="BE111" s="150"/>
      <c r="BF111" s="150"/>
      <c r="BG111" s="150"/>
      <c r="BH111" s="150"/>
    </row>
    <row r="112" spans="1:60" outlineLevel="1" x14ac:dyDescent="0.2">
      <c r="A112" s="157"/>
      <c r="B112" s="158"/>
      <c r="C112" s="197" t="s">
        <v>385</v>
      </c>
      <c r="D112" s="192"/>
      <c r="E112" s="193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  <c r="Y112" s="150"/>
      <c r="Z112" s="150"/>
      <c r="AA112" s="150"/>
      <c r="AB112" s="150"/>
      <c r="AC112" s="150"/>
      <c r="AD112" s="150"/>
      <c r="AE112" s="150"/>
      <c r="AF112" s="150"/>
      <c r="AG112" s="150" t="s">
        <v>264</v>
      </c>
      <c r="AH112" s="150"/>
      <c r="AI112" s="150"/>
      <c r="AJ112" s="150"/>
      <c r="AK112" s="150"/>
      <c r="AL112" s="150"/>
      <c r="AM112" s="150"/>
      <c r="AN112" s="150"/>
      <c r="AO112" s="150"/>
      <c r="AP112" s="150"/>
      <c r="AQ112" s="150"/>
      <c r="AR112" s="150"/>
      <c r="AS112" s="150"/>
      <c r="AT112" s="150"/>
      <c r="AU112" s="150"/>
      <c r="AV112" s="150"/>
      <c r="AW112" s="150"/>
      <c r="AX112" s="150"/>
      <c r="AY112" s="150"/>
      <c r="AZ112" s="150"/>
      <c r="BA112" s="150"/>
      <c r="BB112" s="150"/>
      <c r="BC112" s="150"/>
      <c r="BD112" s="150"/>
      <c r="BE112" s="150"/>
      <c r="BF112" s="150"/>
      <c r="BG112" s="150"/>
      <c r="BH112" s="150"/>
    </row>
    <row r="113" spans="1:60" outlineLevel="1" x14ac:dyDescent="0.2">
      <c r="A113" s="157"/>
      <c r="B113" s="158"/>
      <c r="C113" s="195" t="s">
        <v>386</v>
      </c>
      <c r="D113" s="188"/>
      <c r="E113" s="189">
        <v>18.399999999999999</v>
      </c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  <c r="Y113" s="150"/>
      <c r="Z113" s="150"/>
      <c r="AA113" s="150"/>
      <c r="AB113" s="150"/>
      <c r="AC113" s="150"/>
      <c r="AD113" s="150"/>
      <c r="AE113" s="150"/>
      <c r="AF113" s="150"/>
      <c r="AG113" s="150" t="s">
        <v>264</v>
      </c>
      <c r="AH113" s="150">
        <v>0</v>
      </c>
      <c r="AI113" s="150"/>
      <c r="AJ113" s="150"/>
      <c r="AK113" s="150"/>
      <c r="AL113" s="150"/>
      <c r="AM113" s="150"/>
      <c r="AN113" s="150"/>
      <c r="AO113" s="150"/>
      <c r="AP113" s="150"/>
      <c r="AQ113" s="150"/>
      <c r="AR113" s="150"/>
      <c r="AS113" s="150"/>
      <c r="AT113" s="150"/>
      <c r="AU113" s="150"/>
      <c r="AV113" s="150"/>
      <c r="AW113" s="150"/>
      <c r="AX113" s="150"/>
      <c r="AY113" s="150"/>
      <c r="AZ113" s="150"/>
      <c r="BA113" s="150"/>
      <c r="BB113" s="150"/>
      <c r="BC113" s="150"/>
      <c r="BD113" s="150"/>
      <c r="BE113" s="150"/>
      <c r="BF113" s="150"/>
      <c r="BG113" s="150"/>
      <c r="BH113" s="150"/>
    </row>
    <row r="114" spans="1:60" outlineLevel="1" x14ac:dyDescent="0.2">
      <c r="A114" s="157"/>
      <c r="B114" s="158"/>
      <c r="C114" s="196" t="s">
        <v>277</v>
      </c>
      <c r="D114" s="190"/>
      <c r="E114" s="191">
        <v>1.84</v>
      </c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  <c r="Y114" s="150"/>
      <c r="Z114" s="150"/>
      <c r="AA114" s="150"/>
      <c r="AB114" s="150"/>
      <c r="AC114" s="150"/>
      <c r="AD114" s="150"/>
      <c r="AE114" s="150"/>
      <c r="AF114" s="150"/>
      <c r="AG114" s="150" t="s">
        <v>264</v>
      </c>
      <c r="AH114" s="150">
        <v>4</v>
      </c>
      <c r="AI114" s="150"/>
      <c r="AJ114" s="150"/>
      <c r="AK114" s="150"/>
      <c r="AL114" s="150"/>
      <c r="AM114" s="150"/>
      <c r="AN114" s="150"/>
      <c r="AO114" s="150"/>
      <c r="AP114" s="150"/>
      <c r="AQ114" s="150"/>
      <c r="AR114" s="150"/>
      <c r="AS114" s="150"/>
      <c r="AT114" s="150"/>
      <c r="AU114" s="150"/>
      <c r="AV114" s="150"/>
      <c r="AW114" s="150"/>
      <c r="AX114" s="150"/>
      <c r="AY114" s="150"/>
      <c r="AZ114" s="150"/>
      <c r="BA114" s="150"/>
      <c r="BB114" s="150"/>
      <c r="BC114" s="150"/>
      <c r="BD114" s="150"/>
      <c r="BE114" s="150"/>
      <c r="BF114" s="150"/>
      <c r="BG114" s="150"/>
      <c r="BH114" s="150"/>
    </row>
    <row r="115" spans="1:60" ht="22.5" outlineLevel="1" x14ac:dyDescent="0.2">
      <c r="A115" s="169">
        <v>31</v>
      </c>
      <c r="B115" s="170" t="s">
        <v>387</v>
      </c>
      <c r="C115" s="184" t="s">
        <v>388</v>
      </c>
      <c r="D115" s="171" t="s">
        <v>259</v>
      </c>
      <c r="E115" s="172">
        <v>11.616</v>
      </c>
      <c r="F115" s="173"/>
      <c r="G115" s="174">
        <f>ROUND(E115*F115,2)</f>
        <v>0</v>
      </c>
      <c r="H115" s="161"/>
      <c r="I115" s="160">
        <f>ROUND(E115*H115,2)</f>
        <v>0</v>
      </c>
      <c r="J115" s="161"/>
      <c r="K115" s="160">
        <f>ROUND(E115*J115,2)</f>
        <v>0</v>
      </c>
      <c r="L115" s="160">
        <v>21</v>
      </c>
      <c r="M115" s="160">
        <f>G115*(1+L115/100)</f>
        <v>0</v>
      </c>
      <c r="N115" s="160">
        <v>0.15310000000000001</v>
      </c>
      <c r="O115" s="160">
        <f>ROUND(E115*N115,2)</f>
        <v>1.78</v>
      </c>
      <c r="P115" s="160">
        <v>0</v>
      </c>
      <c r="Q115" s="160">
        <f>ROUND(E115*P115,2)</f>
        <v>0</v>
      </c>
      <c r="R115" s="160"/>
      <c r="S115" s="160" t="s">
        <v>260</v>
      </c>
      <c r="T115" s="160" t="s">
        <v>260</v>
      </c>
      <c r="U115" s="160">
        <v>1.1419999999999999</v>
      </c>
      <c r="V115" s="160">
        <f>ROUND(E115*U115,2)</f>
        <v>13.27</v>
      </c>
      <c r="W115" s="160"/>
      <c r="X115" s="160" t="s">
        <v>261</v>
      </c>
      <c r="Y115" s="150"/>
      <c r="Z115" s="150"/>
      <c r="AA115" s="150"/>
      <c r="AB115" s="150"/>
      <c r="AC115" s="150"/>
      <c r="AD115" s="150"/>
      <c r="AE115" s="150"/>
      <c r="AF115" s="150"/>
      <c r="AG115" s="150" t="s">
        <v>262</v>
      </c>
      <c r="AH115" s="150"/>
      <c r="AI115" s="150"/>
      <c r="AJ115" s="150"/>
      <c r="AK115" s="150"/>
      <c r="AL115" s="150"/>
      <c r="AM115" s="150"/>
      <c r="AN115" s="150"/>
      <c r="AO115" s="150"/>
      <c r="AP115" s="150"/>
      <c r="AQ115" s="150"/>
      <c r="AR115" s="150"/>
      <c r="AS115" s="150"/>
      <c r="AT115" s="150"/>
      <c r="AU115" s="150"/>
      <c r="AV115" s="150"/>
      <c r="AW115" s="150"/>
      <c r="AX115" s="150"/>
      <c r="AY115" s="150"/>
      <c r="AZ115" s="150"/>
      <c r="BA115" s="150"/>
      <c r="BB115" s="150"/>
      <c r="BC115" s="150"/>
      <c r="BD115" s="150"/>
      <c r="BE115" s="150"/>
      <c r="BF115" s="150"/>
      <c r="BG115" s="150"/>
      <c r="BH115" s="150"/>
    </row>
    <row r="116" spans="1:60" outlineLevel="1" x14ac:dyDescent="0.2">
      <c r="A116" s="157"/>
      <c r="B116" s="158"/>
      <c r="C116" s="197" t="s">
        <v>378</v>
      </c>
      <c r="D116" s="192"/>
      <c r="E116" s="193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  <c r="Y116" s="150"/>
      <c r="Z116" s="150"/>
      <c r="AA116" s="150"/>
      <c r="AB116" s="150"/>
      <c r="AC116" s="150"/>
      <c r="AD116" s="150"/>
      <c r="AE116" s="150"/>
      <c r="AF116" s="150"/>
      <c r="AG116" s="150" t="s">
        <v>264</v>
      </c>
      <c r="AH116" s="150"/>
      <c r="AI116" s="150"/>
      <c r="AJ116" s="150"/>
      <c r="AK116" s="150"/>
      <c r="AL116" s="150"/>
      <c r="AM116" s="150"/>
      <c r="AN116" s="150"/>
      <c r="AO116" s="150"/>
      <c r="AP116" s="150"/>
      <c r="AQ116" s="150"/>
      <c r="AR116" s="150"/>
      <c r="AS116" s="150"/>
      <c r="AT116" s="150"/>
      <c r="AU116" s="150"/>
      <c r="AV116" s="150"/>
      <c r="AW116" s="150"/>
      <c r="AX116" s="150"/>
      <c r="AY116" s="150"/>
      <c r="AZ116" s="150"/>
      <c r="BA116" s="150"/>
      <c r="BB116" s="150"/>
      <c r="BC116" s="150"/>
      <c r="BD116" s="150"/>
      <c r="BE116" s="150"/>
      <c r="BF116" s="150"/>
      <c r="BG116" s="150"/>
      <c r="BH116" s="150"/>
    </row>
    <row r="117" spans="1:60" outlineLevel="1" x14ac:dyDescent="0.2">
      <c r="A117" s="157"/>
      <c r="B117" s="158"/>
      <c r="C117" s="198" t="s">
        <v>389</v>
      </c>
      <c r="D117" s="192"/>
      <c r="E117" s="193">
        <v>8.8000000000000007</v>
      </c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  <c r="Y117" s="150"/>
      <c r="Z117" s="150"/>
      <c r="AA117" s="150"/>
      <c r="AB117" s="150"/>
      <c r="AC117" s="150"/>
      <c r="AD117" s="150"/>
      <c r="AE117" s="150"/>
      <c r="AF117" s="150"/>
      <c r="AG117" s="150" t="s">
        <v>264</v>
      </c>
      <c r="AH117" s="150">
        <v>2</v>
      </c>
      <c r="AI117" s="150"/>
      <c r="AJ117" s="150"/>
      <c r="AK117" s="150"/>
      <c r="AL117" s="150"/>
      <c r="AM117" s="150"/>
      <c r="AN117" s="150"/>
      <c r="AO117" s="150"/>
      <c r="AP117" s="150"/>
      <c r="AQ117" s="150"/>
      <c r="AR117" s="150"/>
      <c r="AS117" s="150"/>
      <c r="AT117" s="150"/>
      <c r="AU117" s="150"/>
      <c r="AV117" s="150"/>
      <c r="AW117" s="150"/>
      <c r="AX117" s="150"/>
      <c r="AY117" s="150"/>
      <c r="AZ117" s="150"/>
      <c r="BA117" s="150"/>
      <c r="BB117" s="150"/>
      <c r="BC117" s="150"/>
      <c r="BD117" s="150"/>
      <c r="BE117" s="150"/>
      <c r="BF117" s="150"/>
      <c r="BG117" s="150"/>
      <c r="BH117" s="150"/>
    </row>
    <row r="118" spans="1:60" outlineLevel="1" x14ac:dyDescent="0.2">
      <c r="A118" s="157"/>
      <c r="B118" s="158"/>
      <c r="C118" s="197" t="s">
        <v>385</v>
      </c>
      <c r="D118" s="192"/>
      <c r="E118" s="193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  <c r="Y118" s="150"/>
      <c r="Z118" s="150"/>
      <c r="AA118" s="150"/>
      <c r="AB118" s="150"/>
      <c r="AC118" s="150"/>
      <c r="AD118" s="150"/>
      <c r="AE118" s="150"/>
      <c r="AF118" s="150"/>
      <c r="AG118" s="150" t="s">
        <v>264</v>
      </c>
      <c r="AH118" s="150"/>
      <c r="AI118" s="150"/>
      <c r="AJ118" s="150"/>
      <c r="AK118" s="150"/>
      <c r="AL118" s="150"/>
      <c r="AM118" s="150"/>
      <c r="AN118" s="150"/>
      <c r="AO118" s="150"/>
      <c r="AP118" s="150"/>
      <c r="AQ118" s="150"/>
      <c r="AR118" s="150"/>
      <c r="AS118" s="150"/>
      <c r="AT118" s="150"/>
      <c r="AU118" s="150"/>
      <c r="AV118" s="150"/>
      <c r="AW118" s="150"/>
      <c r="AX118" s="150"/>
      <c r="AY118" s="150"/>
      <c r="AZ118" s="150"/>
      <c r="BA118" s="150"/>
      <c r="BB118" s="150"/>
      <c r="BC118" s="150"/>
      <c r="BD118" s="150"/>
      <c r="BE118" s="150"/>
      <c r="BF118" s="150"/>
      <c r="BG118" s="150"/>
      <c r="BH118" s="150"/>
    </row>
    <row r="119" spans="1:60" outlineLevel="1" x14ac:dyDescent="0.2">
      <c r="A119" s="157"/>
      <c r="B119" s="158"/>
      <c r="C119" s="195" t="s">
        <v>390</v>
      </c>
      <c r="D119" s="188"/>
      <c r="E119" s="189">
        <v>10.56</v>
      </c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  <c r="Y119" s="150"/>
      <c r="Z119" s="150"/>
      <c r="AA119" s="150"/>
      <c r="AB119" s="150"/>
      <c r="AC119" s="150"/>
      <c r="AD119" s="150"/>
      <c r="AE119" s="150"/>
      <c r="AF119" s="150"/>
      <c r="AG119" s="150" t="s">
        <v>264</v>
      </c>
      <c r="AH119" s="150">
        <v>0</v>
      </c>
      <c r="AI119" s="150"/>
      <c r="AJ119" s="150"/>
      <c r="AK119" s="150"/>
      <c r="AL119" s="150"/>
      <c r="AM119" s="150"/>
      <c r="AN119" s="150"/>
      <c r="AO119" s="150"/>
      <c r="AP119" s="150"/>
      <c r="AQ119" s="150"/>
      <c r="AR119" s="150"/>
      <c r="AS119" s="150"/>
      <c r="AT119" s="150"/>
      <c r="AU119" s="150"/>
      <c r="AV119" s="150"/>
      <c r="AW119" s="150"/>
      <c r="AX119" s="150"/>
      <c r="AY119" s="150"/>
      <c r="AZ119" s="150"/>
      <c r="BA119" s="150"/>
      <c r="BB119" s="150"/>
      <c r="BC119" s="150"/>
      <c r="BD119" s="150"/>
      <c r="BE119" s="150"/>
      <c r="BF119" s="150"/>
      <c r="BG119" s="150"/>
      <c r="BH119" s="150"/>
    </row>
    <row r="120" spans="1:60" outlineLevel="1" x14ac:dyDescent="0.2">
      <c r="A120" s="157"/>
      <c r="B120" s="158"/>
      <c r="C120" s="196" t="s">
        <v>277</v>
      </c>
      <c r="D120" s="190"/>
      <c r="E120" s="191">
        <v>1.056</v>
      </c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  <c r="S120" s="160"/>
      <c r="T120" s="160"/>
      <c r="U120" s="160"/>
      <c r="V120" s="160"/>
      <c r="W120" s="160"/>
      <c r="X120" s="160"/>
      <c r="Y120" s="150"/>
      <c r="Z120" s="150"/>
      <c r="AA120" s="150"/>
      <c r="AB120" s="150"/>
      <c r="AC120" s="150"/>
      <c r="AD120" s="150"/>
      <c r="AE120" s="150"/>
      <c r="AF120" s="150"/>
      <c r="AG120" s="150" t="s">
        <v>264</v>
      </c>
      <c r="AH120" s="150">
        <v>4</v>
      </c>
      <c r="AI120" s="150"/>
      <c r="AJ120" s="150"/>
      <c r="AK120" s="150"/>
      <c r="AL120" s="150"/>
      <c r="AM120" s="150"/>
      <c r="AN120" s="150"/>
      <c r="AO120" s="150"/>
      <c r="AP120" s="150"/>
      <c r="AQ120" s="150"/>
      <c r="AR120" s="150"/>
      <c r="AS120" s="150"/>
      <c r="AT120" s="150"/>
      <c r="AU120" s="150"/>
      <c r="AV120" s="150"/>
      <c r="AW120" s="150"/>
      <c r="AX120" s="150"/>
      <c r="AY120" s="150"/>
      <c r="AZ120" s="150"/>
      <c r="BA120" s="150"/>
      <c r="BB120" s="150"/>
      <c r="BC120" s="150"/>
      <c r="BD120" s="150"/>
      <c r="BE120" s="150"/>
      <c r="BF120" s="150"/>
      <c r="BG120" s="150"/>
      <c r="BH120" s="150"/>
    </row>
    <row r="121" spans="1:60" x14ac:dyDescent="0.2">
      <c r="A121" s="163" t="s">
        <v>232</v>
      </c>
      <c r="B121" s="164" t="s">
        <v>140</v>
      </c>
      <c r="C121" s="182" t="s">
        <v>141</v>
      </c>
      <c r="D121" s="165"/>
      <c r="E121" s="166"/>
      <c r="F121" s="167"/>
      <c r="G121" s="168">
        <f>SUMIF(AG122:AG140,"&lt;&gt;NOR",G122:G140)</f>
        <v>0</v>
      </c>
      <c r="H121" s="162"/>
      <c r="I121" s="162">
        <f>SUM(I122:I140)</f>
        <v>0</v>
      </c>
      <c r="J121" s="162"/>
      <c r="K121" s="162">
        <f>SUM(K122:K140)</f>
        <v>0</v>
      </c>
      <c r="L121" s="162"/>
      <c r="M121" s="162">
        <f>SUM(M122:M140)</f>
        <v>0</v>
      </c>
      <c r="N121" s="162"/>
      <c r="O121" s="162">
        <f>SUM(O122:O140)</f>
        <v>19.86</v>
      </c>
      <c r="P121" s="162"/>
      <c r="Q121" s="162">
        <f>SUM(Q122:Q140)</f>
        <v>0</v>
      </c>
      <c r="R121" s="162"/>
      <c r="S121" s="162"/>
      <c r="T121" s="162"/>
      <c r="U121" s="162"/>
      <c r="V121" s="162">
        <f>SUM(V122:V140)</f>
        <v>656.81</v>
      </c>
      <c r="W121" s="162"/>
      <c r="X121" s="162"/>
      <c r="AG121" t="s">
        <v>233</v>
      </c>
    </row>
    <row r="122" spans="1:60" ht="22.5" outlineLevel="1" x14ac:dyDescent="0.2">
      <c r="A122" s="169">
        <v>32</v>
      </c>
      <c r="B122" s="170" t="s">
        <v>391</v>
      </c>
      <c r="C122" s="184" t="s">
        <v>392</v>
      </c>
      <c r="D122" s="171" t="s">
        <v>259</v>
      </c>
      <c r="E122" s="172">
        <v>77.365200000000002</v>
      </c>
      <c r="F122" s="173"/>
      <c r="G122" s="174">
        <f>ROUND(E122*F122,2)</f>
        <v>0</v>
      </c>
      <c r="H122" s="161"/>
      <c r="I122" s="160">
        <f>ROUND(E122*H122,2)</f>
        <v>0</v>
      </c>
      <c r="J122" s="161"/>
      <c r="K122" s="160">
        <f>ROUND(E122*J122,2)</f>
        <v>0</v>
      </c>
      <c r="L122" s="160">
        <v>21</v>
      </c>
      <c r="M122" s="160">
        <f>G122*(1+L122/100)</f>
        <v>0</v>
      </c>
      <c r="N122" s="160">
        <v>1.201E-2</v>
      </c>
      <c r="O122" s="160">
        <f>ROUND(E122*N122,2)</f>
        <v>0.93</v>
      </c>
      <c r="P122" s="160">
        <v>0</v>
      </c>
      <c r="Q122" s="160">
        <f>ROUND(E122*P122,2)</f>
        <v>0</v>
      </c>
      <c r="R122" s="160"/>
      <c r="S122" s="160" t="s">
        <v>260</v>
      </c>
      <c r="T122" s="160" t="s">
        <v>260</v>
      </c>
      <c r="U122" s="160">
        <v>0.95</v>
      </c>
      <c r="V122" s="160">
        <f>ROUND(E122*U122,2)</f>
        <v>73.5</v>
      </c>
      <c r="W122" s="160"/>
      <c r="X122" s="160" t="s">
        <v>261</v>
      </c>
      <c r="Y122" s="150"/>
      <c r="Z122" s="150"/>
      <c r="AA122" s="150"/>
      <c r="AB122" s="150"/>
      <c r="AC122" s="150"/>
      <c r="AD122" s="150"/>
      <c r="AE122" s="150"/>
      <c r="AF122" s="150"/>
      <c r="AG122" s="150" t="s">
        <v>262</v>
      </c>
      <c r="AH122" s="150"/>
      <c r="AI122" s="150"/>
      <c r="AJ122" s="150"/>
      <c r="AK122" s="150"/>
      <c r="AL122" s="150"/>
      <c r="AM122" s="150"/>
      <c r="AN122" s="150"/>
      <c r="AO122" s="150"/>
      <c r="AP122" s="150"/>
      <c r="AQ122" s="150"/>
      <c r="AR122" s="150"/>
      <c r="AS122" s="150"/>
      <c r="AT122" s="150"/>
      <c r="AU122" s="150"/>
      <c r="AV122" s="150"/>
      <c r="AW122" s="150"/>
      <c r="AX122" s="150"/>
      <c r="AY122" s="150"/>
      <c r="AZ122" s="150"/>
      <c r="BA122" s="150"/>
      <c r="BB122" s="150"/>
      <c r="BC122" s="150"/>
      <c r="BD122" s="150"/>
      <c r="BE122" s="150"/>
      <c r="BF122" s="150"/>
      <c r="BG122" s="150"/>
      <c r="BH122" s="150"/>
    </row>
    <row r="123" spans="1:60" outlineLevel="1" x14ac:dyDescent="0.2">
      <c r="A123" s="157"/>
      <c r="B123" s="158"/>
      <c r="C123" s="195" t="s">
        <v>393</v>
      </c>
      <c r="D123" s="188"/>
      <c r="E123" s="189">
        <v>19.54</v>
      </c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50"/>
      <c r="Z123" s="150"/>
      <c r="AA123" s="150"/>
      <c r="AB123" s="150"/>
      <c r="AC123" s="150"/>
      <c r="AD123" s="150"/>
      <c r="AE123" s="150"/>
      <c r="AF123" s="150"/>
      <c r="AG123" s="150" t="s">
        <v>264</v>
      </c>
      <c r="AH123" s="150">
        <v>0</v>
      </c>
      <c r="AI123" s="150"/>
      <c r="AJ123" s="150"/>
      <c r="AK123" s="150"/>
      <c r="AL123" s="150"/>
      <c r="AM123" s="150"/>
      <c r="AN123" s="150"/>
      <c r="AO123" s="150"/>
      <c r="AP123" s="150"/>
      <c r="AQ123" s="150"/>
      <c r="AR123" s="150"/>
      <c r="AS123" s="150"/>
      <c r="AT123" s="150"/>
      <c r="AU123" s="150"/>
      <c r="AV123" s="150"/>
      <c r="AW123" s="150"/>
      <c r="AX123" s="150"/>
      <c r="AY123" s="150"/>
      <c r="AZ123" s="150"/>
      <c r="BA123" s="150"/>
      <c r="BB123" s="150"/>
      <c r="BC123" s="150"/>
      <c r="BD123" s="150"/>
      <c r="BE123" s="150"/>
      <c r="BF123" s="150"/>
      <c r="BG123" s="150"/>
      <c r="BH123" s="150"/>
    </row>
    <row r="124" spans="1:60" outlineLevel="1" x14ac:dyDescent="0.2">
      <c r="A124" s="157"/>
      <c r="B124" s="158"/>
      <c r="C124" s="195" t="s">
        <v>394</v>
      </c>
      <c r="D124" s="188"/>
      <c r="E124" s="189">
        <v>8.5</v>
      </c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50"/>
      <c r="Z124" s="150"/>
      <c r="AA124" s="150"/>
      <c r="AB124" s="150"/>
      <c r="AC124" s="150"/>
      <c r="AD124" s="150"/>
      <c r="AE124" s="150"/>
      <c r="AF124" s="150"/>
      <c r="AG124" s="150" t="s">
        <v>264</v>
      </c>
      <c r="AH124" s="150">
        <v>0</v>
      </c>
      <c r="AI124" s="150"/>
      <c r="AJ124" s="150"/>
      <c r="AK124" s="150"/>
      <c r="AL124" s="150"/>
      <c r="AM124" s="150"/>
      <c r="AN124" s="150"/>
      <c r="AO124" s="150"/>
      <c r="AP124" s="150"/>
      <c r="AQ124" s="150"/>
      <c r="AR124" s="150"/>
      <c r="AS124" s="150"/>
      <c r="AT124" s="150"/>
      <c r="AU124" s="150"/>
      <c r="AV124" s="150"/>
      <c r="AW124" s="150"/>
      <c r="AX124" s="150"/>
      <c r="AY124" s="150"/>
      <c r="AZ124" s="150"/>
      <c r="BA124" s="150"/>
      <c r="BB124" s="150"/>
      <c r="BC124" s="150"/>
      <c r="BD124" s="150"/>
      <c r="BE124" s="150"/>
      <c r="BF124" s="150"/>
      <c r="BG124" s="150"/>
      <c r="BH124" s="150"/>
    </row>
    <row r="125" spans="1:60" outlineLevel="1" x14ac:dyDescent="0.2">
      <c r="A125" s="157"/>
      <c r="B125" s="158"/>
      <c r="C125" s="195" t="s">
        <v>395</v>
      </c>
      <c r="D125" s="188"/>
      <c r="E125" s="189">
        <v>13.94</v>
      </c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50"/>
      <c r="Z125" s="150"/>
      <c r="AA125" s="150"/>
      <c r="AB125" s="150"/>
      <c r="AC125" s="150"/>
      <c r="AD125" s="150"/>
      <c r="AE125" s="150"/>
      <c r="AF125" s="150"/>
      <c r="AG125" s="150" t="s">
        <v>264</v>
      </c>
      <c r="AH125" s="150">
        <v>0</v>
      </c>
      <c r="AI125" s="150"/>
      <c r="AJ125" s="150"/>
      <c r="AK125" s="150"/>
      <c r="AL125" s="150"/>
      <c r="AM125" s="150"/>
      <c r="AN125" s="150"/>
      <c r="AO125" s="150"/>
      <c r="AP125" s="150"/>
      <c r="AQ125" s="150"/>
      <c r="AR125" s="150"/>
      <c r="AS125" s="150"/>
      <c r="AT125" s="150"/>
      <c r="AU125" s="150"/>
      <c r="AV125" s="150"/>
      <c r="AW125" s="150"/>
      <c r="AX125" s="150"/>
      <c r="AY125" s="150"/>
      <c r="AZ125" s="150"/>
      <c r="BA125" s="150"/>
      <c r="BB125" s="150"/>
      <c r="BC125" s="150"/>
      <c r="BD125" s="150"/>
      <c r="BE125" s="150"/>
      <c r="BF125" s="150"/>
      <c r="BG125" s="150"/>
      <c r="BH125" s="150"/>
    </row>
    <row r="126" spans="1:60" outlineLevel="1" x14ac:dyDescent="0.2">
      <c r="A126" s="157"/>
      <c r="B126" s="158"/>
      <c r="C126" s="195" t="s">
        <v>396</v>
      </c>
      <c r="D126" s="188"/>
      <c r="E126" s="189">
        <v>2.7</v>
      </c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50"/>
      <c r="Z126" s="150"/>
      <c r="AA126" s="150"/>
      <c r="AB126" s="150"/>
      <c r="AC126" s="150"/>
      <c r="AD126" s="150"/>
      <c r="AE126" s="150"/>
      <c r="AF126" s="150"/>
      <c r="AG126" s="150" t="s">
        <v>264</v>
      </c>
      <c r="AH126" s="150">
        <v>0</v>
      </c>
      <c r="AI126" s="150"/>
      <c r="AJ126" s="150"/>
      <c r="AK126" s="150"/>
      <c r="AL126" s="150"/>
      <c r="AM126" s="150"/>
      <c r="AN126" s="150"/>
      <c r="AO126" s="150"/>
      <c r="AP126" s="150"/>
      <c r="AQ126" s="150"/>
      <c r="AR126" s="150"/>
      <c r="AS126" s="150"/>
      <c r="AT126" s="150"/>
      <c r="AU126" s="150"/>
      <c r="AV126" s="150"/>
      <c r="AW126" s="150"/>
      <c r="AX126" s="150"/>
      <c r="AY126" s="150"/>
      <c r="AZ126" s="150"/>
      <c r="BA126" s="150"/>
      <c r="BB126" s="150"/>
      <c r="BC126" s="150"/>
      <c r="BD126" s="150"/>
      <c r="BE126" s="150"/>
      <c r="BF126" s="150"/>
      <c r="BG126" s="150"/>
      <c r="BH126" s="150"/>
    </row>
    <row r="127" spans="1:60" outlineLevel="1" x14ac:dyDescent="0.2">
      <c r="A127" s="157"/>
      <c r="B127" s="158"/>
      <c r="C127" s="195" t="s">
        <v>397</v>
      </c>
      <c r="D127" s="188"/>
      <c r="E127" s="189">
        <v>8.89</v>
      </c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50"/>
      <c r="Z127" s="150"/>
      <c r="AA127" s="150"/>
      <c r="AB127" s="150"/>
      <c r="AC127" s="150"/>
      <c r="AD127" s="150"/>
      <c r="AE127" s="150"/>
      <c r="AF127" s="150"/>
      <c r="AG127" s="150" t="s">
        <v>264</v>
      </c>
      <c r="AH127" s="150">
        <v>0</v>
      </c>
      <c r="AI127" s="150"/>
      <c r="AJ127" s="150"/>
      <c r="AK127" s="150"/>
      <c r="AL127" s="150"/>
      <c r="AM127" s="150"/>
      <c r="AN127" s="150"/>
      <c r="AO127" s="150"/>
      <c r="AP127" s="150"/>
      <c r="AQ127" s="150"/>
      <c r="AR127" s="150"/>
      <c r="AS127" s="150"/>
      <c r="AT127" s="150"/>
      <c r="AU127" s="150"/>
      <c r="AV127" s="150"/>
      <c r="AW127" s="150"/>
      <c r="AX127" s="150"/>
      <c r="AY127" s="150"/>
      <c r="AZ127" s="150"/>
      <c r="BA127" s="150"/>
      <c r="BB127" s="150"/>
      <c r="BC127" s="150"/>
      <c r="BD127" s="150"/>
      <c r="BE127" s="150"/>
      <c r="BF127" s="150"/>
      <c r="BG127" s="150"/>
      <c r="BH127" s="150"/>
    </row>
    <row r="128" spans="1:60" outlineLevel="1" x14ac:dyDescent="0.2">
      <c r="A128" s="157"/>
      <c r="B128" s="158"/>
      <c r="C128" s="195" t="s">
        <v>398</v>
      </c>
      <c r="D128" s="188"/>
      <c r="E128" s="189">
        <v>7.27</v>
      </c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50"/>
      <c r="Z128" s="150"/>
      <c r="AA128" s="150"/>
      <c r="AB128" s="150"/>
      <c r="AC128" s="150"/>
      <c r="AD128" s="150"/>
      <c r="AE128" s="150"/>
      <c r="AF128" s="150"/>
      <c r="AG128" s="150" t="s">
        <v>264</v>
      </c>
      <c r="AH128" s="150">
        <v>0</v>
      </c>
      <c r="AI128" s="150"/>
      <c r="AJ128" s="150"/>
      <c r="AK128" s="150"/>
      <c r="AL128" s="150"/>
      <c r="AM128" s="150"/>
      <c r="AN128" s="150"/>
      <c r="AO128" s="150"/>
      <c r="AP128" s="150"/>
      <c r="AQ128" s="150"/>
      <c r="AR128" s="150"/>
      <c r="AS128" s="150"/>
      <c r="AT128" s="150"/>
      <c r="AU128" s="150"/>
      <c r="AV128" s="150"/>
      <c r="AW128" s="150"/>
      <c r="AX128" s="150"/>
      <c r="AY128" s="150"/>
      <c r="AZ128" s="150"/>
      <c r="BA128" s="150"/>
      <c r="BB128" s="150"/>
      <c r="BC128" s="150"/>
      <c r="BD128" s="150"/>
      <c r="BE128" s="150"/>
      <c r="BF128" s="150"/>
      <c r="BG128" s="150"/>
      <c r="BH128" s="150"/>
    </row>
    <row r="129" spans="1:60" outlineLevel="1" x14ac:dyDescent="0.2">
      <c r="A129" s="157"/>
      <c r="B129" s="158"/>
      <c r="C129" s="195" t="s">
        <v>399</v>
      </c>
      <c r="D129" s="188"/>
      <c r="E129" s="189">
        <v>4.59</v>
      </c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50"/>
      <c r="Z129" s="150"/>
      <c r="AA129" s="150"/>
      <c r="AB129" s="150"/>
      <c r="AC129" s="150"/>
      <c r="AD129" s="150"/>
      <c r="AE129" s="150"/>
      <c r="AF129" s="150"/>
      <c r="AG129" s="150" t="s">
        <v>264</v>
      </c>
      <c r="AH129" s="150">
        <v>0</v>
      </c>
      <c r="AI129" s="150"/>
      <c r="AJ129" s="150"/>
      <c r="AK129" s="150"/>
      <c r="AL129" s="150"/>
      <c r="AM129" s="150"/>
      <c r="AN129" s="150"/>
      <c r="AO129" s="150"/>
      <c r="AP129" s="150"/>
      <c r="AQ129" s="150"/>
      <c r="AR129" s="150"/>
      <c r="AS129" s="150"/>
      <c r="AT129" s="150"/>
      <c r="AU129" s="150"/>
      <c r="AV129" s="150"/>
      <c r="AW129" s="150"/>
      <c r="AX129" s="150"/>
      <c r="AY129" s="150"/>
      <c r="AZ129" s="150"/>
      <c r="BA129" s="150"/>
      <c r="BB129" s="150"/>
      <c r="BC129" s="150"/>
      <c r="BD129" s="150"/>
      <c r="BE129" s="150"/>
      <c r="BF129" s="150"/>
      <c r="BG129" s="150"/>
      <c r="BH129" s="150"/>
    </row>
    <row r="130" spans="1:60" outlineLevel="1" x14ac:dyDescent="0.2">
      <c r="A130" s="157"/>
      <c r="B130" s="158"/>
      <c r="C130" s="195" t="s">
        <v>400</v>
      </c>
      <c r="D130" s="188"/>
      <c r="E130" s="189">
        <v>4.9020000000000001</v>
      </c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50"/>
      <c r="Z130" s="150"/>
      <c r="AA130" s="150"/>
      <c r="AB130" s="150"/>
      <c r="AC130" s="150"/>
      <c r="AD130" s="150"/>
      <c r="AE130" s="150"/>
      <c r="AF130" s="150"/>
      <c r="AG130" s="150" t="s">
        <v>264</v>
      </c>
      <c r="AH130" s="150">
        <v>0</v>
      </c>
      <c r="AI130" s="150"/>
      <c r="AJ130" s="150"/>
      <c r="AK130" s="150"/>
      <c r="AL130" s="150"/>
      <c r="AM130" s="150"/>
      <c r="AN130" s="150"/>
      <c r="AO130" s="150"/>
      <c r="AP130" s="150"/>
      <c r="AQ130" s="150"/>
      <c r="AR130" s="150"/>
      <c r="AS130" s="150"/>
      <c r="AT130" s="150"/>
      <c r="AU130" s="150"/>
      <c r="AV130" s="150"/>
      <c r="AW130" s="150"/>
      <c r="AX130" s="150"/>
      <c r="AY130" s="150"/>
      <c r="AZ130" s="150"/>
      <c r="BA130" s="150"/>
      <c r="BB130" s="150"/>
      <c r="BC130" s="150"/>
      <c r="BD130" s="150"/>
      <c r="BE130" s="150"/>
      <c r="BF130" s="150"/>
      <c r="BG130" s="150"/>
      <c r="BH130" s="150"/>
    </row>
    <row r="131" spans="1:60" outlineLevel="1" x14ac:dyDescent="0.2">
      <c r="A131" s="157"/>
      <c r="B131" s="158"/>
      <c r="C131" s="196" t="s">
        <v>277</v>
      </c>
      <c r="D131" s="190"/>
      <c r="E131" s="191">
        <v>7.0331999999999999</v>
      </c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50"/>
      <c r="Z131" s="150"/>
      <c r="AA131" s="150"/>
      <c r="AB131" s="150"/>
      <c r="AC131" s="150"/>
      <c r="AD131" s="150"/>
      <c r="AE131" s="150"/>
      <c r="AF131" s="150"/>
      <c r="AG131" s="150" t="s">
        <v>264</v>
      </c>
      <c r="AH131" s="150">
        <v>4</v>
      </c>
      <c r="AI131" s="150"/>
      <c r="AJ131" s="150"/>
      <c r="AK131" s="150"/>
      <c r="AL131" s="150"/>
      <c r="AM131" s="150"/>
      <c r="AN131" s="150"/>
      <c r="AO131" s="150"/>
      <c r="AP131" s="150"/>
      <c r="AQ131" s="150"/>
      <c r="AR131" s="150"/>
      <c r="AS131" s="150"/>
      <c r="AT131" s="150"/>
      <c r="AU131" s="150"/>
      <c r="AV131" s="150"/>
      <c r="AW131" s="150"/>
      <c r="AX131" s="150"/>
      <c r="AY131" s="150"/>
      <c r="AZ131" s="150"/>
      <c r="BA131" s="150"/>
      <c r="BB131" s="150"/>
      <c r="BC131" s="150"/>
      <c r="BD131" s="150"/>
      <c r="BE131" s="150"/>
      <c r="BF131" s="150"/>
      <c r="BG131" s="150"/>
      <c r="BH131" s="150"/>
    </row>
    <row r="132" spans="1:60" ht="22.5" outlineLevel="1" x14ac:dyDescent="0.2">
      <c r="A132" s="169">
        <v>33</v>
      </c>
      <c r="B132" s="170" t="s">
        <v>401</v>
      </c>
      <c r="C132" s="184" t="s">
        <v>402</v>
      </c>
      <c r="D132" s="171" t="s">
        <v>259</v>
      </c>
      <c r="E132" s="172">
        <v>188.49600000000001</v>
      </c>
      <c r="F132" s="173"/>
      <c r="G132" s="174">
        <f>ROUND(E132*F132,2)</f>
        <v>0</v>
      </c>
      <c r="H132" s="161"/>
      <c r="I132" s="160">
        <f>ROUND(E132*H132,2)</f>
        <v>0</v>
      </c>
      <c r="J132" s="161"/>
      <c r="K132" s="160">
        <f>ROUND(E132*J132,2)</f>
        <v>0</v>
      </c>
      <c r="L132" s="160">
        <v>21</v>
      </c>
      <c r="M132" s="160">
        <f>G132*(1+L132/100)</f>
        <v>0</v>
      </c>
      <c r="N132" s="160">
        <v>1.528E-2</v>
      </c>
      <c r="O132" s="160">
        <f>ROUND(E132*N132,2)</f>
        <v>2.88</v>
      </c>
      <c r="P132" s="160">
        <v>0</v>
      </c>
      <c r="Q132" s="160">
        <f>ROUND(E132*P132,2)</f>
        <v>0</v>
      </c>
      <c r="R132" s="160"/>
      <c r="S132" s="160" t="s">
        <v>260</v>
      </c>
      <c r="T132" s="160" t="s">
        <v>260</v>
      </c>
      <c r="U132" s="160">
        <v>1.518</v>
      </c>
      <c r="V132" s="160">
        <f>ROUND(E132*U132,2)</f>
        <v>286.14</v>
      </c>
      <c r="W132" s="160"/>
      <c r="X132" s="160" t="s">
        <v>261</v>
      </c>
      <c r="Y132" s="150"/>
      <c r="Z132" s="150"/>
      <c r="AA132" s="150"/>
      <c r="AB132" s="150"/>
      <c r="AC132" s="150"/>
      <c r="AD132" s="150"/>
      <c r="AE132" s="150"/>
      <c r="AF132" s="150"/>
      <c r="AG132" s="150" t="s">
        <v>262</v>
      </c>
      <c r="AH132" s="150"/>
      <c r="AI132" s="150"/>
      <c r="AJ132" s="150"/>
      <c r="AK132" s="150"/>
      <c r="AL132" s="150"/>
      <c r="AM132" s="150"/>
      <c r="AN132" s="150"/>
      <c r="AO132" s="150"/>
      <c r="AP132" s="150"/>
      <c r="AQ132" s="150"/>
      <c r="AR132" s="150"/>
      <c r="AS132" s="150"/>
      <c r="AT132" s="150"/>
      <c r="AU132" s="150"/>
      <c r="AV132" s="150"/>
      <c r="AW132" s="150"/>
      <c r="AX132" s="150"/>
      <c r="AY132" s="150"/>
      <c r="AZ132" s="150"/>
      <c r="BA132" s="150"/>
      <c r="BB132" s="150"/>
      <c r="BC132" s="150"/>
      <c r="BD132" s="150"/>
      <c r="BE132" s="150"/>
      <c r="BF132" s="150"/>
      <c r="BG132" s="150"/>
      <c r="BH132" s="150"/>
    </row>
    <row r="133" spans="1:60" outlineLevel="1" x14ac:dyDescent="0.2">
      <c r="A133" s="157"/>
      <c r="B133" s="158"/>
      <c r="C133" s="195" t="s">
        <v>403</v>
      </c>
      <c r="D133" s="188"/>
      <c r="E133" s="189">
        <v>171.36</v>
      </c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50"/>
      <c r="Z133" s="150"/>
      <c r="AA133" s="150"/>
      <c r="AB133" s="150"/>
      <c r="AC133" s="150"/>
      <c r="AD133" s="150"/>
      <c r="AE133" s="150"/>
      <c r="AF133" s="150"/>
      <c r="AG133" s="150" t="s">
        <v>264</v>
      </c>
      <c r="AH133" s="150">
        <v>0</v>
      </c>
      <c r="AI133" s="150"/>
      <c r="AJ133" s="150"/>
      <c r="AK133" s="150"/>
      <c r="AL133" s="150"/>
      <c r="AM133" s="150"/>
      <c r="AN133" s="150"/>
      <c r="AO133" s="150"/>
      <c r="AP133" s="150"/>
      <c r="AQ133" s="150"/>
      <c r="AR133" s="150"/>
      <c r="AS133" s="150"/>
      <c r="AT133" s="150"/>
      <c r="AU133" s="150"/>
      <c r="AV133" s="150"/>
      <c r="AW133" s="150"/>
      <c r="AX133" s="150"/>
      <c r="AY133" s="150"/>
      <c r="AZ133" s="150"/>
      <c r="BA133" s="150"/>
      <c r="BB133" s="150"/>
      <c r="BC133" s="150"/>
      <c r="BD133" s="150"/>
      <c r="BE133" s="150"/>
      <c r="BF133" s="150"/>
      <c r="BG133" s="150"/>
      <c r="BH133" s="150"/>
    </row>
    <row r="134" spans="1:60" outlineLevel="1" x14ac:dyDescent="0.2">
      <c r="A134" s="157"/>
      <c r="B134" s="158"/>
      <c r="C134" s="196" t="s">
        <v>277</v>
      </c>
      <c r="D134" s="190"/>
      <c r="E134" s="191">
        <v>17.135999999999999</v>
      </c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50"/>
      <c r="Z134" s="150"/>
      <c r="AA134" s="150"/>
      <c r="AB134" s="150"/>
      <c r="AC134" s="150"/>
      <c r="AD134" s="150"/>
      <c r="AE134" s="150"/>
      <c r="AF134" s="150"/>
      <c r="AG134" s="150" t="s">
        <v>264</v>
      </c>
      <c r="AH134" s="150">
        <v>4</v>
      </c>
      <c r="AI134" s="150"/>
      <c r="AJ134" s="150"/>
      <c r="AK134" s="150"/>
      <c r="AL134" s="150"/>
      <c r="AM134" s="150"/>
      <c r="AN134" s="150"/>
      <c r="AO134" s="150"/>
      <c r="AP134" s="150"/>
      <c r="AQ134" s="150"/>
      <c r="AR134" s="150"/>
      <c r="AS134" s="150"/>
      <c r="AT134" s="150"/>
      <c r="AU134" s="150"/>
      <c r="AV134" s="150"/>
      <c r="AW134" s="150"/>
      <c r="AX134" s="150"/>
      <c r="AY134" s="150"/>
      <c r="AZ134" s="150"/>
      <c r="BA134" s="150"/>
      <c r="BB134" s="150"/>
      <c r="BC134" s="150"/>
      <c r="BD134" s="150"/>
      <c r="BE134" s="150"/>
      <c r="BF134" s="150"/>
      <c r="BG134" s="150"/>
      <c r="BH134" s="150"/>
    </row>
    <row r="135" spans="1:60" ht="22.5" outlineLevel="1" x14ac:dyDescent="0.2">
      <c r="A135" s="169">
        <v>34</v>
      </c>
      <c r="B135" s="170" t="s">
        <v>401</v>
      </c>
      <c r="C135" s="184" t="s">
        <v>402</v>
      </c>
      <c r="D135" s="171" t="s">
        <v>259</v>
      </c>
      <c r="E135" s="172">
        <v>188.49600000000001</v>
      </c>
      <c r="F135" s="173"/>
      <c r="G135" s="174">
        <f>ROUND(E135*F135,2)</f>
        <v>0</v>
      </c>
      <c r="H135" s="161"/>
      <c r="I135" s="160">
        <f>ROUND(E135*H135,2)</f>
        <v>0</v>
      </c>
      <c r="J135" s="161"/>
      <c r="K135" s="160">
        <f>ROUND(E135*J135,2)</f>
        <v>0</v>
      </c>
      <c r="L135" s="160">
        <v>21</v>
      </c>
      <c r="M135" s="160">
        <f>G135*(1+L135/100)</f>
        <v>0</v>
      </c>
      <c r="N135" s="160">
        <v>1.528E-2</v>
      </c>
      <c r="O135" s="160">
        <f>ROUND(E135*N135,2)</f>
        <v>2.88</v>
      </c>
      <c r="P135" s="160">
        <v>0</v>
      </c>
      <c r="Q135" s="160">
        <f>ROUND(E135*P135,2)</f>
        <v>0</v>
      </c>
      <c r="R135" s="160"/>
      <c r="S135" s="160" t="s">
        <v>260</v>
      </c>
      <c r="T135" s="160" t="s">
        <v>260</v>
      </c>
      <c r="U135" s="160">
        <v>1.518</v>
      </c>
      <c r="V135" s="160">
        <f>ROUND(E135*U135,2)</f>
        <v>286.14</v>
      </c>
      <c r="W135" s="160"/>
      <c r="X135" s="160" t="s">
        <v>261</v>
      </c>
      <c r="Y135" s="150"/>
      <c r="Z135" s="150"/>
      <c r="AA135" s="150"/>
      <c r="AB135" s="150"/>
      <c r="AC135" s="150"/>
      <c r="AD135" s="150"/>
      <c r="AE135" s="150"/>
      <c r="AF135" s="150"/>
      <c r="AG135" s="150" t="s">
        <v>262</v>
      </c>
      <c r="AH135" s="150"/>
      <c r="AI135" s="150"/>
      <c r="AJ135" s="150"/>
      <c r="AK135" s="150"/>
      <c r="AL135" s="150"/>
      <c r="AM135" s="150"/>
      <c r="AN135" s="150"/>
      <c r="AO135" s="150"/>
      <c r="AP135" s="150"/>
      <c r="AQ135" s="150"/>
      <c r="AR135" s="150"/>
      <c r="AS135" s="150"/>
      <c r="AT135" s="150"/>
      <c r="AU135" s="150"/>
      <c r="AV135" s="150"/>
      <c r="AW135" s="150"/>
      <c r="AX135" s="150"/>
      <c r="AY135" s="150"/>
      <c r="AZ135" s="150"/>
      <c r="BA135" s="150"/>
      <c r="BB135" s="150"/>
      <c r="BC135" s="150"/>
      <c r="BD135" s="150"/>
      <c r="BE135" s="150"/>
      <c r="BF135" s="150"/>
      <c r="BG135" s="150"/>
      <c r="BH135" s="150"/>
    </row>
    <row r="136" spans="1:60" outlineLevel="1" x14ac:dyDescent="0.2">
      <c r="A136" s="157"/>
      <c r="B136" s="158"/>
      <c r="C136" s="195" t="s">
        <v>403</v>
      </c>
      <c r="D136" s="188"/>
      <c r="E136" s="189">
        <v>171.36</v>
      </c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50"/>
      <c r="Z136" s="150"/>
      <c r="AA136" s="150"/>
      <c r="AB136" s="150"/>
      <c r="AC136" s="150"/>
      <c r="AD136" s="150"/>
      <c r="AE136" s="150"/>
      <c r="AF136" s="150"/>
      <c r="AG136" s="150" t="s">
        <v>264</v>
      </c>
      <c r="AH136" s="150">
        <v>0</v>
      </c>
      <c r="AI136" s="150"/>
      <c r="AJ136" s="150"/>
      <c r="AK136" s="150"/>
      <c r="AL136" s="150"/>
      <c r="AM136" s="150"/>
      <c r="AN136" s="150"/>
      <c r="AO136" s="150"/>
      <c r="AP136" s="150"/>
      <c r="AQ136" s="150"/>
      <c r="AR136" s="150"/>
      <c r="AS136" s="150"/>
      <c r="AT136" s="150"/>
      <c r="AU136" s="150"/>
      <c r="AV136" s="150"/>
      <c r="AW136" s="150"/>
      <c r="AX136" s="150"/>
      <c r="AY136" s="150"/>
      <c r="AZ136" s="150"/>
      <c r="BA136" s="150"/>
      <c r="BB136" s="150"/>
      <c r="BC136" s="150"/>
      <c r="BD136" s="150"/>
      <c r="BE136" s="150"/>
      <c r="BF136" s="150"/>
      <c r="BG136" s="150"/>
      <c r="BH136" s="150"/>
    </row>
    <row r="137" spans="1:60" outlineLevel="1" x14ac:dyDescent="0.2">
      <c r="A137" s="157"/>
      <c r="B137" s="158"/>
      <c r="C137" s="196" t="s">
        <v>277</v>
      </c>
      <c r="D137" s="190"/>
      <c r="E137" s="191">
        <v>17.135999999999999</v>
      </c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50"/>
      <c r="Z137" s="150"/>
      <c r="AA137" s="150"/>
      <c r="AB137" s="150"/>
      <c r="AC137" s="150"/>
      <c r="AD137" s="150"/>
      <c r="AE137" s="150"/>
      <c r="AF137" s="150"/>
      <c r="AG137" s="150" t="s">
        <v>264</v>
      </c>
      <c r="AH137" s="150">
        <v>4</v>
      </c>
      <c r="AI137" s="150"/>
      <c r="AJ137" s="150"/>
      <c r="AK137" s="150"/>
      <c r="AL137" s="150"/>
      <c r="AM137" s="150"/>
      <c r="AN137" s="150"/>
      <c r="AO137" s="150"/>
      <c r="AP137" s="150"/>
      <c r="AQ137" s="150"/>
      <c r="AR137" s="150"/>
      <c r="AS137" s="150"/>
      <c r="AT137" s="150"/>
      <c r="AU137" s="150"/>
      <c r="AV137" s="150"/>
      <c r="AW137" s="150"/>
      <c r="AX137" s="150"/>
      <c r="AY137" s="150"/>
      <c r="AZ137" s="150"/>
      <c r="BA137" s="150"/>
      <c r="BB137" s="150"/>
      <c r="BC137" s="150"/>
      <c r="BD137" s="150"/>
      <c r="BE137" s="150"/>
      <c r="BF137" s="150"/>
      <c r="BG137" s="150"/>
      <c r="BH137" s="150"/>
    </row>
    <row r="138" spans="1:60" outlineLevel="1" x14ac:dyDescent="0.2">
      <c r="A138" s="169">
        <v>35</v>
      </c>
      <c r="B138" s="170" t="s">
        <v>404</v>
      </c>
      <c r="C138" s="184" t="s">
        <v>405</v>
      </c>
      <c r="D138" s="171" t="s">
        <v>259</v>
      </c>
      <c r="E138" s="172">
        <v>61.984999999999999</v>
      </c>
      <c r="F138" s="173"/>
      <c r="G138" s="174">
        <f>ROUND(E138*F138,2)</f>
        <v>0</v>
      </c>
      <c r="H138" s="161"/>
      <c r="I138" s="160">
        <f>ROUND(E138*H138,2)</f>
        <v>0</v>
      </c>
      <c r="J138" s="161"/>
      <c r="K138" s="160">
        <f>ROUND(E138*J138,2)</f>
        <v>0</v>
      </c>
      <c r="L138" s="160">
        <v>21</v>
      </c>
      <c r="M138" s="160">
        <f>G138*(1+L138/100)</f>
        <v>0</v>
      </c>
      <c r="N138" s="160">
        <v>0.21251999999999999</v>
      </c>
      <c r="O138" s="160">
        <f>ROUND(E138*N138,2)</f>
        <v>13.17</v>
      </c>
      <c r="P138" s="160">
        <v>0</v>
      </c>
      <c r="Q138" s="160">
        <f>ROUND(E138*P138,2)</f>
        <v>0</v>
      </c>
      <c r="R138" s="160"/>
      <c r="S138" s="160" t="s">
        <v>260</v>
      </c>
      <c r="T138" s="160" t="s">
        <v>260</v>
      </c>
      <c r="U138" s="160">
        <v>0.17799999999999999</v>
      </c>
      <c r="V138" s="160">
        <f>ROUND(E138*U138,2)</f>
        <v>11.03</v>
      </c>
      <c r="W138" s="160"/>
      <c r="X138" s="160" t="s">
        <v>261</v>
      </c>
      <c r="Y138" s="150"/>
      <c r="Z138" s="150"/>
      <c r="AA138" s="150"/>
      <c r="AB138" s="150"/>
      <c r="AC138" s="150"/>
      <c r="AD138" s="150"/>
      <c r="AE138" s="150"/>
      <c r="AF138" s="150"/>
      <c r="AG138" s="150" t="s">
        <v>262</v>
      </c>
      <c r="AH138" s="150"/>
      <c r="AI138" s="150"/>
      <c r="AJ138" s="150"/>
      <c r="AK138" s="150"/>
      <c r="AL138" s="150"/>
      <c r="AM138" s="150"/>
      <c r="AN138" s="150"/>
      <c r="AO138" s="150"/>
      <c r="AP138" s="150"/>
      <c r="AQ138" s="150"/>
      <c r="AR138" s="150"/>
      <c r="AS138" s="150"/>
      <c r="AT138" s="150"/>
      <c r="AU138" s="150"/>
      <c r="AV138" s="150"/>
      <c r="AW138" s="150"/>
      <c r="AX138" s="150"/>
      <c r="AY138" s="150"/>
      <c r="AZ138" s="150"/>
      <c r="BA138" s="150"/>
      <c r="BB138" s="150"/>
      <c r="BC138" s="150"/>
      <c r="BD138" s="150"/>
      <c r="BE138" s="150"/>
      <c r="BF138" s="150"/>
      <c r="BG138" s="150"/>
      <c r="BH138" s="150"/>
    </row>
    <row r="139" spans="1:60" outlineLevel="1" x14ac:dyDescent="0.2">
      <c r="A139" s="157"/>
      <c r="B139" s="158"/>
      <c r="C139" s="195" t="s">
        <v>406</v>
      </c>
      <c r="D139" s="188"/>
      <c r="E139" s="189">
        <v>56.35</v>
      </c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50"/>
      <c r="Z139" s="150"/>
      <c r="AA139" s="150"/>
      <c r="AB139" s="150"/>
      <c r="AC139" s="150"/>
      <c r="AD139" s="150"/>
      <c r="AE139" s="150"/>
      <c r="AF139" s="150"/>
      <c r="AG139" s="150" t="s">
        <v>264</v>
      </c>
      <c r="AH139" s="150">
        <v>0</v>
      </c>
      <c r="AI139" s="150"/>
      <c r="AJ139" s="150"/>
      <c r="AK139" s="150"/>
      <c r="AL139" s="150"/>
      <c r="AM139" s="150"/>
      <c r="AN139" s="150"/>
      <c r="AO139" s="150"/>
      <c r="AP139" s="150"/>
      <c r="AQ139" s="150"/>
      <c r="AR139" s="150"/>
      <c r="AS139" s="150"/>
      <c r="AT139" s="150"/>
      <c r="AU139" s="150"/>
      <c r="AV139" s="150"/>
      <c r="AW139" s="150"/>
      <c r="AX139" s="150"/>
      <c r="AY139" s="150"/>
      <c r="AZ139" s="150"/>
      <c r="BA139" s="150"/>
      <c r="BB139" s="150"/>
      <c r="BC139" s="150"/>
      <c r="BD139" s="150"/>
      <c r="BE139" s="150"/>
      <c r="BF139" s="150"/>
      <c r="BG139" s="150"/>
      <c r="BH139" s="150"/>
    </row>
    <row r="140" spans="1:60" outlineLevel="1" x14ac:dyDescent="0.2">
      <c r="A140" s="157"/>
      <c r="B140" s="158"/>
      <c r="C140" s="196" t="s">
        <v>277</v>
      </c>
      <c r="D140" s="190"/>
      <c r="E140" s="191">
        <v>5.6349999999999998</v>
      </c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50"/>
      <c r="Z140" s="150"/>
      <c r="AA140" s="150"/>
      <c r="AB140" s="150"/>
      <c r="AC140" s="150"/>
      <c r="AD140" s="150"/>
      <c r="AE140" s="150"/>
      <c r="AF140" s="150"/>
      <c r="AG140" s="150" t="s">
        <v>264</v>
      </c>
      <c r="AH140" s="150">
        <v>4</v>
      </c>
      <c r="AI140" s="150"/>
      <c r="AJ140" s="150"/>
      <c r="AK140" s="150"/>
      <c r="AL140" s="150"/>
      <c r="AM140" s="150"/>
      <c r="AN140" s="150"/>
      <c r="AO140" s="150"/>
      <c r="AP140" s="150"/>
      <c r="AQ140" s="150"/>
      <c r="AR140" s="150"/>
      <c r="AS140" s="150"/>
      <c r="AT140" s="150"/>
      <c r="AU140" s="150"/>
      <c r="AV140" s="150"/>
      <c r="AW140" s="150"/>
      <c r="AX140" s="150"/>
      <c r="AY140" s="150"/>
      <c r="AZ140" s="150"/>
      <c r="BA140" s="150"/>
      <c r="BB140" s="150"/>
      <c r="BC140" s="150"/>
      <c r="BD140" s="150"/>
      <c r="BE140" s="150"/>
      <c r="BF140" s="150"/>
      <c r="BG140" s="150"/>
      <c r="BH140" s="150"/>
    </row>
    <row r="141" spans="1:60" x14ac:dyDescent="0.2">
      <c r="A141" s="163" t="s">
        <v>232</v>
      </c>
      <c r="B141" s="164" t="s">
        <v>142</v>
      </c>
      <c r="C141" s="182" t="s">
        <v>143</v>
      </c>
      <c r="D141" s="165"/>
      <c r="E141" s="166"/>
      <c r="F141" s="167"/>
      <c r="G141" s="168">
        <f>SUMIF(AG142:AG158,"&lt;&gt;NOR",G142:G158)</f>
        <v>0</v>
      </c>
      <c r="H141" s="162"/>
      <c r="I141" s="162">
        <f>SUM(I142:I158)</f>
        <v>0</v>
      </c>
      <c r="J141" s="162"/>
      <c r="K141" s="162">
        <f>SUM(K142:K158)</f>
        <v>0</v>
      </c>
      <c r="L141" s="162"/>
      <c r="M141" s="162">
        <f>SUM(M142:M158)</f>
        <v>0</v>
      </c>
      <c r="N141" s="162"/>
      <c r="O141" s="162">
        <f>SUM(O142:O158)</f>
        <v>14.42</v>
      </c>
      <c r="P141" s="162"/>
      <c r="Q141" s="162">
        <f>SUM(Q142:Q158)</f>
        <v>0</v>
      </c>
      <c r="R141" s="162"/>
      <c r="S141" s="162"/>
      <c r="T141" s="162"/>
      <c r="U141" s="162"/>
      <c r="V141" s="162">
        <f>SUM(V142:V158)</f>
        <v>50.99</v>
      </c>
      <c r="W141" s="162"/>
      <c r="X141" s="162"/>
      <c r="AG141" t="s">
        <v>233</v>
      </c>
    </row>
    <row r="142" spans="1:60" outlineLevel="1" x14ac:dyDescent="0.2">
      <c r="A142" s="169">
        <v>36</v>
      </c>
      <c r="B142" s="170" t="s">
        <v>407</v>
      </c>
      <c r="C142" s="184" t="s">
        <v>408</v>
      </c>
      <c r="D142" s="171" t="s">
        <v>267</v>
      </c>
      <c r="E142" s="172">
        <v>1</v>
      </c>
      <c r="F142" s="173"/>
      <c r="G142" s="174">
        <f>ROUND(E142*F142,2)</f>
        <v>0</v>
      </c>
      <c r="H142" s="161"/>
      <c r="I142" s="160">
        <f>ROUND(E142*H142,2)</f>
        <v>0</v>
      </c>
      <c r="J142" s="161"/>
      <c r="K142" s="160">
        <f>ROUND(E142*J142,2)</f>
        <v>0</v>
      </c>
      <c r="L142" s="160">
        <v>21</v>
      </c>
      <c r="M142" s="160">
        <f>G142*(1+L142/100)</f>
        <v>0</v>
      </c>
      <c r="N142" s="160">
        <v>2.52508</v>
      </c>
      <c r="O142" s="160">
        <f>ROUND(E142*N142,2)</f>
        <v>2.5299999999999998</v>
      </c>
      <c r="P142" s="160">
        <v>0</v>
      </c>
      <c r="Q142" s="160">
        <f>ROUND(E142*P142,2)</f>
        <v>0</v>
      </c>
      <c r="R142" s="160"/>
      <c r="S142" s="160" t="s">
        <v>260</v>
      </c>
      <c r="T142" s="160" t="s">
        <v>260</v>
      </c>
      <c r="U142" s="160">
        <v>3.6749999999999998</v>
      </c>
      <c r="V142" s="160">
        <f>ROUND(E142*U142,2)</f>
        <v>3.68</v>
      </c>
      <c r="W142" s="160"/>
      <c r="X142" s="160" t="s">
        <v>261</v>
      </c>
      <c r="Y142" s="150"/>
      <c r="Z142" s="150"/>
      <c r="AA142" s="150"/>
      <c r="AB142" s="150"/>
      <c r="AC142" s="150"/>
      <c r="AD142" s="150"/>
      <c r="AE142" s="150"/>
      <c r="AF142" s="150"/>
      <c r="AG142" s="150" t="s">
        <v>262</v>
      </c>
      <c r="AH142" s="150"/>
      <c r="AI142" s="150"/>
      <c r="AJ142" s="150"/>
      <c r="AK142" s="150"/>
      <c r="AL142" s="150"/>
      <c r="AM142" s="150"/>
      <c r="AN142" s="150"/>
      <c r="AO142" s="150"/>
      <c r="AP142" s="150"/>
      <c r="AQ142" s="150"/>
      <c r="AR142" s="150"/>
      <c r="AS142" s="150"/>
      <c r="AT142" s="150"/>
      <c r="AU142" s="150"/>
      <c r="AV142" s="150"/>
      <c r="AW142" s="150"/>
      <c r="AX142" s="150"/>
      <c r="AY142" s="150"/>
      <c r="AZ142" s="150"/>
      <c r="BA142" s="150"/>
      <c r="BB142" s="150"/>
      <c r="BC142" s="150"/>
      <c r="BD142" s="150"/>
      <c r="BE142" s="150"/>
      <c r="BF142" s="150"/>
      <c r="BG142" s="150"/>
      <c r="BH142" s="150"/>
    </row>
    <row r="143" spans="1:60" outlineLevel="1" x14ac:dyDescent="0.2">
      <c r="A143" s="157"/>
      <c r="B143" s="158"/>
      <c r="C143" s="197" t="s">
        <v>378</v>
      </c>
      <c r="D143" s="192"/>
      <c r="E143" s="193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50"/>
      <c r="Z143" s="150"/>
      <c r="AA143" s="150"/>
      <c r="AB143" s="150"/>
      <c r="AC143" s="150"/>
      <c r="AD143" s="150"/>
      <c r="AE143" s="150"/>
      <c r="AF143" s="150"/>
      <c r="AG143" s="150" t="s">
        <v>264</v>
      </c>
      <c r="AH143" s="150"/>
      <c r="AI143" s="150"/>
      <c r="AJ143" s="150"/>
      <c r="AK143" s="150"/>
      <c r="AL143" s="150"/>
      <c r="AM143" s="150"/>
      <c r="AN143" s="150"/>
      <c r="AO143" s="150"/>
      <c r="AP143" s="150"/>
      <c r="AQ143" s="150"/>
      <c r="AR143" s="150"/>
      <c r="AS143" s="150"/>
      <c r="AT143" s="150"/>
      <c r="AU143" s="150"/>
      <c r="AV143" s="150"/>
      <c r="AW143" s="150"/>
      <c r="AX143" s="150"/>
      <c r="AY143" s="150"/>
      <c r="AZ143" s="150"/>
      <c r="BA143" s="150"/>
      <c r="BB143" s="150"/>
      <c r="BC143" s="150"/>
      <c r="BD143" s="150"/>
      <c r="BE143" s="150"/>
      <c r="BF143" s="150"/>
      <c r="BG143" s="150"/>
      <c r="BH143" s="150"/>
    </row>
    <row r="144" spans="1:60" outlineLevel="1" x14ac:dyDescent="0.2">
      <c r="A144" s="157"/>
      <c r="B144" s="158"/>
      <c r="C144" s="198" t="s">
        <v>409</v>
      </c>
      <c r="D144" s="192"/>
      <c r="E144" s="193">
        <v>0.86399999999999999</v>
      </c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50"/>
      <c r="Z144" s="150"/>
      <c r="AA144" s="150"/>
      <c r="AB144" s="150"/>
      <c r="AC144" s="150"/>
      <c r="AD144" s="150"/>
      <c r="AE144" s="150"/>
      <c r="AF144" s="150"/>
      <c r="AG144" s="150" t="s">
        <v>264</v>
      </c>
      <c r="AH144" s="150">
        <v>2</v>
      </c>
      <c r="AI144" s="150"/>
      <c r="AJ144" s="150"/>
      <c r="AK144" s="150"/>
      <c r="AL144" s="150"/>
      <c r="AM144" s="150"/>
      <c r="AN144" s="150"/>
      <c r="AO144" s="150"/>
      <c r="AP144" s="150"/>
      <c r="AQ144" s="150"/>
      <c r="AR144" s="150"/>
      <c r="AS144" s="150"/>
      <c r="AT144" s="150"/>
      <c r="AU144" s="150"/>
      <c r="AV144" s="150"/>
      <c r="AW144" s="150"/>
      <c r="AX144" s="150"/>
      <c r="AY144" s="150"/>
      <c r="AZ144" s="150"/>
      <c r="BA144" s="150"/>
      <c r="BB144" s="150"/>
      <c r="BC144" s="150"/>
      <c r="BD144" s="150"/>
      <c r="BE144" s="150"/>
      <c r="BF144" s="150"/>
      <c r="BG144" s="150"/>
      <c r="BH144" s="150"/>
    </row>
    <row r="145" spans="1:60" outlineLevel="1" x14ac:dyDescent="0.2">
      <c r="A145" s="157"/>
      <c r="B145" s="158"/>
      <c r="C145" s="197" t="s">
        <v>385</v>
      </c>
      <c r="D145" s="192"/>
      <c r="E145" s="193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50"/>
      <c r="Z145" s="150"/>
      <c r="AA145" s="150"/>
      <c r="AB145" s="150"/>
      <c r="AC145" s="150"/>
      <c r="AD145" s="150"/>
      <c r="AE145" s="150"/>
      <c r="AF145" s="150"/>
      <c r="AG145" s="150" t="s">
        <v>264</v>
      </c>
      <c r="AH145" s="150"/>
      <c r="AI145" s="150"/>
      <c r="AJ145" s="150"/>
      <c r="AK145" s="150"/>
      <c r="AL145" s="150"/>
      <c r="AM145" s="150"/>
      <c r="AN145" s="150"/>
      <c r="AO145" s="150"/>
      <c r="AP145" s="150"/>
      <c r="AQ145" s="150"/>
      <c r="AR145" s="150"/>
      <c r="AS145" s="150"/>
      <c r="AT145" s="150"/>
      <c r="AU145" s="150"/>
      <c r="AV145" s="150"/>
      <c r="AW145" s="150"/>
      <c r="AX145" s="150"/>
      <c r="AY145" s="150"/>
      <c r="AZ145" s="150"/>
      <c r="BA145" s="150"/>
      <c r="BB145" s="150"/>
      <c r="BC145" s="150"/>
      <c r="BD145" s="150"/>
      <c r="BE145" s="150"/>
      <c r="BF145" s="150"/>
      <c r="BG145" s="150"/>
      <c r="BH145" s="150"/>
    </row>
    <row r="146" spans="1:60" outlineLevel="1" x14ac:dyDescent="0.2">
      <c r="A146" s="157"/>
      <c r="B146" s="158"/>
      <c r="C146" s="195" t="s">
        <v>135</v>
      </c>
      <c r="D146" s="188"/>
      <c r="E146" s="189">
        <v>1</v>
      </c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50"/>
      <c r="Z146" s="150"/>
      <c r="AA146" s="150"/>
      <c r="AB146" s="150"/>
      <c r="AC146" s="150"/>
      <c r="AD146" s="150"/>
      <c r="AE146" s="150"/>
      <c r="AF146" s="150"/>
      <c r="AG146" s="150" t="s">
        <v>264</v>
      </c>
      <c r="AH146" s="150">
        <v>0</v>
      </c>
      <c r="AI146" s="150"/>
      <c r="AJ146" s="150"/>
      <c r="AK146" s="150"/>
      <c r="AL146" s="150"/>
      <c r="AM146" s="150"/>
      <c r="AN146" s="150"/>
      <c r="AO146" s="150"/>
      <c r="AP146" s="150"/>
      <c r="AQ146" s="150"/>
      <c r="AR146" s="150"/>
      <c r="AS146" s="150"/>
      <c r="AT146" s="150"/>
      <c r="AU146" s="150"/>
      <c r="AV146" s="150"/>
      <c r="AW146" s="150"/>
      <c r="AX146" s="150"/>
      <c r="AY146" s="150"/>
      <c r="AZ146" s="150"/>
      <c r="BA146" s="150"/>
      <c r="BB146" s="150"/>
      <c r="BC146" s="150"/>
      <c r="BD146" s="150"/>
      <c r="BE146" s="150"/>
      <c r="BF146" s="150"/>
      <c r="BG146" s="150"/>
      <c r="BH146" s="150"/>
    </row>
    <row r="147" spans="1:60" ht="22.5" outlineLevel="1" x14ac:dyDescent="0.2">
      <c r="A147" s="169">
        <v>37</v>
      </c>
      <c r="B147" s="170" t="s">
        <v>410</v>
      </c>
      <c r="C147" s="184" t="s">
        <v>411</v>
      </c>
      <c r="D147" s="171" t="s">
        <v>351</v>
      </c>
      <c r="E147" s="172">
        <v>15</v>
      </c>
      <c r="F147" s="173"/>
      <c r="G147" s="174">
        <f>ROUND(E147*F147,2)</f>
        <v>0</v>
      </c>
      <c r="H147" s="161"/>
      <c r="I147" s="160">
        <f>ROUND(E147*H147,2)</f>
        <v>0</v>
      </c>
      <c r="J147" s="161"/>
      <c r="K147" s="160">
        <f>ROUND(E147*J147,2)</f>
        <v>0</v>
      </c>
      <c r="L147" s="160">
        <v>21</v>
      </c>
      <c r="M147" s="160">
        <f>G147*(1+L147/100)</f>
        <v>0</v>
      </c>
      <c r="N147" s="160">
        <v>0.27922000000000002</v>
      </c>
      <c r="O147" s="160">
        <f>ROUND(E147*N147,2)</f>
        <v>4.1900000000000004</v>
      </c>
      <c r="P147" s="160">
        <v>0</v>
      </c>
      <c r="Q147" s="160">
        <f>ROUND(E147*P147,2)</f>
        <v>0</v>
      </c>
      <c r="R147" s="160"/>
      <c r="S147" s="160" t="s">
        <v>260</v>
      </c>
      <c r="T147" s="160" t="s">
        <v>260</v>
      </c>
      <c r="U147" s="160">
        <v>1.419</v>
      </c>
      <c r="V147" s="160">
        <f>ROUND(E147*U147,2)</f>
        <v>21.29</v>
      </c>
      <c r="W147" s="160"/>
      <c r="X147" s="160" t="s">
        <v>261</v>
      </c>
      <c r="Y147" s="150"/>
      <c r="Z147" s="150"/>
      <c r="AA147" s="150"/>
      <c r="AB147" s="150"/>
      <c r="AC147" s="150"/>
      <c r="AD147" s="150"/>
      <c r="AE147" s="150"/>
      <c r="AF147" s="150"/>
      <c r="AG147" s="150" t="s">
        <v>262</v>
      </c>
      <c r="AH147" s="150"/>
      <c r="AI147" s="150"/>
      <c r="AJ147" s="150"/>
      <c r="AK147" s="150"/>
      <c r="AL147" s="150"/>
      <c r="AM147" s="150"/>
      <c r="AN147" s="150"/>
      <c r="AO147" s="150"/>
      <c r="AP147" s="150"/>
      <c r="AQ147" s="150"/>
      <c r="AR147" s="150"/>
      <c r="AS147" s="150"/>
      <c r="AT147" s="150"/>
      <c r="AU147" s="150"/>
      <c r="AV147" s="150"/>
      <c r="AW147" s="150"/>
      <c r="AX147" s="150"/>
      <c r="AY147" s="150"/>
      <c r="AZ147" s="150"/>
      <c r="BA147" s="150"/>
      <c r="BB147" s="150"/>
      <c r="BC147" s="150"/>
      <c r="BD147" s="150"/>
      <c r="BE147" s="150"/>
      <c r="BF147" s="150"/>
      <c r="BG147" s="150"/>
      <c r="BH147" s="150"/>
    </row>
    <row r="148" spans="1:60" outlineLevel="1" x14ac:dyDescent="0.2">
      <c r="A148" s="157"/>
      <c r="B148" s="158"/>
      <c r="C148" s="195" t="s">
        <v>412</v>
      </c>
      <c r="D148" s="188"/>
      <c r="E148" s="189">
        <v>15</v>
      </c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50"/>
      <c r="Z148" s="150"/>
      <c r="AA148" s="150"/>
      <c r="AB148" s="150"/>
      <c r="AC148" s="150"/>
      <c r="AD148" s="150"/>
      <c r="AE148" s="150"/>
      <c r="AF148" s="150"/>
      <c r="AG148" s="150" t="s">
        <v>264</v>
      </c>
      <c r="AH148" s="150">
        <v>0</v>
      </c>
      <c r="AI148" s="150"/>
      <c r="AJ148" s="150"/>
      <c r="AK148" s="150"/>
      <c r="AL148" s="150"/>
      <c r="AM148" s="150"/>
      <c r="AN148" s="150"/>
      <c r="AO148" s="150"/>
      <c r="AP148" s="150"/>
      <c r="AQ148" s="150"/>
      <c r="AR148" s="150"/>
      <c r="AS148" s="150"/>
      <c r="AT148" s="150"/>
      <c r="AU148" s="150"/>
      <c r="AV148" s="150"/>
      <c r="AW148" s="150"/>
      <c r="AX148" s="150"/>
      <c r="AY148" s="150"/>
      <c r="AZ148" s="150"/>
      <c r="BA148" s="150"/>
      <c r="BB148" s="150"/>
      <c r="BC148" s="150"/>
      <c r="BD148" s="150"/>
      <c r="BE148" s="150"/>
      <c r="BF148" s="150"/>
      <c r="BG148" s="150"/>
      <c r="BH148" s="150"/>
    </row>
    <row r="149" spans="1:60" outlineLevel="1" x14ac:dyDescent="0.2">
      <c r="A149" s="169">
        <v>38</v>
      </c>
      <c r="B149" s="170" t="s">
        <v>413</v>
      </c>
      <c r="C149" s="184" t="s">
        <v>414</v>
      </c>
      <c r="D149" s="171" t="s">
        <v>292</v>
      </c>
      <c r="E149" s="172">
        <v>10</v>
      </c>
      <c r="F149" s="173"/>
      <c r="G149" s="174">
        <f>ROUND(E149*F149,2)</f>
        <v>0</v>
      </c>
      <c r="H149" s="161"/>
      <c r="I149" s="160">
        <f>ROUND(E149*H149,2)</f>
        <v>0</v>
      </c>
      <c r="J149" s="161"/>
      <c r="K149" s="160">
        <f>ROUND(E149*J149,2)</f>
        <v>0</v>
      </c>
      <c r="L149" s="160">
        <v>21</v>
      </c>
      <c r="M149" s="160">
        <f>G149*(1+L149/100)</f>
        <v>0</v>
      </c>
      <c r="N149" s="160">
        <v>3.4529999999999998E-2</v>
      </c>
      <c r="O149" s="160">
        <f>ROUND(E149*N149,2)</f>
        <v>0.35</v>
      </c>
      <c r="P149" s="160">
        <v>0</v>
      </c>
      <c r="Q149" s="160">
        <f>ROUND(E149*P149,2)</f>
        <v>0</v>
      </c>
      <c r="R149" s="160"/>
      <c r="S149" s="160" t="s">
        <v>260</v>
      </c>
      <c r="T149" s="160" t="s">
        <v>260</v>
      </c>
      <c r="U149" s="160">
        <v>1.56</v>
      </c>
      <c r="V149" s="160">
        <f>ROUND(E149*U149,2)</f>
        <v>15.6</v>
      </c>
      <c r="W149" s="160"/>
      <c r="X149" s="160" t="s">
        <v>261</v>
      </c>
      <c r="Y149" s="150"/>
      <c r="Z149" s="150"/>
      <c r="AA149" s="150"/>
      <c r="AB149" s="150"/>
      <c r="AC149" s="150"/>
      <c r="AD149" s="150"/>
      <c r="AE149" s="150"/>
      <c r="AF149" s="150"/>
      <c r="AG149" s="150" t="s">
        <v>262</v>
      </c>
      <c r="AH149" s="150"/>
      <c r="AI149" s="150"/>
      <c r="AJ149" s="150"/>
      <c r="AK149" s="150"/>
      <c r="AL149" s="150"/>
      <c r="AM149" s="150"/>
      <c r="AN149" s="150"/>
      <c r="AO149" s="150"/>
      <c r="AP149" s="150"/>
      <c r="AQ149" s="150"/>
      <c r="AR149" s="150"/>
      <c r="AS149" s="150"/>
      <c r="AT149" s="150"/>
      <c r="AU149" s="150"/>
      <c r="AV149" s="150"/>
      <c r="AW149" s="150"/>
      <c r="AX149" s="150"/>
      <c r="AY149" s="150"/>
      <c r="AZ149" s="150"/>
      <c r="BA149" s="150"/>
      <c r="BB149" s="150"/>
      <c r="BC149" s="150"/>
      <c r="BD149" s="150"/>
      <c r="BE149" s="150"/>
      <c r="BF149" s="150"/>
      <c r="BG149" s="150"/>
      <c r="BH149" s="150"/>
    </row>
    <row r="150" spans="1:60" outlineLevel="1" x14ac:dyDescent="0.2">
      <c r="A150" s="157"/>
      <c r="B150" s="158"/>
      <c r="C150" s="195" t="s">
        <v>415</v>
      </c>
      <c r="D150" s="188"/>
      <c r="E150" s="189">
        <v>10</v>
      </c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50"/>
      <c r="Z150" s="150"/>
      <c r="AA150" s="150"/>
      <c r="AB150" s="150"/>
      <c r="AC150" s="150"/>
      <c r="AD150" s="150"/>
      <c r="AE150" s="150"/>
      <c r="AF150" s="150"/>
      <c r="AG150" s="150" t="s">
        <v>264</v>
      </c>
      <c r="AH150" s="150">
        <v>0</v>
      </c>
      <c r="AI150" s="150"/>
      <c r="AJ150" s="150"/>
      <c r="AK150" s="150"/>
      <c r="AL150" s="150"/>
      <c r="AM150" s="150"/>
      <c r="AN150" s="150"/>
      <c r="AO150" s="150"/>
      <c r="AP150" s="150"/>
      <c r="AQ150" s="150"/>
      <c r="AR150" s="150"/>
      <c r="AS150" s="150"/>
      <c r="AT150" s="150"/>
      <c r="AU150" s="150"/>
      <c r="AV150" s="150"/>
      <c r="AW150" s="150"/>
      <c r="AX150" s="150"/>
      <c r="AY150" s="150"/>
      <c r="AZ150" s="150"/>
      <c r="BA150" s="150"/>
      <c r="BB150" s="150"/>
      <c r="BC150" s="150"/>
      <c r="BD150" s="150"/>
      <c r="BE150" s="150"/>
      <c r="BF150" s="150"/>
      <c r="BG150" s="150"/>
      <c r="BH150" s="150"/>
    </row>
    <row r="151" spans="1:60" outlineLevel="1" x14ac:dyDescent="0.2">
      <c r="A151" s="169">
        <v>39</v>
      </c>
      <c r="B151" s="170" t="s">
        <v>416</v>
      </c>
      <c r="C151" s="184" t="s">
        <v>417</v>
      </c>
      <c r="D151" s="171" t="s">
        <v>259</v>
      </c>
      <c r="E151" s="172">
        <v>9.24</v>
      </c>
      <c r="F151" s="173"/>
      <c r="G151" s="174">
        <f>ROUND(E151*F151,2)</f>
        <v>0</v>
      </c>
      <c r="H151" s="161"/>
      <c r="I151" s="160">
        <f>ROUND(E151*H151,2)</f>
        <v>0</v>
      </c>
      <c r="J151" s="161"/>
      <c r="K151" s="160">
        <f>ROUND(E151*J151,2)</f>
        <v>0</v>
      </c>
      <c r="L151" s="160">
        <v>21</v>
      </c>
      <c r="M151" s="160">
        <f>G151*(1+L151/100)</f>
        <v>0</v>
      </c>
      <c r="N151" s="160">
        <v>0.19275999999999999</v>
      </c>
      <c r="O151" s="160">
        <f>ROUND(E151*N151,2)</f>
        <v>1.78</v>
      </c>
      <c r="P151" s="160">
        <v>0</v>
      </c>
      <c r="Q151" s="160">
        <f>ROUND(E151*P151,2)</f>
        <v>0</v>
      </c>
      <c r="R151" s="160"/>
      <c r="S151" s="160" t="s">
        <v>260</v>
      </c>
      <c r="T151" s="160" t="s">
        <v>260</v>
      </c>
      <c r="U151" s="160">
        <v>1.0980000000000001</v>
      </c>
      <c r="V151" s="160">
        <f>ROUND(E151*U151,2)</f>
        <v>10.15</v>
      </c>
      <c r="W151" s="160"/>
      <c r="X151" s="160" t="s">
        <v>261</v>
      </c>
      <c r="Y151" s="150"/>
      <c r="Z151" s="150"/>
      <c r="AA151" s="150"/>
      <c r="AB151" s="150"/>
      <c r="AC151" s="150"/>
      <c r="AD151" s="150"/>
      <c r="AE151" s="150"/>
      <c r="AF151" s="150"/>
      <c r="AG151" s="150" t="s">
        <v>262</v>
      </c>
      <c r="AH151" s="150"/>
      <c r="AI151" s="150"/>
      <c r="AJ151" s="150"/>
      <c r="AK151" s="150"/>
      <c r="AL151" s="150"/>
      <c r="AM151" s="150"/>
      <c r="AN151" s="150"/>
      <c r="AO151" s="150"/>
      <c r="AP151" s="150"/>
      <c r="AQ151" s="150"/>
      <c r="AR151" s="150"/>
      <c r="AS151" s="150"/>
      <c r="AT151" s="150"/>
      <c r="AU151" s="150"/>
      <c r="AV151" s="150"/>
      <c r="AW151" s="150"/>
      <c r="AX151" s="150"/>
      <c r="AY151" s="150"/>
      <c r="AZ151" s="150"/>
      <c r="BA151" s="150"/>
      <c r="BB151" s="150"/>
      <c r="BC151" s="150"/>
      <c r="BD151" s="150"/>
      <c r="BE151" s="150"/>
      <c r="BF151" s="150"/>
      <c r="BG151" s="150"/>
      <c r="BH151" s="150"/>
    </row>
    <row r="152" spans="1:60" outlineLevel="1" x14ac:dyDescent="0.2">
      <c r="A152" s="157"/>
      <c r="B152" s="158"/>
      <c r="C152" s="195" t="s">
        <v>418</v>
      </c>
      <c r="D152" s="188"/>
      <c r="E152" s="189">
        <v>8.4</v>
      </c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50"/>
      <c r="Z152" s="150"/>
      <c r="AA152" s="150"/>
      <c r="AB152" s="150"/>
      <c r="AC152" s="150"/>
      <c r="AD152" s="150"/>
      <c r="AE152" s="150"/>
      <c r="AF152" s="150"/>
      <c r="AG152" s="150" t="s">
        <v>264</v>
      </c>
      <c r="AH152" s="150">
        <v>0</v>
      </c>
      <c r="AI152" s="150"/>
      <c r="AJ152" s="150"/>
      <c r="AK152" s="150"/>
      <c r="AL152" s="150"/>
      <c r="AM152" s="150"/>
      <c r="AN152" s="150"/>
      <c r="AO152" s="150"/>
      <c r="AP152" s="150"/>
      <c r="AQ152" s="150"/>
      <c r="AR152" s="150"/>
      <c r="AS152" s="150"/>
      <c r="AT152" s="150"/>
      <c r="AU152" s="150"/>
      <c r="AV152" s="150"/>
      <c r="AW152" s="150"/>
      <c r="AX152" s="150"/>
      <c r="AY152" s="150"/>
      <c r="AZ152" s="150"/>
      <c r="BA152" s="150"/>
      <c r="BB152" s="150"/>
      <c r="BC152" s="150"/>
      <c r="BD152" s="150"/>
      <c r="BE152" s="150"/>
      <c r="BF152" s="150"/>
      <c r="BG152" s="150"/>
      <c r="BH152" s="150"/>
    </row>
    <row r="153" spans="1:60" outlineLevel="1" x14ac:dyDescent="0.2">
      <c r="A153" s="157"/>
      <c r="B153" s="158"/>
      <c r="C153" s="196" t="s">
        <v>277</v>
      </c>
      <c r="D153" s="190"/>
      <c r="E153" s="191">
        <v>0.84</v>
      </c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50"/>
      <c r="Z153" s="150"/>
      <c r="AA153" s="150"/>
      <c r="AB153" s="150"/>
      <c r="AC153" s="150"/>
      <c r="AD153" s="150"/>
      <c r="AE153" s="150"/>
      <c r="AF153" s="150"/>
      <c r="AG153" s="150" t="s">
        <v>264</v>
      </c>
      <c r="AH153" s="150">
        <v>4</v>
      </c>
      <c r="AI153" s="150"/>
      <c r="AJ153" s="150"/>
      <c r="AK153" s="150"/>
      <c r="AL153" s="150"/>
      <c r="AM153" s="150"/>
      <c r="AN153" s="150"/>
      <c r="AO153" s="150"/>
      <c r="AP153" s="150"/>
      <c r="AQ153" s="150"/>
      <c r="AR153" s="150"/>
      <c r="AS153" s="150"/>
      <c r="AT153" s="150"/>
      <c r="AU153" s="150"/>
      <c r="AV153" s="150"/>
      <c r="AW153" s="150"/>
      <c r="AX153" s="150"/>
      <c r="AY153" s="150"/>
      <c r="AZ153" s="150"/>
      <c r="BA153" s="150"/>
      <c r="BB153" s="150"/>
      <c r="BC153" s="150"/>
      <c r="BD153" s="150"/>
      <c r="BE153" s="150"/>
      <c r="BF153" s="150"/>
      <c r="BG153" s="150"/>
      <c r="BH153" s="150"/>
    </row>
    <row r="154" spans="1:60" ht="22.5" outlineLevel="1" x14ac:dyDescent="0.2">
      <c r="A154" s="169">
        <v>40</v>
      </c>
      <c r="B154" s="170" t="s">
        <v>419</v>
      </c>
      <c r="C154" s="184" t="s">
        <v>420</v>
      </c>
      <c r="D154" s="171" t="s">
        <v>259</v>
      </c>
      <c r="E154" s="172">
        <v>9.24</v>
      </c>
      <c r="F154" s="173"/>
      <c r="G154" s="174">
        <f>ROUND(E154*F154,2)</f>
        <v>0</v>
      </c>
      <c r="H154" s="161"/>
      <c r="I154" s="160">
        <f>ROUND(E154*H154,2)</f>
        <v>0</v>
      </c>
      <c r="J154" s="161"/>
      <c r="K154" s="160">
        <f>ROUND(E154*J154,2)</f>
        <v>0</v>
      </c>
      <c r="L154" s="160">
        <v>21</v>
      </c>
      <c r="M154" s="160">
        <f>G154*(1+L154/100)</f>
        <v>0</v>
      </c>
      <c r="N154" s="160">
        <v>0.441</v>
      </c>
      <c r="O154" s="160">
        <f>ROUND(E154*N154,2)</f>
        <v>4.07</v>
      </c>
      <c r="P154" s="160">
        <v>0</v>
      </c>
      <c r="Q154" s="160">
        <f>ROUND(E154*P154,2)</f>
        <v>0</v>
      </c>
      <c r="R154" s="160"/>
      <c r="S154" s="160" t="s">
        <v>260</v>
      </c>
      <c r="T154" s="160" t="s">
        <v>260</v>
      </c>
      <c r="U154" s="160">
        <v>2.9000000000000001E-2</v>
      </c>
      <c r="V154" s="160">
        <f>ROUND(E154*U154,2)</f>
        <v>0.27</v>
      </c>
      <c r="W154" s="160"/>
      <c r="X154" s="160" t="s">
        <v>261</v>
      </c>
      <c r="Y154" s="150"/>
      <c r="Z154" s="150"/>
      <c r="AA154" s="150"/>
      <c r="AB154" s="150"/>
      <c r="AC154" s="150"/>
      <c r="AD154" s="150"/>
      <c r="AE154" s="150"/>
      <c r="AF154" s="150"/>
      <c r="AG154" s="150" t="s">
        <v>262</v>
      </c>
      <c r="AH154" s="150"/>
      <c r="AI154" s="150"/>
      <c r="AJ154" s="150"/>
      <c r="AK154" s="150"/>
      <c r="AL154" s="150"/>
      <c r="AM154" s="150"/>
      <c r="AN154" s="150"/>
      <c r="AO154" s="150"/>
      <c r="AP154" s="150"/>
      <c r="AQ154" s="150"/>
      <c r="AR154" s="150"/>
      <c r="AS154" s="150"/>
      <c r="AT154" s="150"/>
      <c r="AU154" s="150"/>
      <c r="AV154" s="150"/>
      <c r="AW154" s="150"/>
      <c r="AX154" s="150"/>
      <c r="AY154" s="150"/>
      <c r="AZ154" s="150"/>
      <c r="BA154" s="150"/>
      <c r="BB154" s="150"/>
      <c r="BC154" s="150"/>
      <c r="BD154" s="150"/>
      <c r="BE154" s="150"/>
      <c r="BF154" s="150"/>
      <c r="BG154" s="150"/>
      <c r="BH154" s="150"/>
    </row>
    <row r="155" spans="1:60" outlineLevel="1" x14ac:dyDescent="0.2">
      <c r="A155" s="157"/>
      <c r="B155" s="158"/>
      <c r="C155" s="195" t="s">
        <v>418</v>
      </c>
      <c r="D155" s="188"/>
      <c r="E155" s="189">
        <v>8.4</v>
      </c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50"/>
      <c r="Z155" s="150"/>
      <c r="AA155" s="150"/>
      <c r="AB155" s="150"/>
      <c r="AC155" s="150"/>
      <c r="AD155" s="150"/>
      <c r="AE155" s="150"/>
      <c r="AF155" s="150"/>
      <c r="AG155" s="150" t="s">
        <v>264</v>
      </c>
      <c r="AH155" s="150">
        <v>0</v>
      </c>
      <c r="AI155" s="150"/>
      <c r="AJ155" s="150"/>
      <c r="AK155" s="150"/>
      <c r="AL155" s="150"/>
      <c r="AM155" s="150"/>
      <c r="AN155" s="150"/>
      <c r="AO155" s="150"/>
      <c r="AP155" s="150"/>
      <c r="AQ155" s="150"/>
      <c r="AR155" s="150"/>
      <c r="AS155" s="150"/>
      <c r="AT155" s="150"/>
      <c r="AU155" s="150"/>
      <c r="AV155" s="150"/>
      <c r="AW155" s="150"/>
      <c r="AX155" s="150"/>
      <c r="AY155" s="150"/>
      <c r="AZ155" s="150"/>
      <c r="BA155" s="150"/>
      <c r="BB155" s="150"/>
      <c r="BC155" s="150"/>
      <c r="BD155" s="150"/>
      <c r="BE155" s="150"/>
      <c r="BF155" s="150"/>
      <c r="BG155" s="150"/>
      <c r="BH155" s="150"/>
    </row>
    <row r="156" spans="1:60" outlineLevel="1" x14ac:dyDescent="0.2">
      <c r="A156" s="157"/>
      <c r="B156" s="158"/>
      <c r="C156" s="196" t="s">
        <v>277</v>
      </c>
      <c r="D156" s="190"/>
      <c r="E156" s="191">
        <v>0.84</v>
      </c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50"/>
      <c r="Z156" s="150"/>
      <c r="AA156" s="150"/>
      <c r="AB156" s="150"/>
      <c r="AC156" s="150"/>
      <c r="AD156" s="150"/>
      <c r="AE156" s="150"/>
      <c r="AF156" s="150"/>
      <c r="AG156" s="150" t="s">
        <v>264</v>
      </c>
      <c r="AH156" s="150">
        <v>4</v>
      </c>
      <c r="AI156" s="150"/>
      <c r="AJ156" s="150"/>
      <c r="AK156" s="150"/>
      <c r="AL156" s="150"/>
      <c r="AM156" s="150"/>
      <c r="AN156" s="150"/>
      <c r="AO156" s="150"/>
      <c r="AP156" s="150"/>
      <c r="AQ156" s="150"/>
      <c r="AR156" s="150"/>
      <c r="AS156" s="150"/>
      <c r="AT156" s="150"/>
      <c r="AU156" s="150"/>
      <c r="AV156" s="150"/>
      <c r="AW156" s="150"/>
      <c r="AX156" s="150"/>
      <c r="AY156" s="150"/>
      <c r="AZ156" s="150"/>
      <c r="BA156" s="150"/>
      <c r="BB156" s="150"/>
      <c r="BC156" s="150"/>
      <c r="BD156" s="150"/>
      <c r="BE156" s="150"/>
      <c r="BF156" s="150"/>
      <c r="BG156" s="150"/>
      <c r="BH156" s="150"/>
    </row>
    <row r="157" spans="1:60" ht="22.5" outlineLevel="1" x14ac:dyDescent="0.2">
      <c r="A157" s="169">
        <v>41</v>
      </c>
      <c r="B157" s="170" t="s">
        <v>421</v>
      </c>
      <c r="C157" s="184" t="s">
        <v>1964</v>
      </c>
      <c r="D157" s="171" t="s">
        <v>292</v>
      </c>
      <c r="E157" s="172">
        <v>10</v>
      </c>
      <c r="F157" s="173"/>
      <c r="G157" s="174">
        <f>ROUND(E157*F157,2)</f>
        <v>0</v>
      </c>
      <c r="H157" s="161"/>
      <c r="I157" s="160">
        <f>ROUND(E157*H157,2)</f>
        <v>0</v>
      </c>
      <c r="J157" s="161"/>
      <c r="K157" s="160">
        <f>ROUND(E157*J157,2)</f>
        <v>0</v>
      </c>
      <c r="L157" s="160">
        <v>21</v>
      </c>
      <c r="M157" s="160">
        <f>G157*(1+L157/100)</f>
        <v>0</v>
      </c>
      <c r="N157" s="160">
        <v>0.15</v>
      </c>
      <c r="O157" s="160">
        <f>ROUND(E157*N157,2)</f>
        <v>1.5</v>
      </c>
      <c r="P157" s="160">
        <v>0</v>
      </c>
      <c r="Q157" s="160">
        <f>ROUND(E157*P157,2)</f>
        <v>0</v>
      </c>
      <c r="R157" s="160" t="s">
        <v>422</v>
      </c>
      <c r="S157" s="160" t="s">
        <v>260</v>
      </c>
      <c r="T157" s="160" t="s">
        <v>260</v>
      </c>
      <c r="U157" s="160">
        <v>0</v>
      </c>
      <c r="V157" s="160">
        <f>ROUND(E157*U157,2)</f>
        <v>0</v>
      </c>
      <c r="W157" s="160"/>
      <c r="X157" s="160" t="s">
        <v>423</v>
      </c>
      <c r="Y157" s="150"/>
      <c r="Z157" s="150"/>
      <c r="AA157" s="150"/>
      <c r="AB157" s="150"/>
      <c r="AC157" s="150"/>
      <c r="AD157" s="150"/>
      <c r="AE157" s="150"/>
      <c r="AF157" s="150"/>
      <c r="AG157" s="150" t="s">
        <v>424</v>
      </c>
      <c r="AH157" s="150"/>
      <c r="AI157" s="150"/>
      <c r="AJ157" s="150"/>
      <c r="AK157" s="150"/>
      <c r="AL157" s="150"/>
      <c r="AM157" s="150"/>
      <c r="AN157" s="150"/>
      <c r="AO157" s="150"/>
      <c r="AP157" s="150"/>
      <c r="AQ157" s="150"/>
      <c r="AR157" s="150"/>
      <c r="AS157" s="150"/>
      <c r="AT157" s="150"/>
      <c r="AU157" s="150"/>
      <c r="AV157" s="150"/>
      <c r="AW157" s="150"/>
      <c r="AX157" s="150"/>
      <c r="AY157" s="150"/>
      <c r="AZ157" s="150"/>
      <c r="BA157" s="150"/>
      <c r="BB157" s="150"/>
      <c r="BC157" s="150"/>
      <c r="BD157" s="150"/>
      <c r="BE157" s="150"/>
      <c r="BF157" s="150"/>
      <c r="BG157" s="150"/>
      <c r="BH157" s="150"/>
    </row>
    <row r="158" spans="1:60" outlineLevel="1" x14ac:dyDescent="0.2">
      <c r="A158" s="157"/>
      <c r="B158" s="158"/>
      <c r="C158" s="195" t="s">
        <v>415</v>
      </c>
      <c r="D158" s="188"/>
      <c r="E158" s="189">
        <v>10</v>
      </c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50"/>
      <c r="Z158" s="150"/>
      <c r="AA158" s="150"/>
      <c r="AB158" s="150"/>
      <c r="AC158" s="150"/>
      <c r="AD158" s="150"/>
      <c r="AE158" s="150"/>
      <c r="AF158" s="150"/>
      <c r="AG158" s="150" t="s">
        <v>264</v>
      </c>
      <c r="AH158" s="150">
        <v>0</v>
      </c>
      <c r="AI158" s="150"/>
      <c r="AJ158" s="150"/>
      <c r="AK158" s="150"/>
      <c r="AL158" s="150"/>
      <c r="AM158" s="150"/>
      <c r="AN158" s="150"/>
      <c r="AO158" s="150"/>
      <c r="AP158" s="150"/>
      <c r="AQ158" s="150"/>
      <c r="AR158" s="150"/>
      <c r="AS158" s="150"/>
      <c r="AT158" s="150"/>
      <c r="AU158" s="150"/>
      <c r="AV158" s="150"/>
      <c r="AW158" s="150"/>
      <c r="AX158" s="150"/>
      <c r="AY158" s="150"/>
      <c r="AZ158" s="150"/>
      <c r="BA158" s="150"/>
      <c r="BB158" s="150"/>
      <c r="BC158" s="150"/>
      <c r="BD158" s="150"/>
      <c r="BE158" s="150"/>
      <c r="BF158" s="150"/>
      <c r="BG158" s="150"/>
      <c r="BH158" s="150"/>
    </row>
    <row r="159" spans="1:60" x14ac:dyDescent="0.2">
      <c r="A159" s="163" t="s">
        <v>232</v>
      </c>
      <c r="B159" s="164" t="s">
        <v>144</v>
      </c>
      <c r="C159" s="182" t="s">
        <v>145</v>
      </c>
      <c r="D159" s="165"/>
      <c r="E159" s="166"/>
      <c r="F159" s="167"/>
      <c r="G159" s="168">
        <f>SUMIF(AG160:AG177,"&lt;&gt;NOR",G160:G177)</f>
        <v>0</v>
      </c>
      <c r="H159" s="162"/>
      <c r="I159" s="162">
        <f>SUM(I160:I177)</f>
        <v>0</v>
      </c>
      <c r="J159" s="162"/>
      <c r="K159" s="162">
        <f>SUM(K160:K177)</f>
        <v>0</v>
      </c>
      <c r="L159" s="162"/>
      <c r="M159" s="162">
        <f>SUM(M160:M177)</f>
        <v>0</v>
      </c>
      <c r="N159" s="162"/>
      <c r="O159" s="162">
        <f>SUM(O160:O177)</f>
        <v>53.6</v>
      </c>
      <c r="P159" s="162"/>
      <c r="Q159" s="162">
        <f>SUM(Q160:Q177)</f>
        <v>0</v>
      </c>
      <c r="R159" s="162"/>
      <c r="S159" s="162"/>
      <c r="T159" s="162"/>
      <c r="U159" s="162"/>
      <c r="V159" s="162">
        <f>SUM(V160:V177)</f>
        <v>106.66</v>
      </c>
      <c r="W159" s="162"/>
      <c r="X159" s="162"/>
      <c r="AG159" t="s">
        <v>233</v>
      </c>
    </row>
    <row r="160" spans="1:60" outlineLevel="1" x14ac:dyDescent="0.2">
      <c r="A160" s="169">
        <v>42</v>
      </c>
      <c r="B160" s="170" t="s">
        <v>425</v>
      </c>
      <c r="C160" s="184" t="s">
        <v>426</v>
      </c>
      <c r="D160" s="171" t="s">
        <v>259</v>
      </c>
      <c r="E160" s="172">
        <v>67.462999999999994</v>
      </c>
      <c r="F160" s="173"/>
      <c r="G160" s="174">
        <f>ROUND(E160*F160,2)</f>
        <v>0</v>
      </c>
      <c r="H160" s="161"/>
      <c r="I160" s="160">
        <f>ROUND(E160*H160,2)</f>
        <v>0</v>
      </c>
      <c r="J160" s="161"/>
      <c r="K160" s="160">
        <f>ROUND(E160*J160,2)</f>
        <v>0</v>
      </c>
      <c r="L160" s="160">
        <v>21</v>
      </c>
      <c r="M160" s="160">
        <f>G160*(1+L160/100)</f>
        <v>0</v>
      </c>
      <c r="N160" s="160">
        <v>9.2799999999999994E-2</v>
      </c>
      <c r="O160" s="160">
        <f>ROUND(E160*N160,2)</f>
        <v>6.26</v>
      </c>
      <c r="P160" s="160">
        <v>0</v>
      </c>
      <c r="Q160" s="160">
        <f>ROUND(E160*P160,2)</f>
        <v>0</v>
      </c>
      <c r="R160" s="160"/>
      <c r="S160" s="160" t="s">
        <v>260</v>
      </c>
      <c r="T160" s="160" t="s">
        <v>260</v>
      </c>
      <c r="U160" s="160">
        <v>0.47799999999999998</v>
      </c>
      <c r="V160" s="160">
        <f>ROUND(E160*U160,2)</f>
        <v>32.25</v>
      </c>
      <c r="W160" s="160"/>
      <c r="X160" s="160" t="s">
        <v>261</v>
      </c>
      <c r="Y160" s="150"/>
      <c r="Z160" s="150"/>
      <c r="AA160" s="150"/>
      <c r="AB160" s="150"/>
      <c r="AC160" s="150"/>
      <c r="AD160" s="150"/>
      <c r="AE160" s="150"/>
      <c r="AF160" s="150"/>
      <c r="AG160" s="150" t="s">
        <v>262</v>
      </c>
      <c r="AH160" s="150"/>
      <c r="AI160" s="150"/>
      <c r="AJ160" s="150"/>
      <c r="AK160" s="150"/>
      <c r="AL160" s="150"/>
      <c r="AM160" s="150"/>
      <c r="AN160" s="150"/>
      <c r="AO160" s="150"/>
      <c r="AP160" s="150"/>
      <c r="AQ160" s="150"/>
      <c r="AR160" s="150"/>
      <c r="AS160" s="150"/>
      <c r="AT160" s="150"/>
      <c r="AU160" s="150"/>
      <c r="AV160" s="150"/>
      <c r="AW160" s="150"/>
      <c r="AX160" s="150"/>
      <c r="AY160" s="150"/>
      <c r="AZ160" s="150"/>
      <c r="BA160" s="150"/>
      <c r="BB160" s="150"/>
      <c r="BC160" s="150"/>
      <c r="BD160" s="150"/>
      <c r="BE160" s="150"/>
      <c r="BF160" s="150"/>
      <c r="BG160" s="150"/>
      <c r="BH160" s="150"/>
    </row>
    <row r="161" spans="1:60" outlineLevel="1" x14ac:dyDescent="0.2">
      <c r="A161" s="157"/>
      <c r="B161" s="158"/>
      <c r="C161" s="195" t="s">
        <v>427</v>
      </c>
      <c r="D161" s="188"/>
      <c r="E161" s="189">
        <v>2.88</v>
      </c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50"/>
      <c r="Z161" s="150"/>
      <c r="AA161" s="150"/>
      <c r="AB161" s="150"/>
      <c r="AC161" s="150"/>
      <c r="AD161" s="150"/>
      <c r="AE161" s="150"/>
      <c r="AF161" s="150"/>
      <c r="AG161" s="150" t="s">
        <v>264</v>
      </c>
      <c r="AH161" s="150">
        <v>0</v>
      </c>
      <c r="AI161" s="150"/>
      <c r="AJ161" s="150"/>
      <c r="AK161" s="150"/>
      <c r="AL161" s="150"/>
      <c r="AM161" s="150"/>
      <c r="AN161" s="150"/>
      <c r="AO161" s="150"/>
      <c r="AP161" s="150"/>
      <c r="AQ161" s="150"/>
      <c r="AR161" s="150"/>
      <c r="AS161" s="150"/>
      <c r="AT161" s="150"/>
      <c r="AU161" s="150"/>
      <c r="AV161" s="150"/>
      <c r="AW161" s="150"/>
      <c r="AX161" s="150"/>
      <c r="AY161" s="150"/>
      <c r="AZ161" s="150"/>
      <c r="BA161" s="150"/>
      <c r="BB161" s="150"/>
      <c r="BC161" s="150"/>
      <c r="BD161" s="150"/>
      <c r="BE161" s="150"/>
      <c r="BF161" s="150"/>
      <c r="BG161" s="150"/>
      <c r="BH161" s="150"/>
    </row>
    <row r="162" spans="1:60" outlineLevel="1" x14ac:dyDescent="0.2">
      <c r="A162" s="157"/>
      <c r="B162" s="158"/>
      <c r="C162" s="195" t="s">
        <v>428</v>
      </c>
      <c r="D162" s="188"/>
      <c r="E162" s="189">
        <v>56.2</v>
      </c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50"/>
      <c r="Z162" s="150"/>
      <c r="AA162" s="150"/>
      <c r="AB162" s="150"/>
      <c r="AC162" s="150"/>
      <c r="AD162" s="150"/>
      <c r="AE162" s="150"/>
      <c r="AF162" s="150"/>
      <c r="AG162" s="150" t="s">
        <v>264</v>
      </c>
      <c r="AH162" s="150">
        <v>0</v>
      </c>
      <c r="AI162" s="150"/>
      <c r="AJ162" s="150"/>
      <c r="AK162" s="150"/>
      <c r="AL162" s="150"/>
      <c r="AM162" s="150"/>
      <c r="AN162" s="150"/>
      <c r="AO162" s="150"/>
      <c r="AP162" s="150"/>
      <c r="AQ162" s="150"/>
      <c r="AR162" s="150"/>
      <c r="AS162" s="150"/>
      <c r="AT162" s="150"/>
      <c r="AU162" s="150"/>
      <c r="AV162" s="150"/>
      <c r="AW162" s="150"/>
      <c r="AX162" s="150"/>
      <c r="AY162" s="150"/>
      <c r="AZ162" s="150"/>
      <c r="BA162" s="150"/>
      <c r="BB162" s="150"/>
      <c r="BC162" s="150"/>
      <c r="BD162" s="150"/>
      <c r="BE162" s="150"/>
      <c r="BF162" s="150"/>
      <c r="BG162" s="150"/>
      <c r="BH162" s="150"/>
    </row>
    <row r="163" spans="1:60" outlineLevel="1" x14ac:dyDescent="0.2">
      <c r="A163" s="157"/>
      <c r="B163" s="158"/>
      <c r="C163" s="195" t="s">
        <v>429</v>
      </c>
      <c r="D163" s="188"/>
      <c r="E163" s="189">
        <v>2.25</v>
      </c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50"/>
      <c r="Z163" s="150"/>
      <c r="AA163" s="150"/>
      <c r="AB163" s="150"/>
      <c r="AC163" s="150"/>
      <c r="AD163" s="150"/>
      <c r="AE163" s="150"/>
      <c r="AF163" s="150"/>
      <c r="AG163" s="150" t="s">
        <v>264</v>
      </c>
      <c r="AH163" s="150">
        <v>0</v>
      </c>
      <c r="AI163" s="150"/>
      <c r="AJ163" s="150"/>
      <c r="AK163" s="150"/>
      <c r="AL163" s="150"/>
      <c r="AM163" s="150"/>
      <c r="AN163" s="150"/>
      <c r="AO163" s="150"/>
      <c r="AP163" s="150"/>
      <c r="AQ163" s="150"/>
      <c r="AR163" s="150"/>
      <c r="AS163" s="150"/>
      <c r="AT163" s="150"/>
      <c r="AU163" s="150"/>
      <c r="AV163" s="150"/>
      <c r="AW163" s="150"/>
      <c r="AX163" s="150"/>
      <c r="AY163" s="150"/>
      <c r="AZ163" s="150"/>
      <c r="BA163" s="150"/>
      <c r="BB163" s="150"/>
      <c r="BC163" s="150"/>
      <c r="BD163" s="150"/>
      <c r="BE163" s="150"/>
      <c r="BF163" s="150"/>
      <c r="BG163" s="150"/>
      <c r="BH163" s="150"/>
    </row>
    <row r="164" spans="1:60" outlineLevel="1" x14ac:dyDescent="0.2">
      <c r="A164" s="157"/>
      <c r="B164" s="158"/>
      <c r="C164" s="196" t="s">
        <v>277</v>
      </c>
      <c r="D164" s="190"/>
      <c r="E164" s="191">
        <v>6.133</v>
      </c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50"/>
      <c r="Z164" s="150"/>
      <c r="AA164" s="150"/>
      <c r="AB164" s="150"/>
      <c r="AC164" s="150"/>
      <c r="AD164" s="150"/>
      <c r="AE164" s="150"/>
      <c r="AF164" s="150"/>
      <c r="AG164" s="150" t="s">
        <v>264</v>
      </c>
      <c r="AH164" s="150">
        <v>4</v>
      </c>
      <c r="AI164" s="150"/>
      <c r="AJ164" s="150"/>
      <c r="AK164" s="150"/>
      <c r="AL164" s="150"/>
      <c r="AM164" s="150"/>
      <c r="AN164" s="150"/>
      <c r="AO164" s="150"/>
      <c r="AP164" s="150"/>
      <c r="AQ164" s="150"/>
      <c r="AR164" s="150"/>
      <c r="AS164" s="150"/>
      <c r="AT164" s="150"/>
      <c r="AU164" s="150"/>
      <c r="AV164" s="150"/>
      <c r="AW164" s="150"/>
      <c r="AX164" s="150"/>
      <c r="AY164" s="150"/>
      <c r="AZ164" s="150"/>
      <c r="BA164" s="150"/>
      <c r="BB164" s="150"/>
      <c r="BC164" s="150"/>
      <c r="BD164" s="150"/>
      <c r="BE164" s="150"/>
      <c r="BF164" s="150"/>
      <c r="BG164" s="150"/>
      <c r="BH164" s="150"/>
    </row>
    <row r="165" spans="1:60" outlineLevel="1" x14ac:dyDescent="0.2">
      <c r="A165" s="157"/>
      <c r="B165" s="158"/>
      <c r="C165" s="196" t="s">
        <v>430</v>
      </c>
      <c r="D165" s="190"/>
      <c r="E165" s="191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50"/>
      <c r="Z165" s="150"/>
      <c r="AA165" s="150"/>
      <c r="AB165" s="150"/>
      <c r="AC165" s="150"/>
      <c r="AD165" s="150"/>
      <c r="AE165" s="150"/>
      <c r="AF165" s="150"/>
      <c r="AG165" s="150" t="s">
        <v>264</v>
      </c>
      <c r="AH165" s="150">
        <v>4</v>
      </c>
      <c r="AI165" s="150"/>
      <c r="AJ165" s="150"/>
      <c r="AK165" s="150"/>
      <c r="AL165" s="150"/>
      <c r="AM165" s="150"/>
      <c r="AN165" s="150"/>
      <c r="AO165" s="150"/>
      <c r="AP165" s="150"/>
      <c r="AQ165" s="150"/>
      <c r="AR165" s="150"/>
      <c r="AS165" s="150"/>
      <c r="AT165" s="150"/>
      <c r="AU165" s="150"/>
      <c r="AV165" s="150"/>
      <c r="AW165" s="150"/>
      <c r="AX165" s="150"/>
      <c r="AY165" s="150"/>
      <c r="AZ165" s="150"/>
      <c r="BA165" s="150"/>
      <c r="BB165" s="150"/>
      <c r="BC165" s="150"/>
      <c r="BD165" s="150"/>
      <c r="BE165" s="150"/>
      <c r="BF165" s="150"/>
      <c r="BG165" s="150"/>
      <c r="BH165" s="150"/>
    </row>
    <row r="166" spans="1:60" outlineLevel="1" x14ac:dyDescent="0.2">
      <c r="A166" s="169">
        <v>43</v>
      </c>
      <c r="B166" s="170" t="s">
        <v>431</v>
      </c>
      <c r="C166" s="184" t="s">
        <v>432</v>
      </c>
      <c r="D166" s="171" t="s">
        <v>351</v>
      </c>
      <c r="E166" s="172">
        <v>41.58</v>
      </c>
      <c r="F166" s="173"/>
      <c r="G166" s="174">
        <f>ROUND(E166*F166,2)</f>
        <v>0</v>
      </c>
      <c r="H166" s="161"/>
      <c r="I166" s="160">
        <f>ROUND(E166*H166,2)</f>
        <v>0</v>
      </c>
      <c r="J166" s="161"/>
      <c r="K166" s="160">
        <f>ROUND(E166*J166,2)</f>
        <v>0</v>
      </c>
      <c r="L166" s="160">
        <v>21</v>
      </c>
      <c r="M166" s="160">
        <f>G166*(1+L166/100)</f>
        <v>0</v>
      </c>
      <c r="N166" s="160">
        <v>3.6000000000000002E-4</v>
      </c>
      <c r="O166" s="160">
        <f>ROUND(E166*N166,2)</f>
        <v>0.01</v>
      </c>
      <c r="P166" s="160">
        <v>0</v>
      </c>
      <c r="Q166" s="160">
        <f>ROUND(E166*P166,2)</f>
        <v>0</v>
      </c>
      <c r="R166" s="160"/>
      <c r="S166" s="160" t="s">
        <v>260</v>
      </c>
      <c r="T166" s="160" t="s">
        <v>260</v>
      </c>
      <c r="U166" s="160">
        <v>0.43</v>
      </c>
      <c r="V166" s="160">
        <f>ROUND(E166*U166,2)</f>
        <v>17.88</v>
      </c>
      <c r="W166" s="160"/>
      <c r="X166" s="160" t="s">
        <v>261</v>
      </c>
      <c r="Y166" s="150"/>
      <c r="Z166" s="150"/>
      <c r="AA166" s="150"/>
      <c r="AB166" s="150"/>
      <c r="AC166" s="150"/>
      <c r="AD166" s="150"/>
      <c r="AE166" s="150"/>
      <c r="AF166" s="150"/>
      <c r="AG166" s="150" t="s">
        <v>262</v>
      </c>
      <c r="AH166" s="150"/>
      <c r="AI166" s="150"/>
      <c r="AJ166" s="150"/>
      <c r="AK166" s="150"/>
      <c r="AL166" s="150"/>
      <c r="AM166" s="150"/>
      <c r="AN166" s="150"/>
      <c r="AO166" s="150"/>
      <c r="AP166" s="150"/>
      <c r="AQ166" s="150"/>
      <c r="AR166" s="150"/>
      <c r="AS166" s="150"/>
      <c r="AT166" s="150"/>
      <c r="AU166" s="150"/>
      <c r="AV166" s="150"/>
      <c r="AW166" s="150"/>
      <c r="AX166" s="150"/>
      <c r="AY166" s="150"/>
      <c r="AZ166" s="150"/>
      <c r="BA166" s="150"/>
      <c r="BB166" s="150"/>
      <c r="BC166" s="150"/>
      <c r="BD166" s="150"/>
      <c r="BE166" s="150"/>
      <c r="BF166" s="150"/>
      <c r="BG166" s="150"/>
      <c r="BH166" s="150"/>
    </row>
    <row r="167" spans="1:60" outlineLevel="1" x14ac:dyDescent="0.2">
      <c r="A167" s="157"/>
      <c r="B167" s="158"/>
      <c r="C167" s="195" t="s">
        <v>433</v>
      </c>
      <c r="D167" s="188"/>
      <c r="E167" s="189">
        <v>3.4</v>
      </c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50"/>
      <c r="Z167" s="150"/>
      <c r="AA167" s="150"/>
      <c r="AB167" s="150"/>
      <c r="AC167" s="150"/>
      <c r="AD167" s="150"/>
      <c r="AE167" s="150"/>
      <c r="AF167" s="150"/>
      <c r="AG167" s="150" t="s">
        <v>264</v>
      </c>
      <c r="AH167" s="150">
        <v>0</v>
      </c>
      <c r="AI167" s="150"/>
      <c r="AJ167" s="150"/>
      <c r="AK167" s="150"/>
      <c r="AL167" s="150"/>
      <c r="AM167" s="150"/>
      <c r="AN167" s="150"/>
      <c r="AO167" s="150"/>
      <c r="AP167" s="150"/>
      <c r="AQ167" s="150"/>
      <c r="AR167" s="150"/>
      <c r="AS167" s="150"/>
      <c r="AT167" s="150"/>
      <c r="AU167" s="150"/>
      <c r="AV167" s="150"/>
      <c r="AW167" s="150"/>
      <c r="AX167" s="150"/>
      <c r="AY167" s="150"/>
      <c r="AZ167" s="150"/>
      <c r="BA167" s="150"/>
      <c r="BB167" s="150"/>
      <c r="BC167" s="150"/>
      <c r="BD167" s="150"/>
      <c r="BE167" s="150"/>
      <c r="BF167" s="150"/>
      <c r="BG167" s="150"/>
      <c r="BH167" s="150"/>
    </row>
    <row r="168" spans="1:60" outlineLevel="1" x14ac:dyDescent="0.2">
      <c r="A168" s="157"/>
      <c r="B168" s="158"/>
      <c r="C168" s="195" t="s">
        <v>434</v>
      </c>
      <c r="D168" s="188"/>
      <c r="E168" s="189">
        <v>34.4</v>
      </c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50"/>
      <c r="Z168" s="150"/>
      <c r="AA168" s="150"/>
      <c r="AB168" s="150"/>
      <c r="AC168" s="150"/>
      <c r="AD168" s="150"/>
      <c r="AE168" s="150"/>
      <c r="AF168" s="150"/>
      <c r="AG168" s="150" t="s">
        <v>264</v>
      </c>
      <c r="AH168" s="150">
        <v>0</v>
      </c>
      <c r="AI168" s="150"/>
      <c r="AJ168" s="150"/>
      <c r="AK168" s="150"/>
      <c r="AL168" s="150"/>
      <c r="AM168" s="150"/>
      <c r="AN168" s="150"/>
      <c r="AO168" s="150"/>
      <c r="AP168" s="150"/>
      <c r="AQ168" s="150"/>
      <c r="AR168" s="150"/>
      <c r="AS168" s="150"/>
      <c r="AT168" s="150"/>
      <c r="AU168" s="150"/>
      <c r="AV168" s="150"/>
      <c r="AW168" s="150"/>
      <c r="AX168" s="150"/>
      <c r="AY168" s="150"/>
      <c r="AZ168" s="150"/>
      <c r="BA168" s="150"/>
      <c r="BB168" s="150"/>
      <c r="BC168" s="150"/>
      <c r="BD168" s="150"/>
      <c r="BE168" s="150"/>
      <c r="BF168" s="150"/>
      <c r="BG168" s="150"/>
      <c r="BH168" s="150"/>
    </row>
    <row r="169" spans="1:60" outlineLevel="1" x14ac:dyDescent="0.2">
      <c r="A169" s="157"/>
      <c r="B169" s="158"/>
      <c r="C169" s="196" t="s">
        <v>277</v>
      </c>
      <c r="D169" s="190"/>
      <c r="E169" s="191">
        <v>3.78</v>
      </c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50"/>
      <c r="Z169" s="150"/>
      <c r="AA169" s="150"/>
      <c r="AB169" s="150"/>
      <c r="AC169" s="150"/>
      <c r="AD169" s="150"/>
      <c r="AE169" s="150"/>
      <c r="AF169" s="150"/>
      <c r="AG169" s="150" t="s">
        <v>264</v>
      </c>
      <c r="AH169" s="150">
        <v>4</v>
      </c>
      <c r="AI169" s="150"/>
      <c r="AJ169" s="150"/>
      <c r="AK169" s="150"/>
      <c r="AL169" s="150"/>
      <c r="AM169" s="150"/>
      <c r="AN169" s="150"/>
      <c r="AO169" s="150"/>
      <c r="AP169" s="150"/>
      <c r="AQ169" s="150"/>
      <c r="AR169" s="150"/>
      <c r="AS169" s="150"/>
      <c r="AT169" s="150"/>
      <c r="AU169" s="150"/>
      <c r="AV169" s="150"/>
      <c r="AW169" s="150"/>
      <c r="AX169" s="150"/>
      <c r="AY169" s="150"/>
      <c r="AZ169" s="150"/>
      <c r="BA169" s="150"/>
      <c r="BB169" s="150"/>
      <c r="BC169" s="150"/>
      <c r="BD169" s="150"/>
      <c r="BE169" s="150"/>
      <c r="BF169" s="150"/>
      <c r="BG169" s="150"/>
      <c r="BH169" s="150"/>
    </row>
    <row r="170" spans="1:60" ht="22.5" outlineLevel="1" x14ac:dyDescent="0.2">
      <c r="A170" s="169">
        <v>44</v>
      </c>
      <c r="B170" s="170" t="s">
        <v>435</v>
      </c>
      <c r="C170" s="184" t="s">
        <v>1962</v>
      </c>
      <c r="D170" s="171" t="s">
        <v>259</v>
      </c>
      <c r="E170" s="172">
        <v>68.183499999999995</v>
      </c>
      <c r="F170" s="173"/>
      <c r="G170" s="174">
        <f>ROUND(E170*F170,2)</f>
        <v>0</v>
      </c>
      <c r="H170" s="161"/>
      <c r="I170" s="160">
        <f>ROUND(E170*H170,2)</f>
        <v>0</v>
      </c>
      <c r="J170" s="161"/>
      <c r="K170" s="160">
        <f>ROUND(E170*J170,2)</f>
        <v>0</v>
      </c>
      <c r="L170" s="160">
        <v>21</v>
      </c>
      <c r="M170" s="160">
        <f>G170*(1+L170/100)</f>
        <v>0</v>
      </c>
      <c r="N170" s="160">
        <v>0.18107999999999999</v>
      </c>
      <c r="O170" s="160">
        <f>ROUND(E170*N170,2)</f>
        <v>12.35</v>
      </c>
      <c r="P170" s="160">
        <v>0</v>
      </c>
      <c r="Q170" s="160">
        <f>ROUND(E170*P170,2)</f>
        <v>0</v>
      </c>
      <c r="R170" s="160"/>
      <c r="S170" s="160" t="s">
        <v>260</v>
      </c>
      <c r="T170" s="160" t="s">
        <v>260</v>
      </c>
      <c r="U170" s="160">
        <v>0.375</v>
      </c>
      <c r="V170" s="160">
        <f>ROUND(E170*U170,2)</f>
        <v>25.57</v>
      </c>
      <c r="W170" s="160"/>
      <c r="X170" s="160" t="s">
        <v>261</v>
      </c>
      <c r="Y170" s="150"/>
      <c r="Z170" s="150"/>
      <c r="AA170" s="150"/>
      <c r="AB170" s="150"/>
      <c r="AC170" s="150"/>
      <c r="AD170" s="150"/>
      <c r="AE170" s="150"/>
      <c r="AF170" s="150"/>
      <c r="AG170" s="150" t="s">
        <v>262</v>
      </c>
      <c r="AH170" s="150"/>
      <c r="AI170" s="150"/>
      <c r="AJ170" s="150"/>
      <c r="AK170" s="150"/>
      <c r="AL170" s="150"/>
      <c r="AM170" s="150"/>
      <c r="AN170" s="150"/>
      <c r="AO170" s="150"/>
      <c r="AP170" s="150"/>
      <c r="AQ170" s="150"/>
      <c r="AR170" s="150"/>
      <c r="AS170" s="150"/>
      <c r="AT170" s="150"/>
      <c r="AU170" s="150"/>
      <c r="AV170" s="150"/>
      <c r="AW170" s="150"/>
      <c r="AX170" s="150"/>
      <c r="AY170" s="150"/>
      <c r="AZ170" s="150"/>
      <c r="BA170" s="150"/>
      <c r="BB170" s="150"/>
      <c r="BC170" s="150"/>
      <c r="BD170" s="150"/>
      <c r="BE170" s="150"/>
      <c r="BF170" s="150"/>
      <c r="BG170" s="150"/>
      <c r="BH170" s="150"/>
    </row>
    <row r="171" spans="1:60" outlineLevel="1" x14ac:dyDescent="0.2">
      <c r="A171" s="157"/>
      <c r="B171" s="158"/>
      <c r="C171" s="195" t="s">
        <v>436</v>
      </c>
      <c r="D171" s="188"/>
      <c r="E171" s="189">
        <v>61.984999999999999</v>
      </c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50"/>
      <c r="Z171" s="150"/>
      <c r="AA171" s="150"/>
      <c r="AB171" s="150"/>
      <c r="AC171" s="150"/>
      <c r="AD171" s="150"/>
      <c r="AE171" s="150"/>
      <c r="AF171" s="150"/>
      <c r="AG171" s="150" t="s">
        <v>264</v>
      </c>
      <c r="AH171" s="150">
        <v>0</v>
      </c>
      <c r="AI171" s="150"/>
      <c r="AJ171" s="150"/>
      <c r="AK171" s="150"/>
      <c r="AL171" s="150"/>
      <c r="AM171" s="150"/>
      <c r="AN171" s="150"/>
      <c r="AO171" s="150"/>
      <c r="AP171" s="150"/>
      <c r="AQ171" s="150"/>
      <c r="AR171" s="150"/>
      <c r="AS171" s="150"/>
      <c r="AT171" s="150"/>
      <c r="AU171" s="150"/>
      <c r="AV171" s="150"/>
      <c r="AW171" s="150"/>
      <c r="AX171" s="150"/>
      <c r="AY171" s="150"/>
      <c r="AZ171" s="150"/>
      <c r="BA171" s="150"/>
      <c r="BB171" s="150"/>
      <c r="BC171" s="150"/>
      <c r="BD171" s="150"/>
      <c r="BE171" s="150"/>
      <c r="BF171" s="150"/>
      <c r="BG171" s="150"/>
      <c r="BH171" s="150"/>
    </row>
    <row r="172" spans="1:60" outlineLevel="1" x14ac:dyDescent="0.2">
      <c r="A172" s="157"/>
      <c r="B172" s="158"/>
      <c r="C172" s="196" t="s">
        <v>277</v>
      </c>
      <c r="D172" s="190"/>
      <c r="E172" s="191">
        <v>6.1985000000000001</v>
      </c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50"/>
      <c r="Z172" s="150"/>
      <c r="AA172" s="150"/>
      <c r="AB172" s="150"/>
      <c r="AC172" s="150"/>
      <c r="AD172" s="150"/>
      <c r="AE172" s="150"/>
      <c r="AF172" s="150"/>
      <c r="AG172" s="150" t="s">
        <v>264</v>
      </c>
      <c r="AH172" s="150">
        <v>4</v>
      </c>
      <c r="AI172" s="150"/>
      <c r="AJ172" s="150"/>
      <c r="AK172" s="150"/>
      <c r="AL172" s="150"/>
      <c r="AM172" s="150"/>
      <c r="AN172" s="150"/>
      <c r="AO172" s="150"/>
      <c r="AP172" s="150"/>
      <c r="AQ172" s="150"/>
      <c r="AR172" s="150"/>
      <c r="AS172" s="150"/>
      <c r="AT172" s="150"/>
      <c r="AU172" s="150"/>
      <c r="AV172" s="150"/>
      <c r="AW172" s="150"/>
      <c r="AX172" s="150"/>
      <c r="AY172" s="150"/>
      <c r="AZ172" s="150"/>
      <c r="BA172" s="150"/>
      <c r="BB172" s="150"/>
      <c r="BC172" s="150"/>
      <c r="BD172" s="150"/>
      <c r="BE172" s="150"/>
      <c r="BF172" s="150"/>
      <c r="BG172" s="150"/>
      <c r="BH172" s="150"/>
    </row>
    <row r="173" spans="1:60" ht="22.5" outlineLevel="1" x14ac:dyDescent="0.2">
      <c r="A173" s="169">
        <v>45</v>
      </c>
      <c r="B173" s="170" t="s">
        <v>437</v>
      </c>
      <c r="C173" s="184" t="s">
        <v>438</v>
      </c>
      <c r="D173" s="171" t="s">
        <v>351</v>
      </c>
      <c r="E173" s="172">
        <v>137.56489999999999</v>
      </c>
      <c r="F173" s="173"/>
      <c r="G173" s="174">
        <f>ROUND(E173*F173,2)</f>
        <v>0</v>
      </c>
      <c r="H173" s="161"/>
      <c r="I173" s="160">
        <f>ROUND(E173*H173,2)</f>
        <v>0</v>
      </c>
      <c r="J173" s="161"/>
      <c r="K173" s="160">
        <f>ROUND(E173*J173,2)</f>
        <v>0</v>
      </c>
      <c r="L173" s="160">
        <v>21</v>
      </c>
      <c r="M173" s="160">
        <f>G173*(1+L173/100)</f>
        <v>0</v>
      </c>
      <c r="N173" s="160">
        <v>0.16108</v>
      </c>
      <c r="O173" s="160">
        <f>ROUND(E173*N173,2)</f>
        <v>22.16</v>
      </c>
      <c r="P173" s="160">
        <v>0</v>
      </c>
      <c r="Q173" s="160">
        <f>ROUND(E173*P173,2)</f>
        <v>0</v>
      </c>
      <c r="R173" s="160"/>
      <c r="S173" s="160" t="s">
        <v>260</v>
      </c>
      <c r="T173" s="160" t="s">
        <v>260</v>
      </c>
      <c r="U173" s="160">
        <v>0.22503999999999999</v>
      </c>
      <c r="V173" s="160">
        <f>ROUND(E173*U173,2)</f>
        <v>30.96</v>
      </c>
      <c r="W173" s="160"/>
      <c r="X173" s="160" t="s">
        <v>261</v>
      </c>
      <c r="Y173" s="150"/>
      <c r="Z173" s="150"/>
      <c r="AA173" s="150"/>
      <c r="AB173" s="150"/>
      <c r="AC173" s="150"/>
      <c r="AD173" s="150"/>
      <c r="AE173" s="150"/>
      <c r="AF173" s="150"/>
      <c r="AG173" s="150" t="s">
        <v>262</v>
      </c>
      <c r="AH173" s="150"/>
      <c r="AI173" s="150"/>
      <c r="AJ173" s="150"/>
      <c r="AK173" s="150"/>
      <c r="AL173" s="150"/>
      <c r="AM173" s="150"/>
      <c r="AN173" s="150"/>
      <c r="AO173" s="150"/>
      <c r="AP173" s="150"/>
      <c r="AQ173" s="150"/>
      <c r="AR173" s="150"/>
      <c r="AS173" s="150"/>
      <c r="AT173" s="150"/>
      <c r="AU173" s="150"/>
      <c r="AV173" s="150"/>
      <c r="AW173" s="150"/>
      <c r="AX173" s="150"/>
      <c r="AY173" s="150"/>
      <c r="AZ173" s="150"/>
      <c r="BA173" s="150"/>
      <c r="BB173" s="150"/>
      <c r="BC173" s="150"/>
      <c r="BD173" s="150"/>
      <c r="BE173" s="150"/>
      <c r="BF173" s="150"/>
      <c r="BG173" s="150"/>
      <c r="BH173" s="150"/>
    </row>
    <row r="174" spans="1:60" ht="33.75" outlineLevel="1" x14ac:dyDescent="0.2">
      <c r="A174" s="157"/>
      <c r="B174" s="158"/>
      <c r="C174" s="195" t="s">
        <v>439</v>
      </c>
      <c r="D174" s="188"/>
      <c r="E174" s="189">
        <v>125.059</v>
      </c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50"/>
      <c r="Z174" s="150"/>
      <c r="AA174" s="150"/>
      <c r="AB174" s="150"/>
      <c r="AC174" s="150"/>
      <c r="AD174" s="150"/>
      <c r="AE174" s="150"/>
      <c r="AF174" s="150"/>
      <c r="AG174" s="150" t="s">
        <v>264</v>
      </c>
      <c r="AH174" s="150">
        <v>0</v>
      </c>
      <c r="AI174" s="150"/>
      <c r="AJ174" s="150"/>
      <c r="AK174" s="150"/>
      <c r="AL174" s="150"/>
      <c r="AM174" s="150"/>
      <c r="AN174" s="150"/>
      <c r="AO174" s="150"/>
      <c r="AP174" s="150"/>
      <c r="AQ174" s="150"/>
      <c r="AR174" s="150"/>
      <c r="AS174" s="150"/>
      <c r="AT174" s="150"/>
      <c r="AU174" s="150"/>
      <c r="AV174" s="150"/>
      <c r="AW174" s="150"/>
      <c r="AX174" s="150"/>
      <c r="AY174" s="150"/>
      <c r="AZ174" s="150"/>
      <c r="BA174" s="150"/>
      <c r="BB174" s="150"/>
      <c r="BC174" s="150"/>
      <c r="BD174" s="150"/>
      <c r="BE174" s="150"/>
      <c r="BF174" s="150"/>
      <c r="BG174" s="150"/>
      <c r="BH174" s="150"/>
    </row>
    <row r="175" spans="1:60" outlineLevel="1" x14ac:dyDescent="0.2">
      <c r="A175" s="157"/>
      <c r="B175" s="158"/>
      <c r="C175" s="196" t="s">
        <v>277</v>
      </c>
      <c r="D175" s="190"/>
      <c r="E175" s="191">
        <v>12.5059</v>
      </c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50"/>
      <c r="Z175" s="150"/>
      <c r="AA175" s="150"/>
      <c r="AB175" s="150"/>
      <c r="AC175" s="150"/>
      <c r="AD175" s="150"/>
      <c r="AE175" s="150"/>
      <c r="AF175" s="150"/>
      <c r="AG175" s="150" t="s">
        <v>264</v>
      </c>
      <c r="AH175" s="150">
        <v>4</v>
      </c>
      <c r="AI175" s="150"/>
      <c r="AJ175" s="150"/>
      <c r="AK175" s="150"/>
      <c r="AL175" s="150"/>
      <c r="AM175" s="150"/>
      <c r="AN175" s="150"/>
      <c r="AO175" s="150"/>
      <c r="AP175" s="150"/>
      <c r="AQ175" s="150"/>
      <c r="AR175" s="150"/>
      <c r="AS175" s="150"/>
      <c r="AT175" s="150"/>
      <c r="AU175" s="150"/>
      <c r="AV175" s="150"/>
      <c r="AW175" s="150"/>
      <c r="AX175" s="150"/>
      <c r="AY175" s="150"/>
      <c r="AZ175" s="150"/>
      <c r="BA175" s="150"/>
      <c r="BB175" s="150"/>
      <c r="BC175" s="150"/>
      <c r="BD175" s="150"/>
      <c r="BE175" s="150"/>
      <c r="BF175" s="150"/>
      <c r="BG175" s="150"/>
      <c r="BH175" s="150"/>
    </row>
    <row r="176" spans="1:60" outlineLevel="1" x14ac:dyDescent="0.2">
      <c r="A176" s="169">
        <v>46</v>
      </c>
      <c r="B176" s="170" t="s">
        <v>440</v>
      </c>
      <c r="C176" s="184" t="s">
        <v>1963</v>
      </c>
      <c r="D176" s="171" t="s">
        <v>259</v>
      </c>
      <c r="E176" s="172">
        <v>74.209299999999999</v>
      </c>
      <c r="F176" s="173"/>
      <c r="G176" s="174">
        <f>ROUND(E176*F176,2)</f>
        <v>0</v>
      </c>
      <c r="H176" s="161"/>
      <c r="I176" s="160">
        <f>ROUND(E176*H176,2)</f>
        <v>0</v>
      </c>
      <c r="J176" s="161"/>
      <c r="K176" s="160">
        <f>ROUND(E176*J176,2)</f>
        <v>0</v>
      </c>
      <c r="L176" s="160">
        <v>21</v>
      </c>
      <c r="M176" s="160">
        <f>G176*(1+L176/100)</f>
        <v>0</v>
      </c>
      <c r="N176" s="160">
        <v>0.17280000000000001</v>
      </c>
      <c r="O176" s="160">
        <f>ROUND(E176*N176,2)</f>
        <v>12.82</v>
      </c>
      <c r="P176" s="160">
        <v>0</v>
      </c>
      <c r="Q176" s="160">
        <f>ROUND(E176*P176,2)</f>
        <v>0</v>
      </c>
      <c r="R176" s="160" t="s">
        <v>422</v>
      </c>
      <c r="S176" s="160" t="s">
        <v>260</v>
      </c>
      <c r="T176" s="160" t="s">
        <v>260</v>
      </c>
      <c r="U176" s="160">
        <v>0</v>
      </c>
      <c r="V176" s="160">
        <f>ROUND(E176*U176,2)</f>
        <v>0</v>
      </c>
      <c r="W176" s="160"/>
      <c r="X176" s="160" t="s">
        <v>423</v>
      </c>
      <c r="Y176" s="150"/>
      <c r="Z176" s="150"/>
      <c r="AA176" s="150"/>
      <c r="AB176" s="150"/>
      <c r="AC176" s="150"/>
      <c r="AD176" s="150"/>
      <c r="AE176" s="150"/>
      <c r="AF176" s="150"/>
      <c r="AG176" s="150" t="s">
        <v>424</v>
      </c>
      <c r="AH176" s="150"/>
      <c r="AI176" s="150"/>
      <c r="AJ176" s="150"/>
      <c r="AK176" s="150"/>
      <c r="AL176" s="150"/>
      <c r="AM176" s="150"/>
      <c r="AN176" s="150"/>
      <c r="AO176" s="150"/>
      <c r="AP176" s="150"/>
      <c r="AQ176" s="150"/>
      <c r="AR176" s="150"/>
      <c r="AS176" s="150"/>
      <c r="AT176" s="150"/>
      <c r="AU176" s="150"/>
      <c r="AV176" s="150"/>
      <c r="AW176" s="150"/>
      <c r="AX176" s="150"/>
      <c r="AY176" s="150"/>
      <c r="AZ176" s="150"/>
      <c r="BA176" s="150"/>
      <c r="BB176" s="150"/>
      <c r="BC176" s="150"/>
      <c r="BD176" s="150"/>
      <c r="BE176" s="150"/>
      <c r="BF176" s="150"/>
      <c r="BG176" s="150"/>
      <c r="BH176" s="150"/>
    </row>
    <row r="177" spans="1:60" outlineLevel="1" x14ac:dyDescent="0.2">
      <c r="A177" s="157"/>
      <c r="B177" s="158"/>
      <c r="C177" s="195" t="s">
        <v>441</v>
      </c>
      <c r="D177" s="188"/>
      <c r="E177" s="189">
        <v>74.209299999999999</v>
      </c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50"/>
      <c r="Z177" s="150"/>
      <c r="AA177" s="150"/>
      <c r="AB177" s="150"/>
      <c r="AC177" s="150"/>
      <c r="AD177" s="150"/>
      <c r="AE177" s="150"/>
      <c r="AF177" s="150"/>
      <c r="AG177" s="150" t="s">
        <v>264</v>
      </c>
      <c r="AH177" s="150">
        <v>5</v>
      </c>
      <c r="AI177" s="150"/>
      <c r="AJ177" s="150"/>
      <c r="AK177" s="150"/>
      <c r="AL177" s="150"/>
      <c r="AM177" s="150"/>
      <c r="AN177" s="150"/>
      <c r="AO177" s="150"/>
      <c r="AP177" s="150"/>
      <c r="AQ177" s="150"/>
      <c r="AR177" s="150"/>
      <c r="AS177" s="150"/>
      <c r="AT177" s="150"/>
      <c r="AU177" s="150"/>
      <c r="AV177" s="150"/>
      <c r="AW177" s="150"/>
      <c r="AX177" s="150"/>
      <c r="AY177" s="150"/>
      <c r="AZ177" s="150"/>
      <c r="BA177" s="150"/>
      <c r="BB177" s="150"/>
      <c r="BC177" s="150"/>
      <c r="BD177" s="150"/>
      <c r="BE177" s="150"/>
      <c r="BF177" s="150"/>
      <c r="BG177" s="150"/>
      <c r="BH177" s="150"/>
    </row>
    <row r="178" spans="1:60" x14ac:dyDescent="0.2">
      <c r="A178" s="163" t="s">
        <v>232</v>
      </c>
      <c r="B178" s="164" t="s">
        <v>146</v>
      </c>
      <c r="C178" s="182" t="s">
        <v>147</v>
      </c>
      <c r="D178" s="165"/>
      <c r="E178" s="166"/>
      <c r="F178" s="167"/>
      <c r="G178" s="168">
        <f>SUMIF(AG179:AG416,"&lt;&gt;NOR",G179:G416)</f>
        <v>0</v>
      </c>
      <c r="H178" s="162"/>
      <c r="I178" s="162">
        <f>SUM(I179:I416)</f>
        <v>0</v>
      </c>
      <c r="J178" s="162"/>
      <c r="K178" s="162">
        <f>SUM(K179:K416)</f>
        <v>0</v>
      </c>
      <c r="L178" s="162"/>
      <c r="M178" s="162">
        <f>SUM(M179:M416)</f>
        <v>0</v>
      </c>
      <c r="N178" s="162"/>
      <c r="O178" s="162">
        <f>SUM(O179:O416)</f>
        <v>58.67</v>
      </c>
      <c r="P178" s="162"/>
      <c r="Q178" s="162">
        <f>SUM(Q179:Q416)</f>
        <v>0</v>
      </c>
      <c r="R178" s="162"/>
      <c r="S178" s="162"/>
      <c r="T178" s="162"/>
      <c r="U178" s="162"/>
      <c r="V178" s="162">
        <f>SUM(V179:V416)</f>
        <v>1612.87</v>
      </c>
      <c r="W178" s="162"/>
      <c r="X178" s="162"/>
      <c r="AG178" t="s">
        <v>233</v>
      </c>
    </row>
    <row r="179" spans="1:60" outlineLevel="1" x14ac:dyDescent="0.2">
      <c r="A179" s="169">
        <v>47</v>
      </c>
      <c r="B179" s="170" t="s">
        <v>442</v>
      </c>
      <c r="C179" s="184" t="s">
        <v>443</v>
      </c>
      <c r="D179" s="171" t="s">
        <v>259</v>
      </c>
      <c r="E179" s="172">
        <v>312.50779999999997</v>
      </c>
      <c r="F179" s="173"/>
      <c r="G179" s="174">
        <f>ROUND(E179*F179,2)</f>
        <v>0</v>
      </c>
      <c r="H179" s="161"/>
      <c r="I179" s="160">
        <f>ROUND(E179*H179,2)</f>
        <v>0</v>
      </c>
      <c r="J179" s="161"/>
      <c r="K179" s="160">
        <f>ROUND(E179*J179,2)</f>
        <v>0</v>
      </c>
      <c r="L179" s="160">
        <v>21</v>
      </c>
      <c r="M179" s="160">
        <f>G179*(1+L179/100)</f>
        <v>0</v>
      </c>
      <c r="N179" s="160">
        <v>3.5700000000000003E-2</v>
      </c>
      <c r="O179" s="160">
        <f>ROUND(E179*N179,2)</f>
        <v>11.16</v>
      </c>
      <c r="P179" s="160">
        <v>0</v>
      </c>
      <c r="Q179" s="160">
        <f>ROUND(E179*P179,2)</f>
        <v>0</v>
      </c>
      <c r="R179" s="160"/>
      <c r="S179" s="160" t="s">
        <v>260</v>
      </c>
      <c r="T179" s="160" t="s">
        <v>260</v>
      </c>
      <c r="U179" s="160">
        <v>0.48</v>
      </c>
      <c r="V179" s="160">
        <f>ROUND(E179*U179,2)</f>
        <v>150</v>
      </c>
      <c r="W179" s="160"/>
      <c r="X179" s="160" t="s">
        <v>261</v>
      </c>
      <c r="Y179" s="150"/>
      <c r="Z179" s="150"/>
      <c r="AA179" s="150"/>
      <c r="AB179" s="150"/>
      <c r="AC179" s="150"/>
      <c r="AD179" s="150"/>
      <c r="AE179" s="150"/>
      <c r="AF179" s="150"/>
      <c r="AG179" s="150" t="s">
        <v>262</v>
      </c>
      <c r="AH179" s="150"/>
      <c r="AI179" s="150"/>
      <c r="AJ179" s="150"/>
      <c r="AK179" s="150"/>
      <c r="AL179" s="150"/>
      <c r="AM179" s="150"/>
      <c r="AN179" s="150"/>
      <c r="AO179" s="150"/>
      <c r="AP179" s="150"/>
      <c r="AQ179" s="150"/>
      <c r="AR179" s="150"/>
      <c r="AS179" s="150"/>
      <c r="AT179" s="150"/>
      <c r="AU179" s="150"/>
      <c r="AV179" s="150"/>
      <c r="AW179" s="150"/>
      <c r="AX179" s="150"/>
      <c r="AY179" s="150"/>
      <c r="AZ179" s="150"/>
      <c r="BA179" s="150"/>
      <c r="BB179" s="150"/>
      <c r="BC179" s="150"/>
      <c r="BD179" s="150"/>
      <c r="BE179" s="150"/>
      <c r="BF179" s="150"/>
      <c r="BG179" s="150"/>
      <c r="BH179" s="150"/>
    </row>
    <row r="180" spans="1:60" outlineLevel="1" x14ac:dyDescent="0.2">
      <c r="A180" s="157"/>
      <c r="B180" s="158"/>
      <c r="C180" s="195" t="s">
        <v>444</v>
      </c>
      <c r="D180" s="188"/>
      <c r="E180" s="189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50"/>
      <c r="Z180" s="150"/>
      <c r="AA180" s="150"/>
      <c r="AB180" s="150"/>
      <c r="AC180" s="150"/>
      <c r="AD180" s="150"/>
      <c r="AE180" s="150"/>
      <c r="AF180" s="150"/>
      <c r="AG180" s="150" t="s">
        <v>264</v>
      </c>
      <c r="AH180" s="150">
        <v>0</v>
      </c>
      <c r="AI180" s="150"/>
      <c r="AJ180" s="150"/>
      <c r="AK180" s="150"/>
      <c r="AL180" s="150"/>
      <c r="AM180" s="150"/>
      <c r="AN180" s="150"/>
      <c r="AO180" s="150"/>
      <c r="AP180" s="150"/>
      <c r="AQ180" s="150"/>
      <c r="AR180" s="150"/>
      <c r="AS180" s="150"/>
      <c r="AT180" s="150"/>
      <c r="AU180" s="150"/>
      <c r="AV180" s="150"/>
      <c r="AW180" s="150"/>
      <c r="AX180" s="150"/>
      <c r="AY180" s="150"/>
      <c r="AZ180" s="150"/>
      <c r="BA180" s="150"/>
      <c r="BB180" s="150"/>
      <c r="BC180" s="150"/>
      <c r="BD180" s="150"/>
      <c r="BE180" s="150"/>
      <c r="BF180" s="150"/>
      <c r="BG180" s="150"/>
      <c r="BH180" s="150"/>
    </row>
    <row r="181" spans="1:60" outlineLevel="1" x14ac:dyDescent="0.2">
      <c r="A181" s="157"/>
      <c r="B181" s="158"/>
      <c r="C181" s="195" t="s">
        <v>445</v>
      </c>
      <c r="D181" s="188"/>
      <c r="E181" s="189">
        <v>34.253999999999998</v>
      </c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50"/>
      <c r="Z181" s="150"/>
      <c r="AA181" s="150"/>
      <c r="AB181" s="150"/>
      <c r="AC181" s="150"/>
      <c r="AD181" s="150"/>
      <c r="AE181" s="150"/>
      <c r="AF181" s="150"/>
      <c r="AG181" s="150" t="s">
        <v>264</v>
      </c>
      <c r="AH181" s="150">
        <v>0</v>
      </c>
      <c r="AI181" s="150"/>
      <c r="AJ181" s="150"/>
      <c r="AK181" s="150"/>
      <c r="AL181" s="150"/>
      <c r="AM181" s="150"/>
      <c r="AN181" s="150"/>
      <c r="AO181" s="150"/>
      <c r="AP181" s="150"/>
      <c r="AQ181" s="150"/>
      <c r="AR181" s="150"/>
      <c r="AS181" s="150"/>
      <c r="AT181" s="150"/>
      <c r="AU181" s="150"/>
      <c r="AV181" s="150"/>
      <c r="AW181" s="150"/>
      <c r="AX181" s="150"/>
      <c r="AY181" s="150"/>
      <c r="AZ181" s="150"/>
      <c r="BA181" s="150"/>
      <c r="BB181" s="150"/>
      <c r="BC181" s="150"/>
      <c r="BD181" s="150"/>
      <c r="BE181" s="150"/>
      <c r="BF181" s="150"/>
      <c r="BG181" s="150"/>
      <c r="BH181" s="150"/>
    </row>
    <row r="182" spans="1:60" outlineLevel="1" x14ac:dyDescent="0.2">
      <c r="A182" s="157"/>
      <c r="B182" s="158"/>
      <c r="C182" s="195" t="s">
        <v>446</v>
      </c>
      <c r="D182" s="188"/>
      <c r="E182" s="189">
        <v>-7.4859999999999998</v>
      </c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50"/>
      <c r="Z182" s="150"/>
      <c r="AA182" s="150"/>
      <c r="AB182" s="150"/>
      <c r="AC182" s="150"/>
      <c r="AD182" s="150"/>
      <c r="AE182" s="150"/>
      <c r="AF182" s="150"/>
      <c r="AG182" s="150" t="s">
        <v>264</v>
      </c>
      <c r="AH182" s="150">
        <v>0</v>
      </c>
      <c r="AI182" s="150"/>
      <c r="AJ182" s="150"/>
      <c r="AK182" s="150"/>
      <c r="AL182" s="150"/>
      <c r="AM182" s="150"/>
      <c r="AN182" s="150"/>
      <c r="AO182" s="150"/>
      <c r="AP182" s="150"/>
      <c r="AQ182" s="150"/>
      <c r="AR182" s="150"/>
      <c r="AS182" s="150"/>
      <c r="AT182" s="150"/>
      <c r="AU182" s="150"/>
      <c r="AV182" s="150"/>
      <c r="AW182" s="150"/>
      <c r="AX182" s="150"/>
      <c r="AY182" s="150"/>
      <c r="AZ182" s="150"/>
      <c r="BA182" s="150"/>
      <c r="BB182" s="150"/>
      <c r="BC182" s="150"/>
      <c r="BD182" s="150"/>
      <c r="BE182" s="150"/>
      <c r="BF182" s="150"/>
      <c r="BG182" s="150"/>
      <c r="BH182" s="150"/>
    </row>
    <row r="183" spans="1:60" outlineLevel="1" x14ac:dyDescent="0.2">
      <c r="A183" s="157"/>
      <c r="B183" s="158"/>
      <c r="C183" s="195" t="s">
        <v>447</v>
      </c>
      <c r="D183" s="188"/>
      <c r="E183" s="189">
        <v>20.954999999999998</v>
      </c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50"/>
      <c r="Z183" s="150"/>
      <c r="AA183" s="150"/>
      <c r="AB183" s="150"/>
      <c r="AC183" s="150"/>
      <c r="AD183" s="150"/>
      <c r="AE183" s="150"/>
      <c r="AF183" s="150"/>
      <c r="AG183" s="150" t="s">
        <v>264</v>
      </c>
      <c r="AH183" s="150">
        <v>0</v>
      </c>
      <c r="AI183" s="150"/>
      <c r="AJ183" s="150"/>
      <c r="AK183" s="150"/>
      <c r="AL183" s="150"/>
      <c r="AM183" s="150"/>
      <c r="AN183" s="150"/>
      <c r="AO183" s="150"/>
      <c r="AP183" s="150"/>
      <c r="AQ183" s="150"/>
      <c r="AR183" s="150"/>
      <c r="AS183" s="150"/>
      <c r="AT183" s="150"/>
      <c r="AU183" s="150"/>
      <c r="AV183" s="150"/>
      <c r="AW183" s="150"/>
      <c r="AX183" s="150"/>
      <c r="AY183" s="150"/>
      <c r="AZ183" s="150"/>
      <c r="BA183" s="150"/>
      <c r="BB183" s="150"/>
      <c r="BC183" s="150"/>
      <c r="BD183" s="150"/>
      <c r="BE183" s="150"/>
      <c r="BF183" s="150"/>
      <c r="BG183" s="150"/>
      <c r="BH183" s="150"/>
    </row>
    <row r="184" spans="1:60" outlineLevel="1" x14ac:dyDescent="0.2">
      <c r="A184" s="157"/>
      <c r="B184" s="158"/>
      <c r="C184" s="195" t="s">
        <v>448</v>
      </c>
      <c r="D184" s="188"/>
      <c r="E184" s="189">
        <v>24.75</v>
      </c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50"/>
      <c r="Z184" s="150"/>
      <c r="AA184" s="150"/>
      <c r="AB184" s="150"/>
      <c r="AC184" s="150"/>
      <c r="AD184" s="150"/>
      <c r="AE184" s="150"/>
      <c r="AF184" s="150"/>
      <c r="AG184" s="150" t="s">
        <v>264</v>
      </c>
      <c r="AH184" s="150">
        <v>0</v>
      </c>
      <c r="AI184" s="150"/>
      <c r="AJ184" s="150"/>
      <c r="AK184" s="150"/>
      <c r="AL184" s="150"/>
      <c r="AM184" s="150"/>
      <c r="AN184" s="150"/>
      <c r="AO184" s="150"/>
      <c r="AP184" s="150"/>
      <c r="AQ184" s="150"/>
      <c r="AR184" s="150"/>
      <c r="AS184" s="150"/>
      <c r="AT184" s="150"/>
      <c r="AU184" s="150"/>
      <c r="AV184" s="150"/>
      <c r="AW184" s="150"/>
      <c r="AX184" s="150"/>
      <c r="AY184" s="150"/>
      <c r="AZ184" s="150"/>
      <c r="BA184" s="150"/>
      <c r="BB184" s="150"/>
      <c r="BC184" s="150"/>
      <c r="BD184" s="150"/>
      <c r="BE184" s="150"/>
      <c r="BF184" s="150"/>
      <c r="BG184" s="150"/>
      <c r="BH184" s="150"/>
    </row>
    <row r="185" spans="1:60" outlineLevel="1" x14ac:dyDescent="0.2">
      <c r="A185" s="157"/>
      <c r="B185" s="158"/>
      <c r="C185" s="195" t="s">
        <v>449</v>
      </c>
      <c r="D185" s="188"/>
      <c r="E185" s="189">
        <v>-1.5760000000000001</v>
      </c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50"/>
      <c r="Z185" s="150"/>
      <c r="AA185" s="150"/>
      <c r="AB185" s="150"/>
      <c r="AC185" s="150"/>
      <c r="AD185" s="150"/>
      <c r="AE185" s="150"/>
      <c r="AF185" s="150"/>
      <c r="AG185" s="150" t="s">
        <v>264</v>
      </c>
      <c r="AH185" s="150">
        <v>0</v>
      </c>
      <c r="AI185" s="150"/>
      <c r="AJ185" s="150"/>
      <c r="AK185" s="150"/>
      <c r="AL185" s="150"/>
      <c r="AM185" s="150"/>
      <c r="AN185" s="150"/>
      <c r="AO185" s="150"/>
      <c r="AP185" s="150"/>
      <c r="AQ185" s="150"/>
      <c r="AR185" s="150"/>
      <c r="AS185" s="150"/>
      <c r="AT185" s="150"/>
      <c r="AU185" s="150"/>
      <c r="AV185" s="150"/>
      <c r="AW185" s="150"/>
      <c r="AX185" s="150"/>
      <c r="AY185" s="150"/>
      <c r="AZ185" s="150"/>
      <c r="BA185" s="150"/>
      <c r="BB185" s="150"/>
      <c r="BC185" s="150"/>
      <c r="BD185" s="150"/>
      <c r="BE185" s="150"/>
      <c r="BF185" s="150"/>
      <c r="BG185" s="150"/>
      <c r="BH185" s="150"/>
    </row>
    <row r="186" spans="1:60" outlineLevel="1" x14ac:dyDescent="0.2">
      <c r="A186" s="157"/>
      <c r="B186" s="158"/>
      <c r="C186" s="195" t="s">
        <v>450</v>
      </c>
      <c r="D186" s="188"/>
      <c r="E186" s="189">
        <v>18.645</v>
      </c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50"/>
      <c r="Z186" s="150"/>
      <c r="AA186" s="150"/>
      <c r="AB186" s="150"/>
      <c r="AC186" s="150"/>
      <c r="AD186" s="150"/>
      <c r="AE186" s="150"/>
      <c r="AF186" s="150"/>
      <c r="AG186" s="150" t="s">
        <v>264</v>
      </c>
      <c r="AH186" s="150">
        <v>0</v>
      </c>
      <c r="AI186" s="150"/>
      <c r="AJ186" s="150"/>
      <c r="AK186" s="150"/>
      <c r="AL186" s="150"/>
      <c r="AM186" s="150"/>
      <c r="AN186" s="150"/>
      <c r="AO186" s="150"/>
      <c r="AP186" s="150"/>
      <c r="AQ186" s="150"/>
      <c r="AR186" s="150"/>
      <c r="AS186" s="150"/>
      <c r="AT186" s="150"/>
      <c r="AU186" s="150"/>
      <c r="AV186" s="150"/>
      <c r="AW186" s="150"/>
      <c r="AX186" s="150"/>
      <c r="AY186" s="150"/>
      <c r="AZ186" s="150"/>
      <c r="BA186" s="150"/>
      <c r="BB186" s="150"/>
      <c r="BC186" s="150"/>
      <c r="BD186" s="150"/>
      <c r="BE186" s="150"/>
      <c r="BF186" s="150"/>
      <c r="BG186" s="150"/>
      <c r="BH186" s="150"/>
    </row>
    <row r="187" spans="1:60" outlineLevel="1" x14ac:dyDescent="0.2">
      <c r="A187" s="157"/>
      <c r="B187" s="158"/>
      <c r="C187" s="195" t="s">
        <v>451</v>
      </c>
      <c r="D187" s="188"/>
      <c r="E187" s="189">
        <v>-1.379</v>
      </c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50"/>
      <c r="Z187" s="150"/>
      <c r="AA187" s="150"/>
      <c r="AB187" s="150"/>
      <c r="AC187" s="150"/>
      <c r="AD187" s="150"/>
      <c r="AE187" s="150"/>
      <c r="AF187" s="150"/>
      <c r="AG187" s="150" t="s">
        <v>264</v>
      </c>
      <c r="AH187" s="150">
        <v>0</v>
      </c>
      <c r="AI187" s="150"/>
      <c r="AJ187" s="150"/>
      <c r="AK187" s="150"/>
      <c r="AL187" s="150"/>
      <c r="AM187" s="150"/>
      <c r="AN187" s="150"/>
      <c r="AO187" s="150"/>
      <c r="AP187" s="150"/>
      <c r="AQ187" s="150"/>
      <c r="AR187" s="150"/>
      <c r="AS187" s="150"/>
      <c r="AT187" s="150"/>
      <c r="AU187" s="150"/>
      <c r="AV187" s="150"/>
      <c r="AW187" s="150"/>
      <c r="AX187" s="150"/>
      <c r="AY187" s="150"/>
      <c r="AZ187" s="150"/>
      <c r="BA187" s="150"/>
      <c r="BB187" s="150"/>
      <c r="BC187" s="150"/>
      <c r="BD187" s="150"/>
      <c r="BE187" s="150"/>
      <c r="BF187" s="150"/>
      <c r="BG187" s="150"/>
      <c r="BH187" s="150"/>
    </row>
    <row r="188" spans="1:60" outlineLevel="1" x14ac:dyDescent="0.2">
      <c r="A188" s="157"/>
      <c r="B188" s="158"/>
      <c r="C188" s="195" t="s">
        <v>452</v>
      </c>
      <c r="D188" s="188"/>
      <c r="E188" s="189">
        <v>19.8</v>
      </c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50"/>
      <c r="Z188" s="150"/>
      <c r="AA188" s="150"/>
      <c r="AB188" s="150"/>
      <c r="AC188" s="150"/>
      <c r="AD188" s="150"/>
      <c r="AE188" s="150"/>
      <c r="AF188" s="150"/>
      <c r="AG188" s="150" t="s">
        <v>264</v>
      </c>
      <c r="AH188" s="150">
        <v>0</v>
      </c>
      <c r="AI188" s="150"/>
      <c r="AJ188" s="150"/>
      <c r="AK188" s="150"/>
      <c r="AL188" s="150"/>
      <c r="AM188" s="150"/>
      <c r="AN188" s="150"/>
      <c r="AO188" s="150"/>
      <c r="AP188" s="150"/>
      <c r="AQ188" s="150"/>
      <c r="AR188" s="150"/>
      <c r="AS188" s="150"/>
      <c r="AT188" s="150"/>
      <c r="AU188" s="150"/>
      <c r="AV188" s="150"/>
      <c r="AW188" s="150"/>
      <c r="AX188" s="150"/>
      <c r="AY188" s="150"/>
      <c r="AZ188" s="150"/>
      <c r="BA188" s="150"/>
      <c r="BB188" s="150"/>
      <c r="BC188" s="150"/>
      <c r="BD188" s="150"/>
      <c r="BE188" s="150"/>
      <c r="BF188" s="150"/>
      <c r="BG188" s="150"/>
      <c r="BH188" s="150"/>
    </row>
    <row r="189" spans="1:60" outlineLevel="1" x14ac:dyDescent="0.2">
      <c r="A189" s="157"/>
      <c r="B189" s="158"/>
      <c r="C189" s="195" t="s">
        <v>453</v>
      </c>
      <c r="D189" s="188"/>
      <c r="E189" s="189">
        <v>-1.379</v>
      </c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50"/>
      <c r="Z189" s="150"/>
      <c r="AA189" s="150"/>
      <c r="AB189" s="150"/>
      <c r="AC189" s="150"/>
      <c r="AD189" s="150"/>
      <c r="AE189" s="150"/>
      <c r="AF189" s="150"/>
      <c r="AG189" s="150" t="s">
        <v>264</v>
      </c>
      <c r="AH189" s="150">
        <v>0</v>
      </c>
      <c r="AI189" s="150"/>
      <c r="AJ189" s="150"/>
      <c r="AK189" s="150"/>
      <c r="AL189" s="150"/>
      <c r="AM189" s="150"/>
      <c r="AN189" s="150"/>
      <c r="AO189" s="150"/>
      <c r="AP189" s="150"/>
      <c r="AQ189" s="150"/>
      <c r="AR189" s="150"/>
      <c r="AS189" s="150"/>
      <c r="AT189" s="150"/>
      <c r="AU189" s="150"/>
      <c r="AV189" s="150"/>
      <c r="AW189" s="150"/>
      <c r="AX189" s="150"/>
      <c r="AY189" s="150"/>
      <c r="AZ189" s="150"/>
      <c r="BA189" s="150"/>
      <c r="BB189" s="150"/>
      <c r="BC189" s="150"/>
      <c r="BD189" s="150"/>
      <c r="BE189" s="150"/>
      <c r="BF189" s="150"/>
      <c r="BG189" s="150"/>
      <c r="BH189" s="150"/>
    </row>
    <row r="190" spans="1:60" outlineLevel="1" x14ac:dyDescent="0.2">
      <c r="A190" s="157"/>
      <c r="B190" s="158"/>
      <c r="C190" s="195" t="s">
        <v>454</v>
      </c>
      <c r="D190" s="188"/>
      <c r="E190" s="189">
        <v>26.234999999999999</v>
      </c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50"/>
      <c r="Z190" s="150"/>
      <c r="AA190" s="150"/>
      <c r="AB190" s="150"/>
      <c r="AC190" s="150"/>
      <c r="AD190" s="150"/>
      <c r="AE190" s="150"/>
      <c r="AF190" s="150"/>
      <c r="AG190" s="150" t="s">
        <v>264</v>
      </c>
      <c r="AH190" s="150">
        <v>0</v>
      </c>
      <c r="AI190" s="150"/>
      <c r="AJ190" s="150"/>
      <c r="AK190" s="150"/>
      <c r="AL190" s="150"/>
      <c r="AM190" s="150"/>
      <c r="AN190" s="150"/>
      <c r="AO190" s="150"/>
      <c r="AP190" s="150"/>
      <c r="AQ190" s="150"/>
      <c r="AR190" s="150"/>
      <c r="AS190" s="150"/>
      <c r="AT190" s="150"/>
      <c r="AU190" s="150"/>
      <c r="AV190" s="150"/>
      <c r="AW190" s="150"/>
      <c r="AX190" s="150"/>
      <c r="AY190" s="150"/>
      <c r="AZ190" s="150"/>
      <c r="BA190" s="150"/>
      <c r="BB190" s="150"/>
      <c r="BC190" s="150"/>
      <c r="BD190" s="150"/>
      <c r="BE190" s="150"/>
      <c r="BF190" s="150"/>
      <c r="BG190" s="150"/>
      <c r="BH190" s="150"/>
    </row>
    <row r="191" spans="1:60" outlineLevel="1" x14ac:dyDescent="0.2">
      <c r="A191" s="157"/>
      <c r="B191" s="158"/>
      <c r="C191" s="195" t="s">
        <v>455</v>
      </c>
      <c r="D191" s="188"/>
      <c r="E191" s="189">
        <v>-1.379</v>
      </c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50"/>
      <c r="Z191" s="150"/>
      <c r="AA191" s="150"/>
      <c r="AB191" s="150"/>
      <c r="AC191" s="150"/>
      <c r="AD191" s="150"/>
      <c r="AE191" s="150"/>
      <c r="AF191" s="150"/>
      <c r="AG191" s="150" t="s">
        <v>264</v>
      </c>
      <c r="AH191" s="150">
        <v>0</v>
      </c>
      <c r="AI191" s="150"/>
      <c r="AJ191" s="150"/>
      <c r="AK191" s="150"/>
      <c r="AL191" s="150"/>
      <c r="AM191" s="150"/>
      <c r="AN191" s="150"/>
      <c r="AO191" s="150"/>
      <c r="AP191" s="150"/>
      <c r="AQ191" s="150"/>
      <c r="AR191" s="150"/>
      <c r="AS191" s="150"/>
      <c r="AT191" s="150"/>
      <c r="AU191" s="150"/>
      <c r="AV191" s="150"/>
      <c r="AW191" s="150"/>
      <c r="AX191" s="150"/>
      <c r="AY191" s="150"/>
      <c r="AZ191" s="150"/>
      <c r="BA191" s="150"/>
      <c r="BB191" s="150"/>
      <c r="BC191" s="150"/>
      <c r="BD191" s="150"/>
      <c r="BE191" s="150"/>
      <c r="BF191" s="150"/>
      <c r="BG191" s="150"/>
      <c r="BH191" s="150"/>
    </row>
    <row r="192" spans="1:60" outlineLevel="1" x14ac:dyDescent="0.2">
      <c r="A192" s="157"/>
      <c r="B192" s="158"/>
      <c r="C192" s="195" t="s">
        <v>456</v>
      </c>
      <c r="D192" s="188"/>
      <c r="E192" s="189">
        <v>14.355</v>
      </c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50"/>
      <c r="Z192" s="150"/>
      <c r="AA192" s="150"/>
      <c r="AB192" s="150"/>
      <c r="AC192" s="150"/>
      <c r="AD192" s="150"/>
      <c r="AE192" s="150"/>
      <c r="AF192" s="150"/>
      <c r="AG192" s="150" t="s">
        <v>264</v>
      </c>
      <c r="AH192" s="150">
        <v>0</v>
      </c>
      <c r="AI192" s="150"/>
      <c r="AJ192" s="150"/>
      <c r="AK192" s="150"/>
      <c r="AL192" s="150"/>
      <c r="AM192" s="150"/>
      <c r="AN192" s="150"/>
      <c r="AO192" s="150"/>
      <c r="AP192" s="150"/>
      <c r="AQ192" s="150"/>
      <c r="AR192" s="150"/>
      <c r="AS192" s="150"/>
      <c r="AT192" s="150"/>
      <c r="AU192" s="150"/>
      <c r="AV192" s="150"/>
      <c r="AW192" s="150"/>
      <c r="AX192" s="150"/>
      <c r="AY192" s="150"/>
      <c r="AZ192" s="150"/>
      <c r="BA192" s="150"/>
      <c r="BB192" s="150"/>
      <c r="BC192" s="150"/>
      <c r="BD192" s="150"/>
      <c r="BE192" s="150"/>
      <c r="BF192" s="150"/>
      <c r="BG192" s="150"/>
      <c r="BH192" s="150"/>
    </row>
    <row r="193" spans="1:60" outlineLevel="1" x14ac:dyDescent="0.2">
      <c r="A193" s="157"/>
      <c r="B193" s="158"/>
      <c r="C193" s="195" t="s">
        <v>457</v>
      </c>
      <c r="D193" s="188"/>
      <c r="E193" s="189">
        <v>-1.7729999999999999</v>
      </c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50"/>
      <c r="Z193" s="150"/>
      <c r="AA193" s="150"/>
      <c r="AB193" s="150"/>
      <c r="AC193" s="150"/>
      <c r="AD193" s="150"/>
      <c r="AE193" s="150"/>
      <c r="AF193" s="150"/>
      <c r="AG193" s="150" t="s">
        <v>264</v>
      </c>
      <c r="AH193" s="150">
        <v>0</v>
      </c>
      <c r="AI193" s="150"/>
      <c r="AJ193" s="150"/>
      <c r="AK193" s="150"/>
      <c r="AL193" s="150"/>
      <c r="AM193" s="150"/>
      <c r="AN193" s="150"/>
      <c r="AO193" s="150"/>
      <c r="AP193" s="150"/>
      <c r="AQ193" s="150"/>
      <c r="AR193" s="150"/>
      <c r="AS193" s="150"/>
      <c r="AT193" s="150"/>
      <c r="AU193" s="150"/>
      <c r="AV193" s="150"/>
      <c r="AW193" s="150"/>
      <c r="AX193" s="150"/>
      <c r="AY193" s="150"/>
      <c r="AZ193" s="150"/>
      <c r="BA193" s="150"/>
      <c r="BB193" s="150"/>
      <c r="BC193" s="150"/>
      <c r="BD193" s="150"/>
      <c r="BE193" s="150"/>
      <c r="BF193" s="150"/>
      <c r="BG193" s="150"/>
      <c r="BH193" s="150"/>
    </row>
    <row r="194" spans="1:60" outlineLevel="1" x14ac:dyDescent="0.2">
      <c r="A194" s="157"/>
      <c r="B194" s="158"/>
      <c r="C194" s="195" t="s">
        <v>458</v>
      </c>
      <c r="D194" s="188"/>
      <c r="E194" s="189">
        <v>5.05</v>
      </c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50"/>
      <c r="Z194" s="150"/>
      <c r="AA194" s="150"/>
      <c r="AB194" s="150"/>
      <c r="AC194" s="150"/>
      <c r="AD194" s="150"/>
      <c r="AE194" s="150"/>
      <c r="AF194" s="150"/>
      <c r="AG194" s="150" t="s">
        <v>264</v>
      </c>
      <c r="AH194" s="150">
        <v>0</v>
      </c>
      <c r="AI194" s="150"/>
      <c r="AJ194" s="150"/>
      <c r="AK194" s="150"/>
      <c r="AL194" s="150"/>
      <c r="AM194" s="150"/>
      <c r="AN194" s="150"/>
      <c r="AO194" s="150"/>
      <c r="AP194" s="150"/>
      <c r="AQ194" s="150"/>
      <c r="AR194" s="150"/>
      <c r="AS194" s="150"/>
      <c r="AT194" s="150"/>
      <c r="AU194" s="150"/>
      <c r="AV194" s="150"/>
      <c r="AW194" s="150"/>
      <c r="AX194" s="150"/>
      <c r="AY194" s="150"/>
      <c r="AZ194" s="150"/>
      <c r="BA194" s="150"/>
      <c r="BB194" s="150"/>
      <c r="BC194" s="150"/>
      <c r="BD194" s="150"/>
      <c r="BE194" s="150"/>
      <c r="BF194" s="150"/>
      <c r="BG194" s="150"/>
      <c r="BH194" s="150"/>
    </row>
    <row r="195" spans="1:60" outlineLevel="1" x14ac:dyDescent="0.2">
      <c r="A195" s="157"/>
      <c r="B195" s="158"/>
      <c r="C195" s="195" t="s">
        <v>459</v>
      </c>
      <c r="D195" s="188"/>
      <c r="E195" s="189">
        <v>1.8180000000000001</v>
      </c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50"/>
      <c r="Z195" s="150"/>
      <c r="AA195" s="150"/>
      <c r="AB195" s="150"/>
      <c r="AC195" s="150"/>
      <c r="AD195" s="150"/>
      <c r="AE195" s="150"/>
      <c r="AF195" s="150"/>
      <c r="AG195" s="150" t="s">
        <v>264</v>
      </c>
      <c r="AH195" s="150">
        <v>0</v>
      </c>
      <c r="AI195" s="150"/>
      <c r="AJ195" s="150"/>
      <c r="AK195" s="150"/>
      <c r="AL195" s="150"/>
      <c r="AM195" s="150"/>
      <c r="AN195" s="150"/>
      <c r="AO195" s="150"/>
      <c r="AP195" s="150"/>
      <c r="AQ195" s="150"/>
      <c r="AR195" s="150"/>
      <c r="AS195" s="150"/>
      <c r="AT195" s="150"/>
      <c r="AU195" s="150"/>
      <c r="AV195" s="150"/>
      <c r="AW195" s="150"/>
      <c r="AX195" s="150"/>
      <c r="AY195" s="150"/>
      <c r="AZ195" s="150"/>
      <c r="BA195" s="150"/>
      <c r="BB195" s="150"/>
      <c r="BC195" s="150"/>
      <c r="BD195" s="150"/>
      <c r="BE195" s="150"/>
      <c r="BF195" s="150"/>
      <c r="BG195" s="150"/>
      <c r="BH195" s="150"/>
    </row>
    <row r="196" spans="1:60" outlineLevel="1" x14ac:dyDescent="0.2">
      <c r="A196" s="157"/>
      <c r="B196" s="158"/>
      <c r="C196" s="195" t="s">
        <v>460</v>
      </c>
      <c r="D196" s="188"/>
      <c r="E196" s="189">
        <v>17.510000000000002</v>
      </c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50"/>
      <c r="Z196" s="150"/>
      <c r="AA196" s="150"/>
      <c r="AB196" s="150"/>
      <c r="AC196" s="150"/>
      <c r="AD196" s="150"/>
      <c r="AE196" s="150"/>
      <c r="AF196" s="150"/>
      <c r="AG196" s="150" t="s">
        <v>264</v>
      </c>
      <c r="AH196" s="150">
        <v>0</v>
      </c>
      <c r="AI196" s="150"/>
      <c r="AJ196" s="150"/>
      <c r="AK196" s="150"/>
      <c r="AL196" s="150"/>
      <c r="AM196" s="150"/>
      <c r="AN196" s="150"/>
      <c r="AO196" s="150"/>
      <c r="AP196" s="150"/>
      <c r="AQ196" s="150"/>
      <c r="AR196" s="150"/>
      <c r="AS196" s="150"/>
      <c r="AT196" s="150"/>
      <c r="AU196" s="150"/>
      <c r="AV196" s="150"/>
      <c r="AW196" s="150"/>
      <c r="AX196" s="150"/>
      <c r="AY196" s="150"/>
      <c r="AZ196" s="150"/>
      <c r="BA196" s="150"/>
      <c r="BB196" s="150"/>
      <c r="BC196" s="150"/>
      <c r="BD196" s="150"/>
      <c r="BE196" s="150"/>
      <c r="BF196" s="150"/>
      <c r="BG196" s="150"/>
      <c r="BH196" s="150"/>
    </row>
    <row r="197" spans="1:60" outlineLevel="1" x14ac:dyDescent="0.2">
      <c r="A197" s="157"/>
      <c r="B197" s="158"/>
      <c r="C197" s="195" t="s">
        <v>461</v>
      </c>
      <c r="D197" s="188"/>
      <c r="E197" s="189">
        <v>23.239000000000001</v>
      </c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50"/>
      <c r="Z197" s="150"/>
      <c r="AA197" s="150"/>
      <c r="AB197" s="150"/>
      <c r="AC197" s="150"/>
      <c r="AD197" s="150"/>
      <c r="AE197" s="150"/>
      <c r="AF197" s="150"/>
      <c r="AG197" s="150" t="s">
        <v>264</v>
      </c>
      <c r="AH197" s="150">
        <v>0</v>
      </c>
      <c r="AI197" s="150"/>
      <c r="AJ197" s="150"/>
      <c r="AK197" s="150"/>
      <c r="AL197" s="150"/>
      <c r="AM197" s="150"/>
      <c r="AN197" s="150"/>
      <c r="AO197" s="150"/>
      <c r="AP197" s="150"/>
      <c r="AQ197" s="150"/>
      <c r="AR197" s="150"/>
      <c r="AS197" s="150"/>
      <c r="AT197" s="150"/>
      <c r="AU197" s="150"/>
      <c r="AV197" s="150"/>
      <c r="AW197" s="150"/>
      <c r="AX197" s="150"/>
      <c r="AY197" s="150"/>
      <c r="AZ197" s="150"/>
      <c r="BA197" s="150"/>
      <c r="BB197" s="150"/>
      <c r="BC197" s="150"/>
      <c r="BD197" s="150"/>
      <c r="BE197" s="150"/>
      <c r="BF197" s="150"/>
      <c r="BG197" s="150"/>
      <c r="BH197" s="150"/>
    </row>
    <row r="198" spans="1:60" outlineLevel="1" x14ac:dyDescent="0.2">
      <c r="A198" s="157"/>
      <c r="B198" s="158"/>
      <c r="C198" s="195" t="s">
        <v>462</v>
      </c>
      <c r="D198" s="188"/>
      <c r="E198" s="189">
        <v>13.94</v>
      </c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50"/>
      <c r="Z198" s="150"/>
      <c r="AA198" s="150"/>
      <c r="AB198" s="150"/>
      <c r="AC198" s="150"/>
      <c r="AD198" s="150"/>
      <c r="AE198" s="150"/>
      <c r="AF198" s="150"/>
      <c r="AG198" s="150" t="s">
        <v>264</v>
      </c>
      <c r="AH198" s="150">
        <v>0</v>
      </c>
      <c r="AI198" s="150"/>
      <c r="AJ198" s="150"/>
      <c r="AK198" s="150"/>
      <c r="AL198" s="150"/>
      <c r="AM198" s="150"/>
      <c r="AN198" s="150"/>
      <c r="AO198" s="150"/>
      <c r="AP198" s="150"/>
      <c r="AQ198" s="150"/>
      <c r="AR198" s="150"/>
      <c r="AS198" s="150"/>
      <c r="AT198" s="150"/>
      <c r="AU198" s="150"/>
      <c r="AV198" s="150"/>
      <c r="AW198" s="150"/>
      <c r="AX198" s="150"/>
      <c r="AY198" s="150"/>
      <c r="AZ198" s="150"/>
      <c r="BA198" s="150"/>
      <c r="BB198" s="150"/>
      <c r="BC198" s="150"/>
      <c r="BD198" s="150"/>
      <c r="BE198" s="150"/>
      <c r="BF198" s="150"/>
      <c r="BG198" s="150"/>
      <c r="BH198" s="150"/>
    </row>
    <row r="199" spans="1:60" outlineLevel="1" x14ac:dyDescent="0.2">
      <c r="A199" s="157"/>
      <c r="B199" s="158"/>
      <c r="C199" s="195" t="s">
        <v>463</v>
      </c>
      <c r="D199" s="188"/>
      <c r="E199" s="189">
        <v>-1.379</v>
      </c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50"/>
      <c r="Z199" s="150"/>
      <c r="AA199" s="150"/>
      <c r="AB199" s="150"/>
      <c r="AC199" s="150"/>
      <c r="AD199" s="150"/>
      <c r="AE199" s="150"/>
      <c r="AF199" s="150"/>
      <c r="AG199" s="150" t="s">
        <v>264</v>
      </c>
      <c r="AH199" s="150">
        <v>0</v>
      </c>
      <c r="AI199" s="150"/>
      <c r="AJ199" s="150"/>
      <c r="AK199" s="150"/>
      <c r="AL199" s="150"/>
      <c r="AM199" s="150"/>
      <c r="AN199" s="150"/>
      <c r="AO199" s="150"/>
      <c r="AP199" s="150"/>
      <c r="AQ199" s="150"/>
      <c r="AR199" s="150"/>
      <c r="AS199" s="150"/>
      <c r="AT199" s="150"/>
      <c r="AU199" s="150"/>
      <c r="AV199" s="150"/>
      <c r="AW199" s="150"/>
      <c r="AX199" s="150"/>
      <c r="AY199" s="150"/>
      <c r="AZ199" s="150"/>
      <c r="BA199" s="150"/>
      <c r="BB199" s="150"/>
      <c r="BC199" s="150"/>
      <c r="BD199" s="150"/>
      <c r="BE199" s="150"/>
      <c r="BF199" s="150"/>
      <c r="BG199" s="150"/>
      <c r="BH199" s="150"/>
    </row>
    <row r="200" spans="1:60" outlineLevel="1" x14ac:dyDescent="0.2">
      <c r="A200" s="157"/>
      <c r="B200" s="158"/>
      <c r="C200" s="195" t="s">
        <v>464</v>
      </c>
      <c r="D200" s="188"/>
      <c r="E200" s="189">
        <v>34</v>
      </c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50"/>
      <c r="Z200" s="150"/>
      <c r="AA200" s="150"/>
      <c r="AB200" s="150"/>
      <c r="AC200" s="150"/>
      <c r="AD200" s="150"/>
      <c r="AE200" s="150"/>
      <c r="AF200" s="150"/>
      <c r="AG200" s="150" t="s">
        <v>264</v>
      </c>
      <c r="AH200" s="150">
        <v>0</v>
      </c>
      <c r="AI200" s="150"/>
      <c r="AJ200" s="150"/>
      <c r="AK200" s="150"/>
      <c r="AL200" s="150"/>
      <c r="AM200" s="150"/>
      <c r="AN200" s="150"/>
      <c r="AO200" s="150"/>
      <c r="AP200" s="150"/>
      <c r="AQ200" s="150"/>
      <c r="AR200" s="150"/>
      <c r="AS200" s="150"/>
      <c r="AT200" s="150"/>
      <c r="AU200" s="150"/>
      <c r="AV200" s="150"/>
      <c r="AW200" s="150"/>
      <c r="AX200" s="150"/>
      <c r="AY200" s="150"/>
      <c r="AZ200" s="150"/>
      <c r="BA200" s="150"/>
      <c r="BB200" s="150"/>
      <c r="BC200" s="150"/>
      <c r="BD200" s="150"/>
      <c r="BE200" s="150"/>
      <c r="BF200" s="150"/>
      <c r="BG200" s="150"/>
      <c r="BH200" s="150"/>
    </row>
    <row r="201" spans="1:60" outlineLevel="1" x14ac:dyDescent="0.2">
      <c r="A201" s="157"/>
      <c r="B201" s="158"/>
      <c r="C201" s="195" t="s">
        <v>465</v>
      </c>
      <c r="D201" s="188"/>
      <c r="E201" s="189">
        <v>-1.379</v>
      </c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50"/>
      <c r="Z201" s="150"/>
      <c r="AA201" s="150"/>
      <c r="AB201" s="150"/>
      <c r="AC201" s="150"/>
      <c r="AD201" s="150"/>
      <c r="AE201" s="150"/>
      <c r="AF201" s="150"/>
      <c r="AG201" s="150" t="s">
        <v>264</v>
      </c>
      <c r="AH201" s="150">
        <v>0</v>
      </c>
      <c r="AI201" s="150"/>
      <c r="AJ201" s="150"/>
      <c r="AK201" s="150"/>
      <c r="AL201" s="150"/>
      <c r="AM201" s="150"/>
      <c r="AN201" s="150"/>
      <c r="AO201" s="150"/>
      <c r="AP201" s="150"/>
      <c r="AQ201" s="150"/>
      <c r="AR201" s="150"/>
      <c r="AS201" s="150"/>
      <c r="AT201" s="150"/>
      <c r="AU201" s="150"/>
      <c r="AV201" s="150"/>
      <c r="AW201" s="150"/>
      <c r="AX201" s="150"/>
      <c r="AY201" s="150"/>
      <c r="AZ201" s="150"/>
      <c r="BA201" s="150"/>
      <c r="BB201" s="150"/>
      <c r="BC201" s="150"/>
      <c r="BD201" s="150"/>
      <c r="BE201" s="150"/>
      <c r="BF201" s="150"/>
      <c r="BG201" s="150"/>
      <c r="BH201" s="150"/>
    </row>
    <row r="202" spans="1:60" outlineLevel="1" x14ac:dyDescent="0.2">
      <c r="A202" s="157"/>
      <c r="B202" s="158"/>
      <c r="C202" s="195" t="s">
        <v>466</v>
      </c>
      <c r="D202" s="188"/>
      <c r="E202" s="189">
        <v>17.68</v>
      </c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50"/>
      <c r="Z202" s="150"/>
      <c r="AA202" s="150"/>
      <c r="AB202" s="150"/>
      <c r="AC202" s="150"/>
      <c r="AD202" s="150"/>
      <c r="AE202" s="150"/>
      <c r="AF202" s="150"/>
      <c r="AG202" s="150" t="s">
        <v>264</v>
      </c>
      <c r="AH202" s="150">
        <v>0</v>
      </c>
      <c r="AI202" s="150"/>
      <c r="AJ202" s="150"/>
      <c r="AK202" s="150"/>
      <c r="AL202" s="150"/>
      <c r="AM202" s="150"/>
      <c r="AN202" s="150"/>
      <c r="AO202" s="150"/>
      <c r="AP202" s="150"/>
      <c r="AQ202" s="150"/>
      <c r="AR202" s="150"/>
      <c r="AS202" s="150"/>
      <c r="AT202" s="150"/>
      <c r="AU202" s="150"/>
      <c r="AV202" s="150"/>
      <c r="AW202" s="150"/>
      <c r="AX202" s="150"/>
      <c r="AY202" s="150"/>
      <c r="AZ202" s="150"/>
      <c r="BA202" s="150"/>
      <c r="BB202" s="150"/>
      <c r="BC202" s="150"/>
      <c r="BD202" s="150"/>
      <c r="BE202" s="150"/>
      <c r="BF202" s="150"/>
      <c r="BG202" s="150"/>
      <c r="BH202" s="150"/>
    </row>
    <row r="203" spans="1:60" outlineLevel="1" x14ac:dyDescent="0.2">
      <c r="A203" s="157"/>
      <c r="B203" s="158"/>
      <c r="C203" s="195" t="s">
        <v>467</v>
      </c>
      <c r="D203" s="188"/>
      <c r="E203" s="189">
        <v>21.454000000000001</v>
      </c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50"/>
      <c r="Z203" s="150"/>
      <c r="AA203" s="150"/>
      <c r="AB203" s="150"/>
      <c r="AC203" s="150"/>
      <c r="AD203" s="150"/>
      <c r="AE203" s="150"/>
      <c r="AF203" s="150"/>
      <c r="AG203" s="150" t="s">
        <v>264</v>
      </c>
      <c r="AH203" s="150">
        <v>0</v>
      </c>
      <c r="AI203" s="150"/>
      <c r="AJ203" s="150"/>
      <c r="AK203" s="150"/>
      <c r="AL203" s="150"/>
      <c r="AM203" s="150"/>
      <c r="AN203" s="150"/>
      <c r="AO203" s="150"/>
      <c r="AP203" s="150"/>
      <c r="AQ203" s="150"/>
      <c r="AR203" s="150"/>
      <c r="AS203" s="150"/>
      <c r="AT203" s="150"/>
      <c r="AU203" s="150"/>
      <c r="AV203" s="150"/>
      <c r="AW203" s="150"/>
      <c r="AX203" s="150"/>
      <c r="AY203" s="150"/>
      <c r="AZ203" s="150"/>
      <c r="BA203" s="150"/>
      <c r="BB203" s="150"/>
      <c r="BC203" s="150"/>
      <c r="BD203" s="150"/>
      <c r="BE203" s="150"/>
      <c r="BF203" s="150"/>
      <c r="BG203" s="150"/>
      <c r="BH203" s="150"/>
    </row>
    <row r="204" spans="1:60" outlineLevel="1" x14ac:dyDescent="0.2">
      <c r="A204" s="157"/>
      <c r="B204" s="158"/>
      <c r="C204" s="195" t="s">
        <v>468</v>
      </c>
      <c r="D204" s="188"/>
      <c r="E204" s="189">
        <v>8.1430000000000007</v>
      </c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50"/>
      <c r="Z204" s="150"/>
      <c r="AA204" s="150"/>
      <c r="AB204" s="150"/>
      <c r="AC204" s="150"/>
      <c r="AD204" s="150"/>
      <c r="AE204" s="150"/>
      <c r="AF204" s="150"/>
      <c r="AG204" s="150" t="s">
        <v>264</v>
      </c>
      <c r="AH204" s="150">
        <v>0</v>
      </c>
      <c r="AI204" s="150"/>
      <c r="AJ204" s="150"/>
      <c r="AK204" s="150"/>
      <c r="AL204" s="150"/>
      <c r="AM204" s="150"/>
      <c r="AN204" s="150"/>
      <c r="AO204" s="150"/>
      <c r="AP204" s="150"/>
      <c r="AQ204" s="150"/>
      <c r="AR204" s="150"/>
      <c r="AS204" s="150"/>
      <c r="AT204" s="150"/>
      <c r="AU204" s="150"/>
      <c r="AV204" s="150"/>
      <c r="AW204" s="150"/>
      <c r="AX204" s="150"/>
      <c r="AY204" s="150"/>
      <c r="AZ204" s="150"/>
      <c r="BA204" s="150"/>
      <c r="BB204" s="150"/>
      <c r="BC204" s="150"/>
      <c r="BD204" s="150"/>
      <c r="BE204" s="150"/>
      <c r="BF204" s="150"/>
      <c r="BG204" s="150"/>
      <c r="BH204" s="150"/>
    </row>
    <row r="205" spans="1:60" outlineLevel="1" x14ac:dyDescent="0.2">
      <c r="A205" s="157"/>
      <c r="B205" s="158"/>
      <c r="C205" s="196" t="s">
        <v>277</v>
      </c>
      <c r="D205" s="190"/>
      <c r="E205" s="191">
        <v>28.409800000000001</v>
      </c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50"/>
      <c r="Z205" s="150"/>
      <c r="AA205" s="150"/>
      <c r="AB205" s="150"/>
      <c r="AC205" s="150"/>
      <c r="AD205" s="150"/>
      <c r="AE205" s="150"/>
      <c r="AF205" s="150"/>
      <c r="AG205" s="150" t="s">
        <v>264</v>
      </c>
      <c r="AH205" s="150">
        <v>4</v>
      </c>
      <c r="AI205" s="150"/>
      <c r="AJ205" s="150"/>
      <c r="AK205" s="150"/>
      <c r="AL205" s="150"/>
      <c r="AM205" s="150"/>
      <c r="AN205" s="150"/>
      <c r="AO205" s="150"/>
      <c r="AP205" s="150"/>
      <c r="AQ205" s="150"/>
      <c r="AR205" s="150"/>
      <c r="AS205" s="150"/>
      <c r="AT205" s="150"/>
      <c r="AU205" s="150"/>
      <c r="AV205" s="150"/>
      <c r="AW205" s="150"/>
      <c r="AX205" s="150"/>
      <c r="AY205" s="150"/>
      <c r="AZ205" s="150"/>
      <c r="BA205" s="150"/>
      <c r="BB205" s="150"/>
      <c r="BC205" s="150"/>
      <c r="BD205" s="150"/>
      <c r="BE205" s="150"/>
      <c r="BF205" s="150"/>
      <c r="BG205" s="150"/>
      <c r="BH205" s="150"/>
    </row>
    <row r="206" spans="1:60" outlineLevel="1" x14ac:dyDescent="0.2">
      <c r="A206" s="169">
        <v>48</v>
      </c>
      <c r="B206" s="170" t="s">
        <v>469</v>
      </c>
      <c r="C206" s="184" t="s">
        <v>470</v>
      </c>
      <c r="D206" s="171" t="s">
        <v>259</v>
      </c>
      <c r="E206" s="172">
        <v>1038.4296999999999</v>
      </c>
      <c r="F206" s="173"/>
      <c r="G206" s="174">
        <f>ROUND(E206*F206,2)</f>
        <v>0</v>
      </c>
      <c r="H206" s="161"/>
      <c r="I206" s="160">
        <f>ROUND(E206*H206,2)</f>
        <v>0</v>
      </c>
      <c r="J206" s="161"/>
      <c r="K206" s="160">
        <f>ROUND(E206*J206,2)</f>
        <v>0</v>
      </c>
      <c r="L206" s="160">
        <v>21</v>
      </c>
      <c r="M206" s="160">
        <f>G206*(1+L206/100)</f>
        <v>0</v>
      </c>
      <c r="N206" s="160">
        <v>3.5E-4</v>
      </c>
      <c r="O206" s="160">
        <f>ROUND(E206*N206,2)</f>
        <v>0.36</v>
      </c>
      <c r="P206" s="160">
        <v>0</v>
      </c>
      <c r="Q206" s="160">
        <f>ROUND(E206*P206,2)</f>
        <v>0</v>
      </c>
      <c r="R206" s="160"/>
      <c r="S206" s="160" t="s">
        <v>260</v>
      </c>
      <c r="T206" s="160" t="s">
        <v>260</v>
      </c>
      <c r="U206" s="160">
        <v>7.0000000000000007E-2</v>
      </c>
      <c r="V206" s="160">
        <f>ROUND(E206*U206,2)</f>
        <v>72.69</v>
      </c>
      <c r="W206" s="160"/>
      <c r="X206" s="160" t="s">
        <v>261</v>
      </c>
      <c r="Y206" s="150"/>
      <c r="Z206" s="150"/>
      <c r="AA206" s="150"/>
      <c r="AB206" s="150"/>
      <c r="AC206" s="150"/>
      <c r="AD206" s="150"/>
      <c r="AE206" s="150"/>
      <c r="AF206" s="150"/>
      <c r="AG206" s="150" t="s">
        <v>262</v>
      </c>
      <c r="AH206" s="150"/>
      <c r="AI206" s="150"/>
      <c r="AJ206" s="150"/>
      <c r="AK206" s="150"/>
      <c r="AL206" s="150"/>
      <c r="AM206" s="150"/>
      <c r="AN206" s="150"/>
      <c r="AO206" s="150"/>
      <c r="AP206" s="150"/>
      <c r="AQ206" s="150"/>
      <c r="AR206" s="150"/>
      <c r="AS206" s="150"/>
      <c r="AT206" s="150"/>
      <c r="AU206" s="150"/>
      <c r="AV206" s="150"/>
      <c r="AW206" s="150"/>
      <c r="AX206" s="150"/>
      <c r="AY206" s="150"/>
      <c r="AZ206" s="150"/>
      <c r="BA206" s="150"/>
      <c r="BB206" s="150"/>
      <c r="BC206" s="150"/>
      <c r="BD206" s="150"/>
      <c r="BE206" s="150"/>
      <c r="BF206" s="150"/>
      <c r="BG206" s="150"/>
      <c r="BH206" s="150"/>
    </row>
    <row r="207" spans="1:60" outlineLevel="1" x14ac:dyDescent="0.2">
      <c r="A207" s="157"/>
      <c r="B207" s="158"/>
      <c r="C207" s="195" t="s">
        <v>444</v>
      </c>
      <c r="D207" s="188"/>
      <c r="E207" s="189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50"/>
      <c r="Z207" s="150"/>
      <c r="AA207" s="150"/>
      <c r="AB207" s="150"/>
      <c r="AC207" s="150"/>
      <c r="AD207" s="150"/>
      <c r="AE207" s="150"/>
      <c r="AF207" s="150"/>
      <c r="AG207" s="150" t="s">
        <v>264</v>
      </c>
      <c r="AH207" s="150">
        <v>0</v>
      </c>
      <c r="AI207" s="150"/>
      <c r="AJ207" s="150"/>
      <c r="AK207" s="150"/>
      <c r="AL207" s="150"/>
      <c r="AM207" s="150"/>
      <c r="AN207" s="150"/>
      <c r="AO207" s="150"/>
      <c r="AP207" s="150"/>
      <c r="AQ207" s="150"/>
      <c r="AR207" s="150"/>
      <c r="AS207" s="150"/>
      <c r="AT207" s="150"/>
      <c r="AU207" s="150"/>
      <c r="AV207" s="150"/>
      <c r="AW207" s="150"/>
      <c r="AX207" s="150"/>
      <c r="AY207" s="150"/>
      <c r="AZ207" s="150"/>
      <c r="BA207" s="150"/>
      <c r="BB207" s="150"/>
      <c r="BC207" s="150"/>
      <c r="BD207" s="150"/>
      <c r="BE207" s="150"/>
      <c r="BF207" s="150"/>
      <c r="BG207" s="150"/>
      <c r="BH207" s="150"/>
    </row>
    <row r="208" spans="1:60" outlineLevel="1" x14ac:dyDescent="0.2">
      <c r="A208" s="157"/>
      <c r="B208" s="158"/>
      <c r="C208" s="195" t="s">
        <v>445</v>
      </c>
      <c r="D208" s="188"/>
      <c r="E208" s="189">
        <v>34.253999999999998</v>
      </c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50"/>
      <c r="Z208" s="150"/>
      <c r="AA208" s="150"/>
      <c r="AB208" s="150"/>
      <c r="AC208" s="150"/>
      <c r="AD208" s="150"/>
      <c r="AE208" s="150"/>
      <c r="AF208" s="150"/>
      <c r="AG208" s="150" t="s">
        <v>264</v>
      </c>
      <c r="AH208" s="150">
        <v>0</v>
      </c>
      <c r="AI208" s="150"/>
      <c r="AJ208" s="150"/>
      <c r="AK208" s="150"/>
      <c r="AL208" s="150"/>
      <c r="AM208" s="150"/>
      <c r="AN208" s="150"/>
      <c r="AO208" s="150"/>
      <c r="AP208" s="150"/>
      <c r="AQ208" s="150"/>
      <c r="AR208" s="150"/>
      <c r="AS208" s="150"/>
      <c r="AT208" s="150"/>
      <c r="AU208" s="150"/>
      <c r="AV208" s="150"/>
      <c r="AW208" s="150"/>
      <c r="AX208" s="150"/>
      <c r="AY208" s="150"/>
      <c r="AZ208" s="150"/>
      <c r="BA208" s="150"/>
      <c r="BB208" s="150"/>
      <c r="BC208" s="150"/>
      <c r="BD208" s="150"/>
      <c r="BE208" s="150"/>
      <c r="BF208" s="150"/>
      <c r="BG208" s="150"/>
      <c r="BH208" s="150"/>
    </row>
    <row r="209" spans="1:60" outlineLevel="1" x14ac:dyDescent="0.2">
      <c r="A209" s="157"/>
      <c r="B209" s="158"/>
      <c r="C209" s="195" t="s">
        <v>446</v>
      </c>
      <c r="D209" s="188"/>
      <c r="E209" s="189">
        <v>-7.4859999999999998</v>
      </c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50"/>
      <c r="Z209" s="150"/>
      <c r="AA209" s="150"/>
      <c r="AB209" s="150"/>
      <c r="AC209" s="150"/>
      <c r="AD209" s="150"/>
      <c r="AE209" s="150"/>
      <c r="AF209" s="150"/>
      <c r="AG209" s="150" t="s">
        <v>264</v>
      </c>
      <c r="AH209" s="150">
        <v>0</v>
      </c>
      <c r="AI209" s="150"/>
      <c r="AJ209" s="150"/>
      <c r="AK209" s="150"/>
      <c r="AL209" s="150"/>
      <c r="AM209" s="150"/>
      <c r="AN209" s="150"/>
      <c r="AO209" s="150"/>
      <c r="AP209" s="150"/>
      <c r="AQ209" s="150"/>
      <c r="AR209" s="150"/>
      <c r="AS209" s="150"/>
      <c r="AT209" s="150"/>
      <c r="AU209" s="150"/>
      <c r="AV209" s="150"/>
      <c r="AW209" s="150"/>
      <c r="AX209" s="150"/>
      <c r="AY209" s="150"/>
      <c r="AZ209" s="150"/>
      <c r="BA209" s="150"/>
      <c r="BB209" s="150"/>
      <c r="BC209" s="150"/>
      <c r="BD209" s="150"/>
      <c r="BE209" s="150"/>
      <c r="BF209" s="150"/>
      <c r="BG209" s="150"/>
      <c r="BH209" s="150"/>
    </row>
    <row r="210" spans="1:60" outlineLevel="1" x14ac:dyDescent="0.2">
      <c r="A210" s="157"/>
      <c r="B210" s="158"/>
      <c r="C210" s="195" t="s">
        <v>447</v>
      </c>
      <c r="D210" s="188"/>
      <c r="E210" s="189">
        <v>20.954999999999998</v>
      </c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50"/>
      <c r="Z210" s="150"/>
      <c r="AA210" s="150"/>
      <c r="AB210" s="150"/>
      <c r="AC210" s="150"/>
      <c r="AD210" s="150"/>
      <c r="AE210" s="150"/>
      <c r="AF210" s="150"/>
      <c r="AG210" s="150" t="s">
        <v>264</v>
      </c>
      <c r="AH210" s="150">
        <v>0</v>
      </c>
      <c r="AI210" s="150"/>
      <c r="AJ210" s="150"/>
      <c r="AK210" s="150"/>
      <c r="AL210" s="150"/>
      <c r="AM210" s="150"/>
      <c r="AN210" s="150"/>
      <c r="AO210" s="150"/>
      <c r="AP210" s="150"/>
      <c r="AQ210" s="150"/>
      <c r="AR210" s="150"/>
      <c r="AS210" s="150"/>
      <c r="AT210" s="150"/>
      <c r="AU210" s="150"/>
      <c r="AV210" s="150"/>
      <c r="AW210" s="150"/>
      <c r="AX210" s="150"/>
      <c r="AY210" s="150"/>
      <c r="AZ210" s="150"/>
      <c r="BA210" s="150"/>
      <c r="BB210" s="150"/>
      <c r="BC210" s="150"/>
      <c r="BD210" s="150"/>
      <c r="BE210" s="150"/>
      <c r="BF210" s="150"/>
      <c r="BG210" s="150"/>
      <c r="BH210" s="150"/>
    </row>
    <row r="211" spans="1:60" outlineLevel="1" x14ac:dyDescent="0.2">
      <c r="A211" s="157"/>
      <c r="B211" s="158"/>
      <c r="C211" s="195" t="s">
        <v>448</v>
      </c>
      <c r="D211" s="188"/>
      <c r="E211" s="189">
        <v>24.75</v>
      </c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50"/>
      <c r="Z211" s="150"/>
      <c r="AA211" s="150"/>
      <c r="AB211" s="150"/>
      <c r="AC211" s="150"/>
      <c r="AD211" s="150"/>
      <c r="AE211" s="150"/>
      <c r="AF211" s="150"/>
      <c r="AG211" s="150" t="s">
        <v>264</v>
      </c>
      <c r="AH211" s="150">
        <v>0</v>
      </c>
      <c r="AI211" s="150"/>
      <c r="AJ211" s="150"/>
      <c r="AK211" s="150"/>
      <c r="AL211" s="150"/>
      <c r="AM211" s="150"/>
      <c r="AN211" s="150"/>
      <c r="AO211" s="150"/>
      <c r="AP211" s="150"/>
      <c r="AQ211" s="150"/>
      <c r="AR211" s="150"/>
      <c r="AS211" s="150"/>
      <c r="AT211" s="150"/>
      <c r="AU211" s="150"/>
      <c r="AV211" s="150"/>
      <c r="AW211" s="150"/>
      <c r="AX211" s="150"/>
      <c r="AY211" s="150"/>
      <c r="AZ211" s="150"/>
      <c r="BA211" s="150"/>
      <c r="BB211" s="150"/>
      <c r="BC211" s="150"/>
      <c r="BD211" s="150"/>
      <c r="BE211" s="150"/>
      <c r="BF211" s="150"/>
      <c r="BG211" s="150"/>
      <c r="BH211" s="150"/>
    </row>
    <row r="212" spans="1:60" outlineLevel="1" x14ac:dyDescent="0.2">
      <c r="A212" s="157"/>
      <c r="B212" s="158"/>
      <c r="C212" s="195" t="s">
        <v>449</v>
      </c>
      <c r="D212" s="188"/>
      <c r="E212" s="189">
        <v>-1.5760000000000001</v>
      </c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50"/>
      <c r="Z212" s="150"/>
      <c r="AA212" s="150"/>
      <c r="AB212" s="150"/>
      <c r="AC212" s="150"/>
      <c r="AD212" s="150"/>
      <c r="AE212" s="150"/>
      <c r="AF212" s="150"/>
      <c r="AG212" s="150" t="s">
        <v>264</v>
      </c>
      <c r="AH212" s="150">
        <v>0</v>
      </c>
      <c r="AI212" s="150"/>
      <c r="AJ212" s="150"/>
      <c r="AK212" s="150"/>
      <c r="AL212" s="150"/>
      <c r="AM212" s="150"/>
      <c r="AN212" s="150"/>
      <c r="AO212" s="150"/>
      <c r="AP212" s="150"/>
      <c r="AQ212" s="150"/>
      <c r="AR212" s="150"/>
      <c r="AS212" s="150"/>
      <c r="AT212" s="150"/>
      <c r="AU212" s="150"/>
      <c r="AV212" s="150"/>
      <c r="AW212" s="150"/>
      <c r="AX212" s="150"/>
      <c r="AY212" s="150"/>
      <c r="AZ212" s="150"/>
      <c r="BA212" s="150"/>
      <c r="BB212" s="150"/>
      <c r="BC212" s="150"/>
      <c r="BD212" s="150"/>
      <c r="BE212" s="150"/>
      <c r="BF212" s="150"/>
      <c r="BG212" s="150"/>
      <c r="BH212" s="150"/>
    </row>
    <row r="213" spans="1:60" outlineLevel="1" x14ac:dyDescent="0.2">
      <c r="A213" s="157"/>
      <c r="B213" s="158"/>
      <c r="C213" s="195" t="s">
        <v>450</v>
      </c>
      <c r="D213" s="188"/>
      <c r="E213" s="189">
        <v>18.645</v>
      </c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50"/>
      <c r="Z213" s="150"/>
      <c r="AA213" s="150"/>
      <c r="AB213" s="150"/>
      <c r="AC213" s="150"/>
      <c r="AD213" s="150"/>
      <c r="AE213" s="150"/>
      <c r="AF213" s="150"/>
      <c r="AG213" s="150" t="s">
        <v>264</v>
      </c>
      <c r="AH213" s="150">
        <v>0</v>
      </c>
      <c r="AI213" s="150"/>
      <c r="AJ213" s="150"/>
      <c r="AK213" s="150"/>
      <c r="AL213" s="150"/>
      <c r="AM213" s="150"/>
      <c r="AN213" s="150"/>
      <c r="AO213" s="150"/>
      <c r="AP213" s="150"/>
      <c r="AQ213" s="150"/>
      <c r="AR213" s="150"/>
      <c r="AS213" s="150"/>
      <c r="AT213" s="150"/>
      <c r="AU213" s="150"/>
      <c r="AV213" s="150"/>
      <c r="AW213" s="150"/>
      <c r="AX213" s="150"/>
      <c r="AY213" s="150"/>
      <c r="AZ213" s="150"/>
      <c r="BA213" s="150"/>
      <c r="BB213" s="150"/>
      <c r="BC213" s="150"/>
      <c r="BD213" s="150"/>
      <c r="BE213" s="150"/>
      <c r="BF213" s="150"/>
      <c r="BG213" s="150"/>
      <c r="BH213" s="150"/>
    </row>
    <row r="214" spans="1:60" outlineLevel="1" x14ac:dyDescent="0.2">
      <c r="A214" s="157"/>
      <c r="B214" s="158"/>
      <c r="C214" s="195" t="s">
        <v>451</v>
      </c>
      <c r="D214" s="188"/>
      <c r="E214" s="189">
        <v>-1.379</v>
      </c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50"/>
      <c r="Z214" s="150"/>
      <c r="AA214" s="150"/>
      <c r="AB214" s="150"/>
      <c r="AC214" s="150"/>
      <c r="AD214" s="150"/>
      <c r="AE214" s="150"/>
      <c r="AF214" s="150"/>
      <c r="AG214" s="150" t="s">
        <v>264</v>
      </c>
      <c r="AH214" s="150">
        <v>0</v>
      </c>
      <c r="AI214" s="150"/>
      <c r="AJ214" s="150"/>
      <c r="AK214" s="150"/>
      <c r="AL214" s="150"/>
      <c r="AM214" s="150"/>
      <c r="AN214" s="150"/>
      <c r="AO214" s="150"/>
      <c r="AP214" s="150"/>
      <c r="AQ214" s="150"/>
      <c r="AR214" s="150"/>
      <c r="AS214" s="150"/>
      <c r="AT214" s="150"/>
      <c r="AU214" s="150"/>
      <c r="AV214" s="150"/>
      <c r="AW214" s="150"/>
      <c r="AX214" s="150"/>
      <c r="AY214" s="150"/>
      <c r="AZ214" s="150"/>
      <c r="BA214" s="150"/>
      <c r="BB214" s="150"/>
      <c r="BC214" s="150"/>
      <c r="BD214" s="150"/>
      <c r="BE214" s="150"/>
      <c r="BF214" s="150"/>
      <c r="BG214" s="150"/>
      <c r="BH214" s="150"/>
    </row>
    <row r="215" spans="1:60" outlineLevel="1" x14ac:dyDescent="0.2">
      <c r="A215" s="157"/>
      <c r="B215" s="158"/>
      <c r="C215" s="195" t="s">
        <v>452</v>
      </c>
      <c r="D215" s="188"/>
      <c r="E215" s="189">
        <v>19.8</v>
      </c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50"/>
      <c r="Z215" s="150"/>
      <c r="AA215" s="150"/>
      <c r="AB215" s="150"/>
      <c r="AC215" s="150"/>
      <c r="AD215" s="150"/>
      <c r="AE215" s="150"/>
      <c r="AF215" s="150"/>
      <c r="AG215" s="150" t="s">
        <v>264</v>
      </c>
      <c r="AH215" s="150">
        <v>0</v>
      </c>
      <c r="AI215" s="150"/>
      <c r="AJ215" s="150"/>
      <c r="AK215" s="150"/>
      <c r="AL215" s="150"/>
      <c r="AM215" s="150"/>
      <c r="AN215" s="150"/>
      <c r="AO215" s="150"/>
      <c r="AP215" s="150"/>
      <c r="AQ215" s="150"/>
      <c r="AR215" s="150"/>
      <c r="AS215" s="150"/>
      <c r="AT215" s="150"/>
      <c r="AU215" s="150"/>
      <c r="AV215" s="150"/>
      <c r="AW215" s="150"/>
      <c r="AX215" s="150"/>
      <c r="AY215" s="150"/>
      <c r="AZ215" s="150"/>
      <c r="BA215" s="150"/>
      <c r="BB215" s="150"/>
      <c r="BC215" s="150"/>
      <c r="BD215" s="150"/>
      <c r="BE215" s="150"/>
      <c r="BF215" s="150"/>
      <c r="BG215" s="150"/>
      <c r="BH215" s="150"/>
    </row>
    <row r="216" spans="1:60" outlineLevel="1" x14ac:dyDescent="0.2">
      <c r="A216" s="157"/>
      <c r="B216" s="158"/>
      <c r="C216" s="195" t="s">
        <v>453</v>
      </c>
      <c r="D216" s="188"/>
      <c r="E216" s="189">
        <v>-1.379</v>
      </c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50"/>
      <c r="Z216" s="150"/>
      <c r="AA216" s="150"/>
      <c r="AB216" s="150"/>
      <c r="AC216" s="150"/>
      <c r="AD216" s="150"/>
      <c r="AE216" s="150"/>
      <c r="AF216" s="150"/>
      <c r="AG216" s="150" t="s">
        <v>264</v>
      </c>
      <c r="AH216" s="150">
        <v>0</v>
      </c>
      <c r="AI216" s="150"/>
      <c r="AJ216" s="150"/>
      <c r="AK216" s="150"/>
      <c r="AL216" s="150"/>
      <c r="AM216" s="150"/>
      <c r="AN216" s="150"/>
      <c r="AO216" s="150"/>
      <c r="AP216" s="150"/>
      <c r="AQ216" s="150"/>
      <c r="AR216" s="150"/>
      <c r="AS216" s="150"/>
      <c r="AT216" s="150"/>
      <c r="AU216" s="150"/>
      <c r="AV216" s="150"/>
      <c r="AW216" s="150"/>
      <c r="AX216" s="150"/>
      <c r="AY216" s="150"/>
      <c r="AZ216" s="150"/>
      <c r="BA216" s="150"/>
      <c r="BB216" s="150"/>
      <c r="BC216" s="150"/>
      <c r="BD216" s="150"/>
      <c r="BE216" s="150"/>
      <c r="BF216" s="150"/>
      <c r="BG216" s="150"/>
      <c r="BH216" s="150"/>
    </row>
    <row r="217" spans="1:60" outlineLevel="1" x14ac:dyDescent="0.2">
      <c r="A217" s="157"/>
      <c r="B217" s="158"/>
      <c r="C217" s="195" t="s">
        <v>454</v>
      </c>
      <c r="D217" s="188"/>
      <c r="E217" s="189">
        <v>26.234999999999999</v>
      </c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50"/>
      <c r="Z217" s="150"/>
      <c r="AA217" s="150"/>
      <c r="AB217" s="150"/>
      <c r="AC217" s="150"/>
      <c r="AD217" s="150"/>
      <c r="AE217" s="150"/>
      <c r="AF217" s="150"/>
      <c r="AG217" s="150" t="s">
        <v>264</v>
      </c>
      <c r="AH217" s="150">
        <v>0</v>
      </c>
      <c r="AI217" s="150"/>
      <c r="AJ217" s="150"/>
      <c r="AK217" s="150"/>
      <c r="AL217" s="150"/>
      <c r="AM217" s="150"/>
      <c r="AN217" s="150"/>
      <c r="AO217" s="150"/>
      <c r="AP217" s="150"/>
      <c r="AQ217" s="150"/>
      <c r="AR217" s="150"/>
      <c r="AS217" s="150"/>
      <c r="AT217" s="150"/>
      <c r="AU217" s="150"/>
      <c r="AV217" s="150"/>
      <c r="AW217" s="150"/>
      <c r="AX217" s="150"/>
      <c r="AY217" s="150"/>
      <c r="AZ217" s="150"/>
      <c r="BA217" s="150"/>
      <c r="BB217" s="150"/>
      <c r="BC217" s="150"/>
      <c r="BD217" s="150"/>
      <c r="BE217" s="150"/>
      <c r="BF217" s="150"/>
      <c r="BG217" s="150"/>
      <c r="BH217" s="150"/>
    </row>
    <row r="218" spans="1:60" outlineLevel="1" x14ac:dyDescent="0.2">
      <c r="A218" s="157"/>
      <c r="B218" s="158"/>
      <c r="C218" s="195" t="s">
        <v>455</v>
      </c>
      <c r="D218" s="188"/>
      <c r="E218" s="189">
        <v>-1.379</v>
      </c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50"/>
      <c r="Z218" s="150"/>
      <c r="AA218" s="150"/>
      <c r="AB218" s="150"/>
      <c r="AC218" s="150"/>
      <c r="AD218" s="150"/>
      <c r="AE218" s="150"/>
      <c r="AF218" s="150"/>
      <c r="AG218" s="150" t="s">
        <v>264</v>
      </c>
      <c r="AH218" s="150">
        <v>0</v>
      </c>
      <c r="AI218" s="150"/>
      <c r="AJ218" s="150"/>
      <c r="AK218" s="150"/>
      <c r="AL218" s="150"/>
      <c r="AM218" s="150"/>
      <c r="AN218" s="150"/>
      <c r="AO218" s="150"/>
      <c r="AP218" s="150"/>
      <c r="AQ218" s="150"/>
      <c r="AR218" s="150"/>
      <c r="AS218" s="150"/>
      <c r="AT218" s="150"/>
      <c r="AU218" s="150"/>
      <c r="AV218" s="150"/>
      <c r="AW218" s="150"/>
      <c r="AX218" s="150"/>
      <c r="AY218" s="150"/>
      <c r="AZ218" s="150"/>
      <c r="BA218" s="150"/>
      <c r="BB218" s="150"/>
      <c r="BC218" s="150"/>
      <c r="BD218" s="150"/>
      <c r="BE218" s="150"/>
      <c r="BF218" s="150"/>
      <c r="BG218" s="150"/>
      <c r="BH218" s="150"/>
    </row>
    <row r="219" spans="1:60" outlineLevel="1" x14ac:dyDescent="0.2">
      <c r="A219" s="157"/>
      <c r="B219" s="158"/>
      <c r="C219" s="195" t="s">
        <v>456</v>
      </c>
      <c r="D219" s="188"/>
      <c r="E219" s="189">
        <v>14.355</v>
      </c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50"/>
      <c r="Z219" s="150"/>
      <c r="AA219" s="150"/>
      <c r="AB219" s="150"/>
      <c r="AC219" s="150"/>
      <c r="AD219" s="150"/>
      <c r="AE219" s="150"/>
      <c r="AF219" s="150"/>
      <c r="AG219" s="150" t="s">
        <v>264</v>
      </c>
      <c r="AH219" s="150">
        <v>0</v>
      </c>
      <c r="AI219" s="150"/>
      <c r="AJ219" s="150"/>
      <c r="AK219" s="150"/>
      <c r="AL219" s="150"/>
      <c r="AM219" s="150"/>
      <c r="AN219" s="150"/>
      <c r="AO219" s="150"/>
      <c r="AP219" s="150"/>
      <c r="AQ219" s="150"/>
      <c r="AR219" s="150"/>
      <c r="AS219" s="150"/>
      <c r="AT219" s="150"/>
      <c r="AU219" s="150"/>
      <c r="AV219" s="150"/>
      <c r="AW219" s="150"/>
      <c r="AX219" s="150"/>
      <c r="AY219" s="150"/>
      <c r="AZ219" s="150"/>
      <c r="BA219" s="150"/>
      <c r="BB219" s="150"/>
      <c r="BC219" s="150"/>
      <c r="BD219" s="150"/>
      <c r="BE219" s="150"/>
      <c r="BF219" s="150"/>
      <c r="BG219" s="150"/>
      <c r="BH219" s="150"/>
    </row>
    <row r="220" spans="1:60" outlineLevel="1" x14ac:dyDescent="0.2">
      <c r="A220" s="157"/>
      <c r="B220" s="158"/>
      <c r="C220" s="195" t="s">
        <v>457</v>
      </c>
      <c r="D220" s="188"/>
      <c r="E220" s="189">
        <v>-1.7729999999999999</v>
      </c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50"/>
      <c r="Z220" s="150"/>
      <c r="AA220" s="150"/>
      <c r="AB220" s="150"/>
      <c r="AC220" s="150"/>
      <c r="AD220" s="150"/>
      <c r="AE220" s="150"/>
      <c r="AF220" s="150"/>
      <c r="AG220" s="150" t="s">
        <v>264</v>
      </c>
      <c r="AH220" s="150">
        <v>0</v>
      </c>
      <c r="AI220" s="150"/>
      <c r="AJ220" s="150"/>
      <c r="AK220" s="150"/>
      <c r="AL220" s="150"/>
      <c r="AM220" s="150"/>
      <c r="AN220" s="150"/>
      <c r="AO220" s="150"/>
      <c r="AP220" s="150"/>
      <c r="AQ220" s="150"/>
      <c r="AR220" s="150"/>
      <c r="AS220" s="150"/>
      <c r="AT220" s="150"/>
      <c r="AU220" s="150"/>
      <c r="AV220" s="150"/>
      <c r="AW220" s="150"/>
      <c r="AX220" s="150"/>
      <c r="AY220" s="150"/>
      <c r="AZ220" s="150"/>
      <c r="BA220" s="150"/>
      <c r="BB220" s="150"/>
      <c r="BC220" s="150"/>
      <c r="BD220" s="150"/>
      <c r="BE220" s="150"/>
      <c r="BF220" s="150"/>
      <c r="BG220" s="150"/>
      <c r="BH220" s="150"/>
    </row>
    <row r="221" spans="1:60" outlineLevel="1" x14ac:dyDescent="0.2">
      <c r="A221" s="157"/>
      <c r="B221" s="158"/>
      <c r="C221" s="195" t="s">
        <v>458</v>
      </c>
      <c r="D221" s="188"/>
      <c r="E221" s="189">
        <v>5.05</v>
      </c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50"/>
      <c r="Z221" s="150"/>
      <c r="AA221" s="150"/>
      <c r="AB221" s="150"/>
      <c r="AC221" s="150"/>
      <c r="AD221" s="150"/>
      <c r="AE221" s="150"/>
      <c r="AF221" s="150"/>
      <c r="AG221" s="150" t="s">
        <v>264</v>
      </c>
      <c r="AH221" s="150">
        <v>0</v>
      </c>
      <c r="AI221" s="150"/>
      <c r="AJ221" s="150"/>
      <c r="AK221" s="150"/>
      <c r="AL221" s="150"/>
      <c r="AM221" s="150"/>
      <c r="AN221" s="150"/>
      <c r="AO221" s="150"/>
      <c r="AP221" s="150"/>
      <c r="AQ221" s="150"/>
      <c r="AR221" s="150"/>
      <c r="AS221" s="150"/>
      <c r="AT221" s="150"/>
      <c r="AU221" s="150"/>
      <c r="AV221" s="150"/>
      <c r="AW221" s="150"/>
      <c r="AX221" s="150"/>
      <c r="AY221" s="150"/>
      <c r="AZ221" s="150"/>
      <c r="BA221" s="150"/>
      <c r="BB221" s="150"/>
      <c r="BC221" s="150"/>
      <c r="BD221" s="150"/>
      <c r="BE221" s="150"/>
      <c r="BF221" s="150"/>
      <c r="BG221" s="150"/>
      <c r="BH221" s="150"/>
    </row>
    <row r="222" spans="1:60" outlineLevel="1" x14ac:dyDescent="0.2">
      <c r="A222" s="157"/>
      <c r="B222" s="158"/>
      <c r="C222" s="195" t="s">
        <v>459</v>
      </c>
      <c r="D222" s="188"/>
      <c r="E222" s="189">
        <v>1.8180000000000001</v>
      </c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50"/>
      <c r="Z222" s="150"/>
      <c r="AA222" s="150"/>
      <c r="AB222" s="150"/>
      <c r="AC222" s="150"/>
      <c r="AD222" s="150"/>
      <c r="AE222" s="150"/>
      <c r="AF222" s="150"/>
      <c r="AG222" s="150" t="s">
        <v>264</v>
      </c>
      <c r="AH222" s="150">
        <v>0</v>
      </c>
      <c r="AI222" s="150"/>
      <c r="AJ222" s="150"/>
      <c r="AK222" s="150"/>
      <c r="AL222" s="150"/>
      <c r="AM222" s="150"/>
      <c r="AN222" s="150"/>
      <c r="AO222" s="150"/>
      <c r="AP222" s="150"/>
      <c r="AQ222" s="150"/>
      <c r="AR222" s="150"/>
      <c r="AS222" s="150"/>
      <c r="AT222" s="150"/>
      <c r="AU222" s="150"/>
      <c r="AV222" s="150"/>
      <c r="AW222" s="150"/>
      <c r="AX222" s="150"/>
      <c r="AY222" s="150"/>
      <c r="AZ222" s="150"/>
      <c r="BA222" s="150"/>
      <c r="BB222" s="150"/>
      <c r="BC222" s="150"/>
      <c r="BD222" s="150"/>
      <c r="BE222" s="150"/>
      <c r="BF222" s="150"/>
      <c r="BG222" s="150"/>
      <c r="BH222" s="150"/>
    </row>
    <row r="223" spans="1:60" outlineLevel="1" x14ac:dyDescent="0.2">
      <c r="A223" s="157"/>
      <c r="B223" s="158"/>
      <c r="C223" s="195" t="s">
        <v>460</v>
      </c>
      <c r="D223" s="188"/>
      <c r="E223" s="189">
        <v>17.510000000000002</v>
      </c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50"/>
      <c r="Z223" s="150"/>
      <c r="AA223" s="150"/>
      <c r="AB223" s="150"/>
      <c r="AC223" s="150"/>
      <c r="AD223" s="150"/>
      <c r="AE223" s="150"/>
      <c r="AF223" s="150"/>
      <c r="AG223" s="150" t="s">
        <v>264</v>
      </c>
      <c r="AH223" s="150">
        <v>0</v>
      </c>
      <c r="AI223" s="150"/>
      <c r="AJ223" s="150"/>
      <c r="AK223" s="150"/>
      <c r="AL223" s="150"/>
      <c r="AM223" s="150"/>
      <c r="AN223" s="150"/>
      <c r="AO223" s="150"/>
      <c r="AP223" s="150"/>
      <c r="AQ223" s="150"/>
      <c r="AR223" s="150"/>
      <c r="AS223" s="150"/>
      <c r="AT223" s="150"/>
      <c r="AU223" s="150"/>
      <c r="AV223" s="150"/>
      <c r="AW223" s="150"/>
      <c r="AX223" s="150"/>
      <c r="AY223" s="150"/>
      <c r="AZ223" s="150"/>
      <c r="BA223" s="150"/>
      <c r="BB223" s="150"/>
      <c r="BC223" s="150"/>
      <c r="BD223" s="150"/>
      <c r="BE223" s="150"/>
      <c r="BF223" s="150"/>
      <c r="BG223" s="150"/>
      <c r="BH223" s="150"/>
    </row>
    <row r="224" spans="1:60" outlineLevel="1" x14ac:dyDescent="0.2">
      <c r="A224" s="157"/>
      <c r="B224" s="158"/>
      <c r="C224" s="195" t="s">
        <v>461</v>
      </c>
      <c r="D224" s="188"/>
      <c r="E224" s="189">
        <v>23.239000000000001</v>
      </c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50"/>
      <c r="Z224" s="150"/>
      <c r="AA224" s="150"/>
      <c r="AB224" s="150"/>
      <c r="AC224" s="150"/>
      <c r="AD224" s="150"/>
      <c r="AE224" s="150"/>
      <c r="AF224" s="150"/>
      <c r="AG224" s="150" t="s">
        <v>264</v>
      </c>
      <c r="AH224" s="150">
        <v>0</v>
      </c>
      <c r="AI224" s="150"/>
      <c r="AJ224" s="150"/>
      <c r="AK224" s="150"/>
      <c r="AL224" s="150"/>
      <c r="AM224" s="150"/>
      <c r="AN224" s="150"/>
      <c r="AO224" s="150"/>
      <c r="AP224" s="150"/>
      <c r="AQ224" s="150"/>
      <c r="AR224" s="150"/>
      <c r="AS224" s="150"/>
      <c r="AT224" s="150"/>
      <c r="AU224" s="150"/>
      <c r="AV224" s="150"/>
      <c r="AW224" s="150"/>
      <c r="AX224" s="150"/>
      <c r="AY224" s="150"/>
      <c r="AZ224" s="150"/>
      <c r="BA224" s="150"/>
      <c r="BB224" s="150"/>
      <c r="BC224" s="150"/>
      <c r="BD224" s="150"/>
      <c r="BE224" s="150"/>
      <c r="BF224" s="150"/>
      <c r="BG224" s="150"/>
      <c r="BH224" s="150"/>
    </row>
    <row r="225" spans="1:60" outlineLevel="1" x14ac:dyDescent="0.2">
      <c r="A225" s="157"/>
      <c r="B225" s="158"/>
      <c r="C225" s="195" t="s">
        <v>462</v>
      </c>
      <c r="D225" s="188"/>
      <c r="E225" s="189">
        <v>13.94</v>
      </c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50"/>
      <c r="Z225" s="150"/>
      <c r="AA225" s="150"/>
      <c r="AB225" s="150"/>
      <c r="AC225" s="150"/>
      <c r="AD225" s="150"/>
      <c r="AE225" s="150"/>
      <c r="AF225" s="150"/>
      <c r="AG225" s="150" t="s">
        <v>264</v>
      </c>
      <c r="AH225" s="150">
        <v>0</v>
      </c>
      <c r="AI225" s="150"/>
      <c r="AJ225" s="150"/>
      <c r="AK225" s="150"/>
      <c r="AL225" s="150"/>
      <c r="AM225" s="150"/>
      <c r="AN225" s="150"/>
      <c r="AO225" s="150"/>
      <c r="AP225" s="150"/>
      <c r="AQ225" s="150"/>
      <c r="AR225" s="150"/>
      <c r="AS225" s="150"/>
      <c r="AT225" s="150"/>
      <c r="AU225" s="150"/>
      <c r="AV225" s="150"/>
      <c r="AW225" s="150"/>
      <c r="AX225" s="150"/>
      <c r="AY225" s="150"/>
      <c r="AZ225" s="150"/>
      <c r="BA225" s="150"/>
      <c r="BB225" s="150"/>
      <c r="BC225" s="150"/>
      <c r="BD225" s="150"/>
      <c r="BE225" s="150"/>
      <c r="BF225" s="150"/>
      <c r="BG225" s="150"/>
      <c r="BH225" s="150"/>
    </row>
    <row r="226" spans="1:60" outlineLevel="1" x14ac:dyDescent="0.2">
      <c r="A226" s="157"/>
      <c r="B226" s="158"/>
      <c r="C226" s="195" t="s">
        <v>463</v>
      </c>
      <c r="D226" s="188"/>
      <c r="E226" s="189">
        <v>-1.379</v>
      </c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50"/>
      <c r="Z226" s="150"/>
      <c r="AA226" s="150"/>
      <c r="AB226" s="150"/>
      <c r="AC226" s="150"/>
      <c r="AD226" s="150"/>
      <c r="AE226" s="150"/>
      <c r="AF226" s="150"/>
      <c r="AG226" s="150" t="s">
        <v>264</v>
      </c>
      <c r="AH226" s="150">
        <v>0</v>
      </c>
      <c r="AI226" s="150"/>
      <c r="AJ226" s="150"/>
      <c r="AK226" s="150"/>
      <c r="AL226" s="150"/>
      <c r="AM226" s="150"/>
      <c r="AN226" s="150"/>
      <c r="AO226" s="150"/>
      <c r="AP226" s="150"/>
      <c r="AQ226" s="150"/>
      <c r="AR226" s="150"/>
      <c r="AS226" s="150"/>
      <c r="AT226" s="150"/>
      <c r="AU226" s="150"/>
      <c r="AV226" s="150"/>
      <c r="AW226" s="150"/>
      <c r="AX226" s="150"/>
      <c r="AY226" s="150"/>
      <c r="AZ226" s="150"/>
      <c r="BA226" s="150"/>
      <c r="BB226" s="150"/>
      <c r="BC226" s="150"/>
      <c r="BD226" s="150"/>
      <c r="BE226" s="150"/>
      <c r="BF226" s="150"/>
      <c r="BG226" s="150"/>
      <c r="BH226" s="150"/>
    </row>
    <row r="227" spans="1:60" outlineLevel="1" x14ac:dyDescent="0.2">
      <c r="A227" s="157"/>
      <c r="B227" s="158"/>
      <c r="C227" s="195" t="s">
        <v>464</v>
      </c>
      <c r="D227" s="188"/>
      <c r="E227" s="189">
        <v>34</v>
      </c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50"/>
      <c r="Z227" s="150"/>
      <c r="AA227" s="150"/>
      <c r="AB227" s="150"/>
      <c r="AC227" s="150"/>
      <c r="AD227" s="150"/>
      <c r="AE227" s="150"/>
      <c r="AF227" s="150"/>
      <c r="AG227" s="150" t="s">
        <v>264</v>
      </c>
      <c r="AH227" s="150">
        <v>0</v>
      </c>
      <c r="AI227" s="150"/>
      <c r="AJ227" s="150"/>
      <c r="AK227" s="150"/>
      <c r="AL227" s="150"/>
      <c r="AM227" s="150"/>
      <c r="AN227" s="150"/>
      <c r="AO227" s="150"/>
      <c r="AP227" s="150"/>
      <c r="AQ227" s="150"/>
      <c r="AR227" s="150"/>
      <c r="AS227" s="150"/>
      <c r="AT227" s="150"/>
      <c r="AU227" s="150"/>
      <c r="AV227" s="150"/>
      <c r="AW227" s="150"/>
      <c r="AX227" s="150"/>
      <c r="AY227" s="150"/>
      <c r="AZ227" s="150"/>
      <c r="BA227" s="150"/>
      <c r="BB227" s="150"/>
      <c r="BC227" s="150"/>
      <c r="BD227" s="150"/>
      <c r="BE227" s="150"/>
      <c r="BF227" s="150"/>
      <c r="BG227" s="150"/>
      <c r="BH227" s="150"/>
    </row>
    <row r="228" spans="1:60" outlineLevel="1" x14ac:dyDescent="0.2">
      <c r="A228" s="157"/>
      <c r="B228" s="158"/>
      <c r="C228" s="195" t="s">
        <v>465</v>
      </c>
      <c r="D228" s="188"/>
      <c r="E228" s="189">
        <v>-1.379</v>
      </c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50"/>
      <c r="Z228" s="150"/>
      <c r="AA228" s="150"/>
      <c r="AB228" s="150"/>
      <c r="AC228" s="150"/>
      <c r="AD228" s="150"/>
      <c r="AE228" s="150"/>
      <c r="AF228" s="150"/>
      <c r="AG228" s="150" t="s">
        <v>264</v>
      </c>
      <c r="AH228" s="150">
        <v>0</v>
      </c>
      <c r="AI228" s="150"/>
      <c r="AJ228" s="150"/>
      <c r="AK228" s="150"/>
      <c r="AL228" s="150"/>
      <c r="AM228" s="150"/>
      <c r="AN228" s="150"/>
      <c r="AO228" s="150"/>
      <c r="AP228" s="150"/>
      <c r="AQ228" s="150"/>
      <c r="AR228" s="150"/>
      <c r="AS228" s="150"/>
      <c r="AT228" s="150"/>
      <c r="AU228" s="150"/>
      <c r="AV228" s="150"/>
      <c r="AW228" s="150"/>
      <c r="AX228" s="150"/>
      <c r="AY228" s="150"/>
      <c r="AZ228" s="150"/>
      <c r="BA228" s="150"/>
      <c r="BB228" s="150"/>
      <c r="BC228" s="150"/>
      <c r="BD228" s="150"/>
      <c r="BE228" s="150"/>
      <c r="BF228" s="150"/>
      <c r="BG228" s="150"/>
      <c r="BH228" s="150"/>
    </row>
    <row r="229" spans="1:60" outlineLevel="1" x14ac:dyDescent="0.2">
      <c r="A229" s="157"/>
      <c r="B229" s="158"/>
      <c r="C229" s="195" t="s">
        <v>466</v>
      </c>
      <c r="D229" s="188"/>
      <c r="E229" s="189">
        <v>17.68</v>
      </c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50"/>
      <c r="Z229" s="150"/>
      <c r="AA229" s="150"/>
      <c r="AB229" s="150"/>
      <c r="AC229" s="150"/>
      <c r="AD229" s="150"/>
      <c r="AE229" s="150"/>
      <c r="AF229" s="150"/>
      <c r="AG229" s="150" t="s">
        <v>264</v>
      </c>
      <c r="AH229" s="150">
        <v>0</v>
      </c>
      <c r="AI229" s="150"/>
      <c r="AJ229" s="150"/>
      <c r="AK229" s="150"/>
      <c r="AL229" s="150"/>
      <c r="AM229" s="150"/>
      <c r="AN229" s="150"/>
      <c r="AO229" s="150"/>
      <c r="AP229" s="150"/>
      <c r="AQ229" s="150"/>
      <c r="AR229" s="150"/>
      <c r="AS229" s="150"/>
      <c r="AT229" s="150"/>
      <c r="AU229" s="150"/>
      <c r="AV229" s="150"/>
      <c r="AW229" s="150"/>
      <c r="AX229" s="150"/>
      <c r="AY229" s="150"/>
      <c r="AZ229" s="150"/>
      <c r="BA229" s="150"/>
      <c r="BB229" s="150"/>
      <c r="BC229" s="150"/>
      <c r="BD229" s="150"/>
      <c r="BE229" s="150"/>
      <c r="BF229" s="150"/>
      <c r="BG229" s="150"/>
      <c r="BH229" s="150"/>
    </row>
    <row r="230" spans="1:60" outlineLevel="1" x14ac:dyDescent="0.2">
      <c r="A230" s="157"/>
      <c r="B230" s="158"/>
      <c r="C230" s="195" t="s">
        <v>467</v>
      </c>
      <c r="D230" s="188"/>
      <c r="E230" s="189">
        <v>21.454000000000001</v>
      </c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50"/>
      <c r="Z230" s="150"/>
      <c r="AA230" s="150"/>
      <c r="AB230" s="150"/>
      <c r="AC230" s="150"/>
      <c r="AD230" s="150"/>
      <c r="AE230" s="150"/>
      <c r="AF230" s="150"/>
      <c r="AG230" s="150" t="s">
        <v>264</v>
      </c>
      <c r="AH230" s="150">
        <v>0</v>
      </c>
      <c r="AI230" s="150"/>
      <c r="AJ230" s="150"/>
      <c r="AK230" s="150"/>
      <c r="AL230" s="150"/>
      <c r="AM230" s="150"/>
      <c r="AN230" s="150"/>
      <c r="AO230" s="150"/>
      <c r="AP230" s="150"/>
      <c r="AQ230" s="150"/>
      <c r="AR230" s="150"/>
      <c r="AS230" s="150"/>
      <c r="AT230" s="150"/>
      <c r="AU230" s="150"/>
      <c r="AV230" s="150"/>
      <c r="AW230" s="150"/>
      <c r="AX230" s="150"/>
      <c r="AY230" s="150"/>
      <c r="AZ230" s="150"/>
      <c r="BA230" s="150"/>
      <c r="BB230" s="150"/>
      <c r="BC230" s="150"/>
      <c r="BD230" s="150"/>
      <c r="BE230" s="150"/>
      <c r="BF230" s="150"/>
      <c r="BG230" s="150"/>
      <c r="BH230" s="150"/>
    </row>
    <row r="231" spans="1:60" outlineLevel="1" x14ac:dyDescent="0.2">
      <c r="A231" s="157"/>
      <c r="B231" s="158"/>
      <c r="C231" s="195" t="s">
        <v>468</v>
      </c>
      <c r="D231" s="188"/>
      <c r="E231" s="189">
        <v>8.1430000000000007</v>
      </c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50"/>
      <c r="Z231" s="150"/>
      <c r="AA231" s="150"/>
      <c r="AB231" s="150"/>
      <c r="AC231" s="150"/>
      <c r="AD231" s="150"/>
      <c r="AE231" s="150"/>
      <c r="AF231" s="150"/>
      <c r="AG231" s="150" t="s">
        <v>264</v>
      </c>
      <c r="AH231" s="150">
        <v>0</v>
      </c>
      <c r="AI231" s="150"/>
      <c r="AJ231" s="150"/>
      <c r="AK231" s="150"/>
      <c r="AL231" s="150"/>
      <c r="AM231" s="150"/>
      <c r="AN231" s="150"/>
      <c r="AO231" s="150"/>
      <c r="AP231" s="150"/>
      <c r="AQ231" s="150"/>
      <c r="AR231" s="150"/>
      <c r="AS231" s="150"/>
      <c r="AT231" s="150"/>
      <c r="AU231" s="150"/>
      <c r="AV231" s="150"/>
      <c r="AW231" s="150"/>
      <c r="AX231" s="150"/>
      <c r="AY231" s="150"/>
      <c r="AZ231" s="150"/>
      <c r="BA231" s="150"/>
      <c r="BB231" s="150"/>
      <c r="BC231" s="150"/>
      <c r="BD231" s="150"/>
      <c r="BE231" s="150"/>
      <c r="BF231" s="150"/>
      <c r="BG231" s="150"/>
      <c r="BH231" s="150"/>
    </row>
    <row r="232" spans="1:60" outlineLevel="1" x14ac:dyDescent="0.2">
      <c r="A232" s="157"/>
      <c r="B232" s="158"/>
      <c r="C232" s="195" t="s">
        <v>471</v>
      </c>
      <c r="D232" s="188"/>
      <c r="E232" s="189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50"/>
      <c r="Z232" s="150"/>
      <c r="AA232" s="150"/>
      <c r="AB232" s="150"/>
      <c r="AC232" s="150"/>
      <c r="AD232" s="150"/>
      <c r="AE232" s="150"/>
      <c r="AF232" s="150"/>
      <c r="AG232" s="150" t="s">
        <v>264</v>
      </c>
      <c r="AH232" s="150">
        <v>0</v>
      </c>
      <c r="AI232" s="150"/>
      <c r="AJ232" s="150"/>
      <c r="AK232" s="150"/>
      <c r="AL232" s="150"/>
      <c r="AM232" s="150"/>
      <c r="AN232" s="150"/>
      <c r="AO232" s="150"/>
      <c r="AP232" s="150"/>
      <c r="AQ232" s="150"/>
      <c r="AR232" s="150"/>
      <c r="AS232" s="150"/>
      <c r="AT232" s="150"/>
      <c r="AU232" s="150"/>
      <c r="AV232" s="150"/>
      <c r="AW232" s="150"/>
      <c r="AX232" s="150"/>
      <c r="AY232" s="150"/>
      <c r="AZ232" s="150"/>
      <c r="BA232" s="150"/>
      <c r="BB232" s="150"/>
      <c r="BC232" s="150"/>
      <c r="BD232" s="150"/>
      <c r="BE232" s="150"/>
      <c r="BF232" s="150"/>
      <c r="BG232" s="150"/>
      <c r="BH232" s="150"/>
    </row>
    <row r="233" spans="1:60" outlineLevel="1" x14ac:dyDescent="0.2">
      <c r="A233" s="157"/>
      <c r="B233" s="158"/>
      <c r="C233" s="195" t="s">
        <v>472</v>
      </c>
      <c r="D233" s="188"/>
      <c r="E233" s="189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50"/>
      <c r="Z233" s="150"/>
      <c r="AA233" s="150"/>
      <c r="AB233" s="150"/>
      <c r="AC233" s="150"/>
      <c r="AD233" s="150"/>
      <c r="AE233" s="150"/>
      <c r="AF233" s="150"/>
      <c r="AG233" s="150" t="s">
        <v>264</v>
      </c>
      <c r="AH233" s="150">
        <v>0</v>
      </c>
      <c r="AI233" s="150"/>
      <c r="AJ233" s="150"/>
      <c r="AK233" s="150"/>
      <c r="AL233" s="150"/>
      <c r="AM233" s="150"/>
      <c r="AN233" s="150"/>
      <c r="AO233" s="150"/>
      <c r="AP233" s="150"/>
      <c r="AQ233" s="150"/>
      <c r="AR233" s="150"/>
      <c r="AS233" s="150"/>
      <c r="AT233" s="150"/>
      <c r="AU233" s="150"/>
      <c r="AV233" s="150"/>
      <c r="AW233" s="150"/>
      <c r="AX233" s="150"/>
      <c r="AY233" s="150"/>
      <c r="AZ233" s="150"/>
      <c r="BA233" s="150"/>
      <c r="BB233" s="150"/>
      <c r="BC233" s="150"/>
      <c r="BD233" s="150"/>
      <c r="BE233" s="150"/>
      <c r="BF233" s="150"/>
      <c r="BG233" s="150"/>
      <c r="BH233" s="150"/>
    </row>
    <row r="234" spans="1:60" outlineLevel="1" x14ac:dyDescent="0.2">
      <c r="A234" s="157"/>
      <c r="B234" s="158"/>
      <c r="C234" s="195" t="s">
        <v>473</v>
      </c>
      <c r="D234" s="188"/>
      <c r="E234" s="189">
        <v>25.974</v>
      </c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50"/>
      <c r="Z234" s="150"/>
      <c r="AA234" s="150"/>
      <c r="AB234" s="150"/>
      <c r="AC234" s="150"/>
      <c r="AD234" s="150"/>
      <c r="AE234" s="150"/>
      <c r="AF234" s="150"/>
      <c r="AG234" s="150" t="s">
        <v>264</v>
      </c>
      <c r="AH234" s="150">
        <v>0</v>
      </c>
      <c r="AI234" s="150"/>
      <c r="AJ234" s="150"/>
      <c r="AK234" s="150"/>
      <c r="AL234" s="150"/>
      <c r="AM234" s="150"/>
      <c r="AN234" s="150"/>
      <c r="AO234" s="150"/>
      <c r="AP234" s="150"/>
      <c r="AQ234" s="150"/>
      <c r="AR234" s="150"/>
      <c r="AS234" s="150"/>
      <c r="AT234" s="150"/>
      <c r="AU234" s="150"/>
      <c r="AV234" s="150"/>
      <c r="AW234" s="150"/>
      <c r="AX234" s="150"/>
      <c r="AY234" s="150"/>
      <c r="AZ234" s="150"/>
      <c r="BA234" s="150"/>
      <c r="BB234" s="150"/>
      <c r="BC234" s="150"/>
      <c r="BD234" s="150"/>
      <c r="BE234" s="150"/>
      <c r="BF234" s="150"/>
      <c r="BG234" s="150"/>
      <c r="BH234" s="150"/>
    </row>
    <row r="235" spans="1:60" outlineLevel="1" x14ac:dyDescent="0.2">
      <c r="A235" s="157"/>
      <c r="B235" s="158"/>
      <c r="C235" s="195" t="s">
        <v>474</v>
      </c>
      <c r="D235" s="188"/>
      <c r="E235" s="189">
        <v>-5.0235000000000003</v>
      </c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50"/>
      <c r="Z235" s="150"/>
      <c r="AA235" s="150"/>
      <c r="AB235" s="150"/>
      <c r="AC235" s="150"/>
      <c r="AD235" s="150"/>
      <c r="AE235" s="150"/>
      <c r="AF235" s="150"/>
      <c r="AG235" s="150" t="s">
        <v>264</v>
      </c>
      <c r="AH235" s="150">
        <v>0</v>
      </c>
      <c r="AI235" s="150"/>
      <c r="AJ235" s="150"/>
      <c r="AK235" s="150"/>
      <c r="AL235" s="150"/>
      <c r="AM235" s="150"/>
      <c r="AN235" s="150"/>
      <c r="AO235" s="150"/>
      <c r="AP235" s="150"/>
      <c r="AQ235" s="150"/>
      <c r="AR235" s="150"/>
      <c r="AS235" s="150"/>
      <c r="AT235" s="150"/>
      <c r="AU235" s="150"/>
      <c r="AV235" s="150"/>
      <c r="AW235" s="150"/>
      <c r="AX235" s="150"/>
      <c r="AY235" s="150"/>
      <c r="AZ235" s="150"/>
      <c r="BA235" s="150"/>
      <c r="BB235" s="150"/>
      <c r="BC235" s="150"/>
      <c r="BD235" s="150"/>
      <c r="BE235" s="150"/>
      <c r="BF235" s="150"/>
      <c r="BG235" s="150"/>
      <c r="BH235" s="150"/>
    </row>
    <row r="236" spans="1:60" outlineLevel="1" x14ac:dyDescent="0.2">
      <c r="A236" s="157"/>
      <c r="B236" s="158"/>
      <c r="C236" s="195" t="s">
        <v>475</v>
      </c>
      <c r="D236" s="188"/>
      <c r="E236" s="189">
        <v>139.06</v>
      </c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50"/>
      <c r="Z236" s="150"/>
      <c r="AA236" s="150"/>
      <c r="AB236" s="150"/>
      <c r="AC236" s="150"/>
      <c r="AD236" s="150"/>
      <c r="AE236" s="150"/>
      <c r="AF236" s="150"/>
      <c r="AG236" s="150" t="s">
        <v>264</v>
      </c>
      <c r="AH236" s="150">
        <v>0</v>
      </c>
      <c r="AI236" s="150"/>
      <c r="AJ236" s="150"/>
      <c r="AK236" s="150"/>
      <c r="AL236" s="150"/>
      <c r="AM236" s="150"/>
      <c r="AN236" s="150"/>
      <c r="AO236" s="150"/>
      <c r="AP236" s="150"/>
      <c r="AQ236" s="150"/>
      <c r="AR236" s="150"/>
      <c r="AS236" s="150"/>
      <c r="AT236" s="150"/>
      <c r="AU236" s="150"/>
      <c r="AV236" s="150"/>
      <c r="AW236" s="150"/>
      <c r="AX236" s="150"/>
      <c r="AY236" s="150"/>
      <c r="AZ236" s="150"/>
      <c r="BA236" s="150"/>
      <c r="BB236" s="150"/>
      <c r="BC236" s="150"/>
      <c r="BD236" s="150"/>
      <c r="BE236" s="150"/>
      <c r="BF236" s="150"/>
      <c r="BG236" s="150"/>
      <c r="BH236" s="150"/>
    </row>
    <row r="237" spans="1:60" ht="22.5" outlineLevel="1" x14ac:dyDescent="0.2">
      <c r="A237" s="157"/>
      <c r="B237" s="158"/>
      <c r="C237" s="195" t="s">
        <v>476</v>
      </c>
      <c r="D237" s="188"/>
      <c r="E237" s="189">
        <v>-29.688500000000001</v>
      </c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50"/>
      <c r="Z237" s="150"/>
      <c r="AA237" s="150"/>
      <c r="AB237" s="150"/>
      <c r="AC237" s="150"/>
      <c r="AD237" s="150"/>
      <c r="AE237" s="150"/>
      <c r="AF237" s="150"/>
      <c r="AG237" s="150" t="s">
        <v>264</v>
      </c>
      <c r="AH237" s="150">
        <v>0</v>
      </c>
      <c r="AI237" s="150"/>
      <c r="AJ237" s="150"/>
      <c r="AK237" s="150"/>
      <c r="AL237" s="150"/>
      <c r="AM237" s="150"/>
      <c r="AN237" s="150"/>
      <c r="AO237" s="150"/>
      <c r="AP237" s="150"/>
      <c r="AQ237" s="150"/>
      <c r="AR237" s="150"/>
      <c r="AS237" s="150"/>
      <c r="AT237" s="150"/>
      <c r="AU237" s="150"/>
      <c r="AV237" s="150"/>
      <c r="AW237" s="150"/>
      <c r="AX237" s="150"/>
      <c r="AY237" s="150"/>
      <c r="AZ237" s="150"/>
      <c r="BA237" s="150"/>
      <c r="BB237" s="150"/>
      <c r="BC237" s="150"/>
      <c r="BD237" s="150"/>
      <c r="BE237" s="150"/>
      <c r="BF237" s="150"/>
      <c r="BG237" s="150"/>
      <c r="BH237" s="150"/>
    </row>
    <row r="238" spans="1:60" outlineLevel="1" x14ac:dyDescent="0.2">
      <c r="A238" s="157"/>
      <c r="B238" s="158"/>
      <c r="C238" s="195" t="s">
        <v>477</v>
      </c>
      <c r="D238" s="188"/>
      <c r="E238" s="189">
        <v>6.93</v>
      </c>
      <c r="F238" s="160"/>
      <c r="G238" s="160"/>
      <c r="H238" s="160"/>
      <c r="I238" s="160"/>
      <c r="J238" s="160"/>
      <c r="K238" s="160"/>
      <c r="L238" s="160"/>
      <c r="M238" s="160"/>
      <c r="N238" s="160"/>
      <c r="O238" s="160"/>
      <c r="P238" s="160"/>
      <c r="Q238" s="160"/>
      <c r="R238" s="160"/>
      <c r="S238" s="160"/>
      <c r="T238" s="160"/>
      <c r="U238" s="160"/>
      <c r="V238" s="160"/>
      <c r="W238" s="160"/>
      <c r="X238" s="160"/>
      <c r="Y238" s="150"/>
      <c r="Z238" s="150"/>
      <c r="AA238" s="150"/>
      <c r="AB238" s="150"/>
      <c r="AC238" s="150"/>
      <c r="AD238" s="150"/>
      <c r="AE238" s="150"/>
      <c r="AF238" s="150"/>
      <c r="AG238" s="150" t="s">
        <v>264</v>
      </c>
      <c r="AH238" s="150">
        <v>0</v>
      </c>
      <c r="AI238" s="150"/>
      <c r="AJ238" s="150"/>
      <c r="AK238" s="150"/>
      <c r="AL238" s="150"/>
      <c r="AM238" s="150"/>
      <c r="AN238" s="150"/>
      <c r="AO238" s="150"/>
      <c r="AP238" s="150"/>
      <c r="AQ238" s="150"/>
      <c r="AR238" s="150"/>
      <c r="AS238" s="150"/>
      <c r="AT238" s="150"/>
      <c r="AU238" s="150"/>
      <c r="AV238" s="150"/>
      <c r="AW238" s="150"/>
      <c r="AX238" s="150"/>
      <c r="AY238" s="150"/>
      <c r="AZ238" s="150"/>
      <c r="BA238" s="150"/>
      <c r="BB238" s="150"/>
      <c r="BC238" s="150"/>
      <c r="BD238" s="150"/>
      <c r="BE238" s="150"/>
      <c r="BF238" s="150"/>
      <c r="BG238" s="150"/>
      <c r="BH238" s="150"/>
    </row>
    <row r="239" spans="1:60" outlineLevel="1" x14ac:dyDescent="0.2">
      <c r="A239" s="157"/>
      <c r="B239" s="158"/>
      <c r="C239" s="195" t="s">
        <v>478</v>
      </c>
      <c r="D239" s="188"/>
      <c r="E239" s="189">
        <v>23.625</v>
      </c>
      <c r="F239" s="160"/>
      <c r="G239" s="160"/>
      <c r="H239" s="160"/>
      <c r="I239" s="160"/>
      <c r="J239" s="160"/>
      <c r="K239" s="160"/>
      <c r="L239" s="160"/>
      <c r="M239" s="160"/>
      <c r="N239" s="160"/>
      <c r="O239" s="160"/>
      <c r="P239" s="160"/>
      <c r="Q239" s="160"/>
      <c r="R239" s="160"/>
      <c r="S239" s="160"/>
      <c r="T239" s="160"/>
      <c r="U239" s="160"/>
      <c r="V239" s="160"/>
      <c r="W239" s="160"/>
      <c r="X239" s="160"/>
      <c r="Y239" s="150"/>
      <c r="Z239" s="150"/>
      <c r="AA239" s="150"/>
      <c r="AB239" s="150"/>
      <c r="AC239" s="150"/>
      <c r="AD239" s="150"/>
      <c r="AE239" s="150"/>
      <c r="AF239" s="150"/>
      <c r="AG239" s="150" t="s">
        <v>264</v>
      </c>
      <c r="AH239" s="150">
        <v>0</v>
      </c>
      <c r="AI239" s="150"/>
      <c r="AJ239" s="150"/>
      <c r="AK239" s="150"/>
      <c r="AL239" s="150"/>
      <c r="AM239" s="150"/>
      <c r="AN239" s="150"/>
      <c r="AO239" s="150"/>
      <c r="AP239" s="150"/>
      <c r="AQ239" s="150"/>
      <c r="AR239" s="150"/>
      <c r="AS239" s="150"/>
      <c r="AT239" s="150"/>
      <c r="AU239" s="150"/>
      <c r="AV239" s="150"/>
      <c r="AW239" s="150"/>
      <c r="AX239" s="150"/>
      <c r="AY239" s="150"/>
      <c r="AZ239" s="150"/>
      <c r="BA239" s="150"/>
      <c r="BB239" s="150"/>
      <c r="BC239" s="150"/>
      <c r="BD239" s="150"/>
      <c r="BE239" s="150"/>
      <c r="BF239" s="150"/>
      <c r="BG239" s="150"/>
      <c r="BH239" s="150"/>
    </row>
    <row r="240" spans="1:60" outlineLevel="1" x14ac:dyDescent="0.2">
      <c r="A240" s="157"/>
      <c r="B240" s="158"/>
      <c r="C240" s="195" t="s">
        <v>479</v>
      </c>
      <c r="D240" s="188"/>
      <c r="E240" s="189">
        <v>1.4375</v>
      </c>
      <c r="F240" s="160"/>
      <c r="G240" s="160"/>
      <c r="H240" s="160"/>
      <c r="I240" s="160"/>
      <c r="J240" s="160"/>
      <c r="K240" s="160"/>
      <c r="L240" s="160"/>
      <c r="M240" s="160"/>
      <c r="N240" s="160"/>
      <c r="O240" s="160"/>
      <c r="P240" s="160"/>
      <c r="Q240" s="160"/>
      <c r="R240" s="160"/>
      <c r="S240" s="160"/>
      <c r="T240" s="160"/>
      <c r="U240" s="160"/>
      <c r="V240" s="160"/>
      <c r="W240" s="160"/>
      <c r="X240" s="160"/>
      <c r="Y240" s="150"/>
      <c r="Z240" s="150"/>
      <c r="AA240" s="150"/>
      <c r="AB240" s="150"/>
      <c r="AC240" s="150"/>
      <c r="AD240" s="150"/>
      <c r="AE240" s="150"/>
      <c r="AF240" s="150"/>
      <c r="AG240" s="150" t="s">
        <v>264</v>
      </c>
      <c r="AH240" s="150">
        <v>0</v>
      </c>
      <c r="AI240" s="150"/>
      <c r="AJ240" s="150"/>
      <c r="AK240" s="150"/>
      <c r="AL240" s="150"/>
      <c r="AM240" s="150"/>
      <c r="AN240" s="150"/>
      <c r="AO240" s="150"/>
      <c r="AP240" s="150"/>
      <c r="AQ240" s="150"/>
      <c r="AR240" s="150"/>
      <c r="AS240" s="150"/>
      <c r="AT240" s="150"/>
      <c r="AU240" s="150"/>
      <c r="AV240" s="150"/>
      <c r="AW240" s="150"/>
      <c r="AX240" s="150"/>
      <c r="AY240" s="150"/>
      <c r="AZ240" s="150"/>
      <c r="BA240" s="150"/>
      <c r="BB240" s="150"/>
      <c r="BC240" s="150"/>
      <c r="BD240" s="150"/>
      <c r="BE240" s="150"/>
      <c r="BF240" s="150"/>
      <c r="BG240" s="150"/>
      <c r="BH240" s="150"/>
    </row>
    <row r="241" spans="1:60" outlineLevel="1" x14ac:dyDescent="0.2">
      <c r="A241" s="157"/>
      <c r="B241" s="158"/>
      <c r="C241" s="195" t="s">
        <v>480</v>
      </c>
      <c r="D241" s="188"/>
      <c r="E241" s="189">
        <v>6.3</v>
      </c>
      <c r="F241" s="160"/>
      <c r="G241" s="160"/>
      <c r="H241" s="160"/>
      <c r="I241" s="160"/>
      <c r="J241" s="160"/>
      <c r="K241" s="160"/>
      <c r="L241" s="160"/>
      <c r="M241" s="160"/>
      <c r="N241" s="160"/>
      <c r="O241" s="160"/>
      <c r="P241" s="160"/>
      <c r="Q241" s="160"/>
      <c r="R241" s="160"/>
      <c r="S241" s="160"/>
      <c r="T241" s="160"/>
      <c r="U241" s="160"/>
      <c r="V241" s="160"/>
      <c r="W241" s="160"/>
      <c r="X241" s="160"/>
      <c r="Y241" s="150"/>
      <c r="Z241" s="150"/>
      <c r="AA241" s="150"/>
      <c r="AB241" s="150"/>
      <c r="AC241" s="150"/>
      <c r="AD241" s="150"/>
      <c r="AE241" s="150"/>
      <c r="AF241" s="150"/>
      <c r="AG241" s="150" t="s">
        <v>264</v>
      </c>
      <c r="AH241" s="150">
        <v>0</v>
      </c>
      <c r="AI241" s="150"/>
      <c r="AJ241" s="150"/>
      <c r="AK241" s="150"/>
      <c r="AL241" s="150"/>
      <c r="AM241" s="150"/>
      <c r="AN241" s="150"/>
      <c r="AO241" s="150"/>
      <c r="AP241" s="150"/>
      <c r="AQ241" s="150"/>
      <c r="AR241" s="150"/>
      <c r="AS241" s="150"/>
      <c r="AT241" s="150"/>
      <c r="AU241" s="150"/>
      <c r="AV241" s="150"/>
      <c r="AW241" s="150"/>
      <c r="AX241" s="150"/>
      <c r="AY241" s="150"/>
      <c r="AZ241" s="150"/>
      <c r="BA241" s="150"/>
      <c r="BB241" s="150"/>
      <c r="BC241" s="150"/>
      <c r="BD241" s="150"/>
      <c r="BE241" s="150"/>
      <c r="BF241" s="150"/>
      <c r="BG241" s="150"/>
      <c r="BH241" s="150"/>
    </row>
    <row r="242" spans="1:60" outlineLevel="1" x14ac:dyDescent="0.2">
      <c r="A242" s="157"/>
      <c r="B242" s="158"/>
      <c r="C242" s="195" t="s">
        <v>481</v>
      </c>
      <c r="D242" s="188"/>
      <c r="E242" s="189">
        <v>-0.54</v>
      </c>
      <c r="F242" s="160"/>
      <c r="G242" s="160"/>
      <c r="H242" s="160"/>
      <c r="I242" s="160"/>
      <c r="J242" s="160"/>
      <c r="K242" s="160"/>
      <c r="L242" s="160"/>
      <c r="M242" s="160"/>
      <c r="N242" s="160"/>
      <c r="O242" s="160"/>
      <c r="P242" s="160"/>
      <c r="Q242" s="160"/>
      <c r="R242" s="160"/>
      <c r="S242" s="160"/>
      <c r="T242" s="160"/>
      <c r="U242" s="160"/>
      <c r="V242" s="160"/>
      <c r="W242" s="160"/>
      <c r="X242" s="160"/>
      <c r="Y242" s="150"/>
      <c r="Z242" s="150"/>
      <c r="AA242" s="150"/>
      <c r="AB242" s="150"/>
      <c r="AC242" s="150"/>
      <c r="AD242" s="150"/>
      <c r="AE242" s="150"/>
      <c r="AF242" s="150"/>
      <c r="AG242" s="150" t="s">
        <v>264</v>
      </c>
      <c r="AH242" s="150">
        <v>0</v>
      </c>
      <c r="AI242" s="150"/>
      <c r="AJ242" s="150"/>
      <c r="AK242" s="150"/>
      <c r="AL242" s="150"/>
      <c r="AM242" s="150"/>
      <c r="AN242" s="150"/>
      <c r="AO242" s="150"/>
      <c r="AP242" s="150"/>
      <c r="AQ242" s="150"/>
      <c r="AR242" s="150"/>
      <c r="AS242" s="150"/>
      <c r="AT242" s="150"/>
      <c r="AU242" s="150"/>
      <c r="AV242" s="150"/>
      <c r="AW242" s="150"/>
      <c r="AX242" s="150"/>
      <c r="AY242" s="150"/>
      <c r="AZ242" s="150"/>
      <c r="BA242" s="150"/>
      <c r="BB242" s="150"/>
      <c r="BC242" s="150"/>
      <c r="BD242" s="150"/>
      <c r="BE242" s="150"/>
      <c r="BF242" s="150"/>
      <c r="BG242" s="150"/>
      <c r="BH242" s="150"/>
    </row>
    <row r="243" spans="1:60" outlineLevel="1" x14ac:dyDescent="0.2">
      <c r="A243" s="157"/>
      <c r="B243" s="158"/>
      <c r="C243" s="195" t="s">
        <v>482</v>
      </c>
      <c r="D243" s="188"/>
      <c r="E243" s="189">
        <v>3.5625</v>
      </c>
      <c r="F243" s="160"/>
      <c r="G243" s="160"/>
      <c r="H243" s="160"/>
      <c r="I243" s="160"/>
      <c r="J243" s="160"/>
      <c r="K243" s="160"/>
      <c r="L243" s="160"/>
      <c r="M243" s="160"/>
      <c r="N243" s="160"/>
      <c r="O243" s="160"/>
      <c r="P243" s="160"/>
      <c r="Q243" s="160"/>
      <c r="R243" s="160"/>
      <c r="S243" s="160"/>
      <c r="T243" s="160"/>
      <c r="U243" s="160"/>
      <c r="V243" s="160"/>
      <c r="W243" s="160"/>
      <c r="X243" s="160"/>
      <c r="Y243" s="150"/>
      <c r="Z243" s="150"/>
      <c r="AA243" s="150"/>
      <c r="AB243" s="150"/>
      <c r="AC243" s="150"/>
      <c r="AD243" s="150"/>
      <c r="AE243" s="150"/>
      <c r="AF243" s="150"/>
      <c r="AG243" s="150" t="s">
        <v>264</v>
      </c>
      <c r="AH243" s="150">
        <v>0</v>
      </c>
      <c r="AI243" s="150"/>
      <c r="AJ243" s="150"/>
      <c r="AK243" s="150"/>
      <c r="AL243" s="150"/>
      <c r="AM243" s="150"/>
      <c r="AN243" s="150"/>
      <c r="AO243" s="150"/>
      <c r="AP243" s="150"/>
      <c r="AQ243" s="150"/>
      <c r="AR243" s="150"/>
      <c r="AS243" s="150"/>
      <c r="AT243" s="150"/>
      <c r="AU243" s="150"/>
      <c r="AV243" s="150"/>
      <c r="AW243" s="150"/>
      <c r="AX243" s="150"/>
      <c r="AY243" s="150"/>
      <c r="AZ243" s="150"/>
      <c r="BA243" s="150"/>
      <c r="BB243" s="150"/>
      <c r="BC243" s="150"/>
      <c r="BD243" s="150"/>
      <c r="BE243" s="150"/>
      <c r="BF243" s="150"/>
      <c r="BG243" s="150"/>
      <c r="BH243" s="150"/>
    </row>
    <row r="244" spans="1:60" outlineLevel="1" x14ac:dyDescent="0.2">
      <c r="A244" s="157"/>
      <c r="B244" s="158"/>
      <c r="C244" s="195" t="s">
        <v>483</v>
      </c>
      <c r="D244" s="188"/>
      <c r="E244" s="189">
        <v>-0.54</v>
      </c>
      <c r="F244" s="160"/>
      <c r="G244" s="160"/>
      <c r="H244" s="160"/>
      <c r="I244" s="160"/>
      <c r="J244" s="160"/>
      <c r="K244" s="160"/>
      <c r="L244" s="160"/>
      <c r="M244" s="160"/>
      <c r="N244" s="160"/>
      <c r="O244" s="160"/>
      <c r="P244" s="160"/>
      <c r="Q244" s="160"/>
      <c r="R244" s="160"/>
      <c r="S244" s="160"/>
      <c r="T244" s="160"/>
      <c r="U244" s="160"/>
      <c r="V244" s="160"/>
      <c r="W244" s="160"/>
      <c r="X244" s="160"/>
      <c r="Y244" s="150"/>
      <c r="Z244" s="150"/>
      <c r="AA244" s="150"/>
      <c r="AB244" s="150"/>
      <c r="AC244" s="150"/>
      <c r="AD244" s="150"/>
      <c r="AE244" s="150"/>
      <c r="AF244" s="150"/>
      <c r="AG244" s="150" t="s">
        <v>264</v>
      </c>
      <c r="AH244" s="150">
        <v>0</v>
      </c>
      <c r="AI244" s="150"/>
      <c r="AJ244" s="150"/>
      <c r="AK244" s="150"/>
      <c r="AL244" s="150"/>
      <c r="AM244" s="150"/>
      <c r="AN244" s="150"/>
      <c r="AO244" s="150"/>
      <c r="AP244" s="150"/>
      <c r="AQ244" s="150"/>
      <c r="AR244" s="150"/>
      <c r="AS244" s="150"/>
      <c r="AT244" s="150"/>
      <c r="AU244" s="150"/>
      <c r="AV244" s="150"/>
      <c r="AW244" s="150"/>
      <c r="AX244" s="150"/>
      <c r="AY244" s="150"/>
      <c r="AZ244" s="150"/>
      <c r="BA244" s="150"/>
      <c r="BB244" s="150"/>
      <c r="BC244" s="150"/>
      <c r="BD244" s="150"/>
      <c r="BE244" s="150"/>
      <c r="BF244" s="150"/>
      <c r="BG244" s="150"/>
      <c r="BH244" s="150"/>
    </row>
    <row r="245" spans="1:60" outlineLevel="1" x14ac:dyDescent="0.2">
      <c r="A245" s="157"/>
      <c r="B245" s="158"/>
      <c r="C245" s="195" t="s">
        <v>484</v>
      </c>
      <c r="D245" s="188"/>
      <c r="E245" s="189">
        <v>5.4375</v>
      </c>
      <c r="F245" s="160"/>
      <c r="G245" s="160"/>
      <c r="H245" s="160"/>
      <c r="I245" s="160"/>
      <c r="J245" s="160"/>
      <c r="K245" s="160"/>
      <c r="L245" s="160"/>
      <c r="M245" s="160"/>
      <c r="N245" s="160"/>
      <c r="O245" s="160"/>
      <c r="P245" s="160"/>
      <c r="Q245" s="160"/>
      <c r="R245" s="160"/>
      <c r="S245" s="160"/>
      <c r="T245" s="160"/>
      <c r="U245" s="160"/>
      <c r="V245" s="160"/>
      <c r="W245" s="160"/>
      <c r="X245" s="160"/>
      <c r="Y245" s="150"/>
      <c r="Z245" s="150"/>
      <c r="AA245" s="150"/>
      <c r="AB245" s="150"/>
      <c r="AC245" s="150"/>
      <c r="AD245" s="150"/>
      <c r="AE245" s="150"/>
      <c r="AF245" s="150"/>
      <c r="AG245" s="150" t="s">
        <v>264</v>
      </c>
      <c r="AH245" s="150">
        <v>0</v>
      </c>
      <c r="AI245" s="150"/>
      <c r="AJ245" s="150"/>
      <c r="AK245" s="150"/>
      <c r="AL245" s="150"/>
      <c r="AM245" s="150"/>
      <c r="AN245" s="150"/>
      <c r="AO245" s="150"/>
      <c r="AP245" s="150"/>
      <c r="AQ245" s="150"/>
      <c r="AR245" s="150"/>
      <c r="AS245" s="150"/>
      <c r="AT245" s="150"/>
      <c r="AU245" s="150"/>
      <c r="AV245" s="150"/>
      <c r="AW245" s="150"/>
      <c r="AX245" s="150"/>
      <c r="AY245" s="150"/>
      <c r="AZ245" s="150"/>
      <c r="BA245" s="150"/>
      <c r="BB245" s="150"/>
      <c r="BC245" s="150"/>
      <c r="BD245" s="150"/>
      <c r="BE245" s="150"/>
      <c r="BF245" s="150"/>
      <c r="BG245" s="150"/>
      <c r="BH245" s="150"/>
    </row>
    <row r="246" spans="1:60" outlineLevel="1" x14ac:dyDescent="0.2">
      <c r="A246" s="157"/>
      <c r="B246" s="158"/>
      <c r="C246" s="195" t="s">
        <v>485</v>
      </c>
      <c r="D246" s="188"/>
      <c r="E246" s="189">
        <v>-0.36</v>
      </c>
      <c r="F246" s="160"/>
      <c r="G246" s="160"/>
      <c r="H246" s="160"/>
      <c r="I246" s="160"/>
      <c r="J246" s="160"/>
      <c r="K246" s="160"/>
      <c r="L246" s="160"/>
      <c r="M246" s="160"/>
      <c r="N246" s="160"/>
      <c r="O246" s="160"/>
      <c r="P246" s="160"/>
      <c r="Q246" s="160"/>
      <c r="R246" s="160"/>
      <c r="S246" s="160"/>
      <c r="T246" s="160"/>
      <c r="U246" s="160"/>
      <c r="V246" s="160"/>
      <c r="W246" s="160"/>
      <c r="X246" s="160"/>
      <c r="Y246" s="150"/>
      <c r="Z246" s="150"/>
      <c r="AA246" s="150"/>
      <c r="AB246" s="150"/>
      <c r="AC246" s="150"/>
      <c r="AD246" s="150"/>
      <c r="AE246" s="150"/>
      <c r="AF246" s="150"/>
      <c r="AG246" s="150" t="s">
        <v>264</v>
      </c>
      <c r="AH246" s="150">
        <v>0</v>
      </c>
      <c r="AI246" s="150"/>
      <c r="AJ246" s="150"/>
      <c r="AK246" s="150"/>
      <c r="AL246" s="150"/>
      <c r="AM246" s="150"/>
      <c r="AN246" s="150"/>
      <c r="AO246" s="150"/>
      <c r="AP246" s="150"/>
      <c r="AQ246" s="150"/>
      <c r="AR246" s="150"/>
      <c r="AS246" s="150"/>
      <c r="AT246" s="150"/>
      <c r="AU246" s="150"/>
      <c r="AV246" s="150"/>
      <c r="AW246" s="150"/>
      <c r="AX246" s="150"/>
      <c r="AY246" s="150"/>
      <c r="AZ246" s="150"/>
      <c r="BA246" s="150"/>
      <c r="BB246" s="150"/>
      <c r="BC246" s="150"/>
      <c r="BD246" s="150"/>
      <c r="BE246" s="150"/>
      <c r="BF246" s="150"/>
      <c r="BG246" s="150"/>
      <c r="BH246" s="150"/>
    </row>
    <row r="247" spans="1:60" outlineLevel="1" x14ac:dyDescent="0.2">
      <c r="A247" s="157"/>
      <c r="B247" s="158"/>
      <c r="C247" s="195" t="s">
        <v>486</v>
      </c>
      <c r="D247" s="188"/>
      <c r="E247" s="189">
        <v>46.494</v>
      </c>
      <c r="F247" s="160"/>
      <c r="G247" s="160"/>
      <c r="H247" s="160"/>
      <c r="I247" s="160"/>
      <c r="J247" s="160"/>
      <c r="K247" s="160"/>
      <c r="L247" s="160"/>
      <c r="M247" s="160"/>
      <c r="N247" s="160"/>
      <c r="O247" s="160"/>
      <c r="P247" s="160"/>
      <c r="Q247" s="160"/>
      <c r="R247" s="160"/>
      <c r="S247" s="160"/>
      <c r="T247" s="160"/>
      <c r="U247" s="160"/>
      <c r="V247" s="160"/>
      <c r="W247" s="160"/>
      <c r="X247" s="160"/>
      <c r="Y247" s="150"/>
      <c r="Z247" s="150"/>
      <c r="AA247" s="150"/>
      <c r="AB247" s="150"/>
      <c r="AC247" s="150"/>
      <c r="AD247" s="150"/>
      <c r="AE247" s="150"/>
      <c r="AF247" s="150"/>
      <c r="AG247" s="150" t="s">
        <v>264</v>
      </c>
      <c r="AH247" s="150">
        <v>0</v>
      </c>
      <c r="AI247" s="150"/>
      <c r="AJ247" s="150"/>
      <c r="AK247" s="150"/>
      <c r="AL247" s="150"/>
      <c r="AM247" s="150"/>
      <c r="AN247" s="150"/>
      <c r="AO247" s="150"/>
      <c r="AP247" s="150"/>
      <c r="AQ247" s="150"/>
      <c r="AR247" s="150"/>
      <c r="AS247" s="150"/>
      <c r="AT247" s="150"/>
      <c r="AU247" s="150"/>
      <c r="AV247" s="150"/>
      <c r="AW247" s="150"/>
      <c r="AX247" s="150"/>
      <c r="AY247" s="150"/>
      <c r="AZ247" s="150"/>
      <c r="BA247" s="150"/>
      <c r="BB247" s="150"/>
      <c r="BC247" s="150"/>
      <c r="BD247" s="150"/>
      <c r="BE247" s="150"/>
      <c r="BF247" s="150"/>
      <c r="BG247" s="150"/>
      <c r="BH247" s="150"/>
    </row>
    <row r="248" spans="1:60" outlineLevel="1" x14ac:dyDescent="0.2">
      <c r="A248" s="157"/>
      <c r="B248" s="158"/>
      <c r="C248" s="195" t="s">
        <v>487</v>
      </c>
      <c r="D248" s="188"/>
      <c r="E248" s="189">
        <v>-13.304</v>
      </c>
      <c r="F248" s="160"/>
      <c r="G248" s="160"/>
      <c r="H248" s="160"/>
      <c r="I248" s="160"/>
      <c r="J248" s="160"/>
      <c r="K248" s="160"/>
      <c r="L248" s="160"/>
      <c r="M248" s="160"/>
      <c r="N248" s="160"/>
      <c r="O248" s="160"/>
      <c r="P248" s="160"/>
      <c r="Q248" s="160"/>
      <c r="R248" s="160"/>
      <c r="S248" s="160"/>
      <c r="T248" s="160"/>
      <c r="U248" s="160"/>
      <c r="V248" s="160"/>
      <c r="W248" s="160"/>
      <c r="X248" s="160"/>
      <c r="Y248" s="150"/>
      <c r="Z248" s="150"/>
      <c r="AA248" s="150"/>
      <c r="AB248" s="150"/>
      <c r="AC248" s="150"/>
      <c r="AD248" s="150"/>
      <c r="AE248" s="150"/>
      <c r="AF248" s="150"/>
      <c r="AG248" s="150" t="s">
        <v>264</v>
      </c>
      <c r="AH248" s="150">
        <v>0</v>
      </c>
      <c r="AI248" s="150"/>
      <c r="AJ248" s="150"/>
      <c r="AK248" s="150"/>
      <c r="AL248" s="150"/>
      <c r="AM248" s="150"/>
      <c r="AN248" s="150"/>
      <c r="AO248" s="150"/>
      <c r="AP248" s="150"/>
      <c r="AQ248" s="150"/>
      <c r="AR248" s="150"/>
      <c r="AS248" s="150"/>
      <c r="AT248" s="150"/>
      <c r="AU248" s="150"/>
      <c r="AV248" s="150"/>
      <c r="AW248" s="150"/>
      <c r="AX248" s="150"/>
      <c r="AY248" s="150"/>
      <c r="AZ248" s="150"/>
      <c r="BA248" s="150"/>
      <c r="BB248" s="150"/>
      <c r="BC248" s="150"/>
      <c r="BD248" s="150"/>
      <c r="BE248" s="150"/>
      <c r="BF248" s="150"/>
      <c r="BG248" s="150"/>
      <c r="BH248" s="150"/>
    </row>
    <row r="249" spans="1:60" outlineLevel="1" x14ac:dyDescent="0.2">
      <c r="A249" s="157"/>
      <c r="B249" s="158"/>
      <c r="C249" s="195" t="s">
        <v>488</v>
      </c>
      <c r="D249" s="188"/>
      <c r="E249" s="189">
        <v>13.656000000000001</v>
      </c>
      <c r="F249" s="160"/>
      <c r="G249" s="160"/>
      <c r="H249" s="160"/>
      <c r="I249" s="160"/>
      <c r="J249" s="160"/>
      <c r="K249" s="160"/>
      <c r="L249" s="160"/>
      <c r="M249" s="160"/>
      <c r="N249" s="160"/>
      <c r="O249" s="160"/>
      <c r="P249" s="160"/>
      <c r="Q249" s="160"/>
      <c r="R249" s="160"/>
      <c r="S249" s="160"/>
      <c r="T249" s="160"/>
      <c r="U249" s="160"/>
      <c r="V249" s="160"/>
      <c r="W249" s="160"/>
      <c r="X249" s="160"/>
      <c r="Y249" s="150"/>
      <c r="Z249" s="150"/>
      <c r="AA249" s="150"/>
      <c r="AB249" s="150"/>
      <c r="AC249" s="150"/>
      <c r="AD249" s="150"/>
      <c r="AE249" s="150"/>
      <c r="AF249" s="150"/>
      <c r="AG249" s="150" t="s">
        <v>264</v>
      </c>
      <c r="AH249" s="150">
        <v>0</v>
      </c>
      <c r="AI249" s="150"/>
      <c r="AJ249" s="150"/>
      <c r="AK249" s="150"/>
      <c r="AL249" s="150"/>
      <c r="AM249" s="150"/>
      <c r="AN249" s="150"/>
      <c r="AO249" s="150"/>
      <c r="AP249" s="150"/>
      <c r="AQ249" s="150"/>
      <c r="AR249" s="150"/>
      <c r="AS249" s="150"/>
      <c r="AT249" s="150"/>
      <c r="AU249" s="150"/>
      <c r="AV249" s="150"/>
      <c r="AW249" s="150"/>
      <c r="AX249" s="150"/>
      <c r="AY249" s="150"/>
      <c r="AZ249" s="150"/>
      <c r="BA249" s="150"/>
      <c r="BB249" s="150"/>
      <c r="BC249" s="150"/>
      <c r="BD249" s="150"/>
      <c r="BE249" s="150"/>
      <c r="BF249" s="150"/>
      <c r="BG249" s="150"/>
      <c r="BH249" s="150"/>
    </row>
    <row r="250" spans="1:60" outlineLevel="1" x14ac:dyDescent="0.2">
      <c r="A250" s="157"/>
      <c r="B250" s="158"/>
      <c r="C250" s="195" t="s">
        <v>489</v>
      </c>
      <c r="D250" s="188"/>
      <c r="E250" s="189">
        <v>-2.7</v>
      </c>
      <c r="F250" s="160"/>
      <c r="G250" s="160"/>
      <c r="H250" s="160"/>
      <c r="I250" s="160"/>
      <c r="J250" s="160"/>
      <c r="K250" s="160"/>
      <c r="L250" s="160"/>
      <c r="M250" s="160"/>
      <c r="N250" s="160"/>
      <c r="O250" s="160"/>
      <c r="P250" s="160"/>
      <c r="Q250" s="160"/>
      <c r="R250" s="160"/>
      <c r="S250" s="160"/>
      <c r="T250" s="160"/>
      <c r="U250" s="160"/>
      <c r="V250" s="160"/>
      <c r="W250" s="160"/>
      <c r="X250" s="160"/>
      <c r="Y250" s="150"/>
      <c r="Z250" s="150"/>
      <c r="AA250" s="150"/>
      <c r="AB250" s="150"/>
      <c r="AC250" s="150"/>
      <c r="AD250" s="150"/>
      <c r="AE250" s="150"/>
      <c r="AF250" s="150"/>
      <c r="AG250" s="150" t="s">
        <v>264</v>
      </c>
      <c r="AH250" s="150">
        <v>0</v>
      </c>
      <c r="AI250" s="150"/>
      <c r="AJ250" s="150"/>
      <c r="AK250" s="150"/>
      <c r="AL250" s="150"/>
      <c r="AM250" s="150"/>
      <c r="AN250" s="150"/>
      <c r="AO250" s="150"/>
      <c r="AP250" s="150"/>
      <c r="AQ250" s="150"/>
      <c r="AR250" s="150"/>
      <c r="AS250" s="150"/>
      <c r="AT250" s="150"/>
      <c r="AU250" s="150"/>
      <c r="AV250" s="150"/>
      <c r="AW250" s="150"/>
      <c r="AX250" s="150"/>
      <c r="AY250" s="150"/>
      <c r="AZ250" s="150"/>
      <c r="BA250" s="150"/>
      <c r="BB250" s="150"/>
      <c r="BC250" s="150"/>
      <c r="BD250" s="150"/>
      <c r="BE250" s="150"/>
      <c r="BF250" s="150"/>
      <c r="BG250" s="150"/>
      <c r="BH250" s="150"/>
    </row>
    <row r="251" spans="1:60" outlineLevel="1" x14ac:dyDescent="0.2">
      <c r="A251" s="157"/>
      <c r="B251" s="158"/>
      <c r="C251" s="195" t="s">
        <v>490</v>
      </c>
      <c r="D251" s="188"/>
      <c r="E251" s="189">
        <v>164.82</v>
      </c>
      <c r="F251" s="160"/>
      <c r="G251" s="160"/>
      <c r="H251" s="160"/>
      <c r="I251" s="160"/>
      <c r="J251" s="160"/>
      <c r="K251" s="160"/>
      <c r="L251" s="160"/>
      <c r="M251" s="160"/>
      <c r="N251" s="160"/>
      <c r="O251" s="160"/>
      <c r="P251" s="160"/>
      <c r="Q251" s="160"/>
      <c r="R251" s="160"/>
      <c r="S251" s="160"/>
      <c r="T251" s="160"/>
      <c r="U251" s="160"/>
      <c r="V251" s="160"/>
      <c r="W251" s="160"/>
      <c r="X251" s="160"/>
      <c r="Y251" s="150"/>
      <c r="Z251" s="150"/>
      <c r="AA251" s="150"/>
      <c r="AB251" s="150"/>
      <c r="AC251" s="150"/>
      <c r="AD251" s="150"/>
      <c r="AE251" s="150"/>
      <c r="AF251" s="150"/>
      <c r="AG251" s="150" t="s">
        <v>264</v>
      </c>
      <c r="AH251" s="150">
        <v>0</v>
      </c>
      <c r="AI251" s="150"/>
      <c r="AJ251" s="150"/>
      <c r="AK251" s="150"/>
      <c r="AL251" s="150"/>
      <c r="AM251" s="150"/>
      <c r="AN251" s="150"/>
      <c r="AO251" s="150"/>
      <c r="AP251" s="150"/>
      <c r="AQ251" s="150"/>
      <c r="AR251" s="150"/>
      <c r="AS251" s="150"/>
      <c r="AT251" s="150"/>
      <c r="AU251" s="150"/>
      <c r="AV251" s="150"/>
      <c r="AW251" s="150"/>
      <c r="AX251" s="150"/>
      <c r="AY251" s="150"/>
      <c r="AZ251" s="150"/>
      <c r="BA251" s="150"/>
      <c r="BB251" s="150"/>
      <c r="BC251" s="150"/>
      <c r="BD251" s="150"/>
      <c r="BE251" s="150"/>
      <c r="BF251" s="150"/>
      <c r="BG251" s="150"/>
      <c r="BH251" s="150"/>
    </row>
    <row r="252" spans="1:60" ht="22.5" outlineLevel="1" x14ac:dyDescent="0.2">
      <c r="A252" s="157"/>
      <c r="B252" s="158"/>
      <c r="C252" s="195" t="s">
        <v>491</v>
      </c>
      <c r="D252" s="188"/>
      <c r="E252" s="189">
        <v>-22.006</v>
      </c>
      <c r="F252" s="160"/>
      <c r="G252" s="160"/>
      <c r="H252" s="160"/>
      <c r="I252" s="160"/>
      <c r="J252" s="160"/>
      <c r="K252" s="160"/>
      <c r="L252" s="160"/>
      <c r="M252" s="160"/>
      <c r="N252" s="160"/>
      <c r="O252" s="160"/>
      <c r="P252" s="160"/>
      <c r="Q252" s="160"/>
      <c r="R252" s="160"/>
      <c r="S252" s="160"/>
      <c r="T252" s="160"/>
      <c r="U252" s="160"/>
      <c r="V252" s="160"/>
      <c r="W252" s="160"/>
      <c r="X252" s="160"/>
      <c r="Y252" s="150"/>
      <c r="Z252" s="150"/>
      <c r="AA252" s="150"/>
      <c r="AB252" s="150"/>
      <c r="AC252" s="150"/>
      <c r="AD252" s="150"/>
      <c r="AE252" s="150"/>
      <c r="AF252" s="150"/>
      <c r="AG252" s="150" t="s">
        <v>264</v>
      </c>
      <c r="AH252" s="150">
        <v>0</v>
      </c>
      <c r="AI252" s="150"/>
      <c r="AJ252" s="150"/>
      <c r="AK252" s="150"/>
      <c r="AL252" s="150"/>
      <c r="AM252" s="150"/>
      <c r="AN252" s="150"/>
      <c r="AO252" s="150"/>
      <c r="AP252" s="150"/>
      <c r="AQ252" s="150"/>
      <c r="AR252" s="150"/>
      <c r="AS252" s="150"/>
      <c r="AT252" s="150"/>
      <c r="AU252" s="150"/>
      <c r="AV252" s="150"/>
      <c r="AW252" s="150"/>
      <c r="AX252" s="150"/>
      <c r="AY252" s="150"/>
      <c r="AZ252" s="150"/>
      <c r="BA252" s="150"/>
      <c r="BB252" s="150"/>
      <c r="BC252" s="150"/>
      <c r="BD252" s="150"/>
      <c r="BE252" s="150"/>
      <c r="BF252" s="150"/>
      <c r="BG252" s="150"/>
      <c r="BH252" s="150"/>
    </row>
    <row r="253" spans="1:60" outlineLevel="1" x14ac:dyDescent="0.2">
      <c r="A253" s="157"/>
      <c r="B253" s="158"/>
      <c r="C253" s="195" t="s">
        <v>492</v>
      </c>
      <c r="D253" s="188"/>
      <c r="E253" s="189">
        <v>64.459999999999994</v>
      </c>
      <c r="F253" s="160"/>
      <c r="G253" s="160"/>
      <c r="H253" s="160"/>
      <c r="I253" s="160"/>
      <c r="J253" s="160"/>
      <c r="K253" s="160"/>
      <c r="L253" s="160"/>
      <c r="M253" s="160"/>
      <c r="N253" s="160"/>
      <c r="O253" s="160"/>
      <c r="P253" s="160"/>
      <c r="Q253" s="160"/>
      <c r="R253" s="160"/>
      <c r="S253" s="160"/>
      <c r="T253" s="160"/>
      <c r="U253" s="160"/>
      <c r="V253" s="160"/>
      <c r="W253" s="160"/>
      <c r="X253" s="160"/>
      <c r="Y253" s="150"/>
      <c r="Z253" s="150"/>
      <c r="AA253" s="150"/>
      <c r="AB253" s="150"/>
      <c r="AC253" s="150"/>
      <c r="AD253" s="150"/>
      <c r="AE253" s="150"/>
      <c r="AF253" s="150"/>
      <c r="AG253" s="150" t="s">
        <v>264</v>
      </c>
      <c r="AH253" s="150">
        <v>0</v>
      </c>
      <c r="AI253" s="150"/>
      <c r="AJ253" s="150"/>
      <c r="AK253" s="150"/>
      <c r="AL253" s="150"/>
      <c r="AM253" s="150"/>
      <c r="AN253" s="150"/>
      <c r="AO253" s="150"/>
      <c r="AP253" s="150"/>
      <c r="AQ253" s="150"/>
      <c r="AR253" s="150"/>
      <c r="AS253" s="150"/>
      <c r="AT253" s="150"/>
      <c r="AU253" s="150"/>
      <c r="AV253" s="150"/>
      <c r="AW253" s="150"/>
      <c r="AX253" s="150"/>
      <c r="AY253" s="150"/>
      <c r="AZ253" s="150"/>
      <c r="BA253" s="150"/>
      <c r="BB253" s="150"/>
      <c r="BC253" s="150"/>
      <c r="BD253" s="150"/>
      <c r="BE253" s="150"/>
      <c r="BF253" s="150"/>
      <c r="BG253" s="150"/>
      <c r="BH253" s="150"/>
    </row>
    <row r="254" spans="1:60" outlineLevel="1" x14ac:dyDescent="0.2">
      <c r="A254" s="157"/>
      <c r="B254" s="158"/>
      <c r="C254" s="195" t="s">
        <v>493</v>
      </c>
      <c r="D254" s="188"/>
      <c r="E254" s="189">
        <v>-9.6760000000000002</v>
      </c>
      <c r="F254" s="160"/>
      <c r="G254" s="160"/>
      <c r="H254" s="160"/>
      <c r="I254" s="160"/>
      <c r="J254" s="160"/>
      <c r="K254" s="160"/>
      <c r="L254" s="160"/>
      <c r="M254" s="160"/>
      <c r="N254" s="160"/>
      <c r="O254" s="160"/>
      <c r="P254" s="160"/>
      <c r="Q254" s="160"/>
      <c r="R254" s="160"/>
      <c r="S254" s="160"/>
      <c r="T254" s="160"/>
      <c r="U254" s="160"/>
      <c r="V254" s="160"/>
      <c r="W254" s="160"/>
      <c r="X254" s="160"/>
      <c r="Y254" s="150"/>
      <c r="Z254" s="150"/>
      <c r="AA254" s="150"/>
      <c r="AB254" s="150"/>
      <c r="AC254" s="150"/>
      <c r="AD254" s="150"/>
      <c r="AE254" s="150"/>
      <c r="AF254" s="150"/>
      <c r="AG254" s="150" t="s">
        <v>264</v>
      </c>
      <c r="AH254" s="150">
        <v>0</v>
      </c>
      <c r="AI254" s="150"/>
      <c r="AJ254" s="150"/>
      <c r="AK254" s="150"/>
      <c r="AL254" s="150"/>
      <c r="AM254" s="150"/>
      <c r="AN254" s="150"/>
      <c r="AO254" s="150"/>
      <c r="AP254" s="150"/>
      <c r="AQ254" s="150"/>
      <c r="AR254" s="150"/>
      <c r="AS254" s="150"/>
      <c r="AT254" s="150"/>
      <c r="AU254" s="150"/>
      <c r="AV254" s="150"/>
      <c r="AW254" s="150"/>
      <c r="AX254" s="150"/>
      <c r="AY254" s="150"/>
      <c r="AZ254" s="150"/>
      <c r="BA254" s="150"/>
      <c r="BB254" s="150"/>
      <c r="BC254" s="150"/>
      <c r="BD254" s="150"/>
      <c r="BE254" s="150"/>
      <c r="BF254" s="150"/>
      <c r="BG254" s="150"/>
      <c r="BH254" s="150"/>
    </row>
    <row r="255" spans="1:60" outlineLevel="1" x14ac:dyDescent="0.2">
      <c r="A255" s="157"/>
      <c r="B255" s="158"/>
      <c r="C255" s="195" t="s">
        <v>494</v>
      </c>
      <c r="D255" s="188"/>
      <c r="E255" s="189">
        <v>8.4075000000000006</v>
      </c>
      <c r="F255" s="160"/>
      <c r="G255" s="160"/>
      <c r="H255" s="160"/>
      <c r="I255" s="160"/>
      <c r="J255" s="160"/>
      <c r="K255" s="160"/>
      <c r="L255" s="160"/>
      <c r="M255" s="160"/>
      <c r="N255" s="160"/>
      <c r="O255" s="160"/>
      <c r="P255" s="160"/>
      <c r="Q255" s="160"/>
      <c r="R255" s="160"/>
      <c r="S255" s="160"/>
      <c r="T255" s="160"/>
      <c r="U255" s="160"/>
      <c r="V255" s="160"/>
      <c r="W255" s="160"/>
      <c r="X255" s="160"/>
      <c r="Y255" s="150"/>
      <c r="Z255" s="150"/>
      <c r="AA255" s="150"/>
      <c r="AB255" s="150"/>
      <c r="AC255" s="150"/>
      <c r="AD255" s="150"/>
      <c r="AE255" s="150"/>
      <c r="AF255" s="150"/>
      <c r="AG255" s="150" t="s">
        <v>264</v>
      </c>
      <c r="AH255" s="150">
        <v>0</v>
      </c>
      <c r="AI255" s="150"/>
      <c r="AJ255" s="150"/>
      <c r="AK255" s="150"/>
      <c r="AL255" s="150"/>
      <c r="AM255" s="150"/>
      <c r="AN255" s="150"/>
      <c r="AO255" s="150"/>
      <c r="AP255" s="150"/>
      <c r="AQ255" s="150"/>
      <c r="AR255" s="150"/>
      <c r="AS255" s="150"/>
      <c r="AT255" s="150"/>
      <c r="AU255" s="150"/>
      <c r="AV255" s="150"/>
      <c r="AW255" s="150"/>
      <c r="AX255" s="150"/>
      <c r="AY255" s="150"/>
      <c r="AZ255" s="150"/>
      <c r="BA255" s="150"/>
      <c r="BB255" s="150"/>
      <c r="BC255" s="150"/>
      <c r="BD255" s="150"/>
      <c r="BE255" s="150"/>
      <c r="BF255" s="150"/>
      <c r="BG255" s="150"/>
      <c r="BH255" s="150"/>
    </row>
    <row r="256" spans="1:60" outlineLevel="1" x14ac:dyDescent="0.2">
      <c r="A256" s="157"/>
      <c r="B256" s="158"/>
      <c r="C256" s="195" t="s">
        <v>495</v>
      </c>
      <c r="D256" s="188"/>
      <c r="E256" s="189">
        <v>-1.08</v>
      </c>
      <c r="F256" s="160"/>
      <c r="G256" s="160"/>
      <c r="H256" s="160"/>
      <c r="I256" s="160"/>
      <c r="J256" s="160"/>
      <c r="K256" s="160"/>
      <c r="L256" s="160"/>
      <c r="M256" s="160"/>
      <c r="N256" s="160"/>
      <c r="O256" s="160"/>
      <c r="P256" s="160"/>
      <c r="Q256" s="160"/>
      <c r="R256" s="160"/>
      <c r="S256" s="160"/>
      <c r="T256" s="160"/>
      <c r="U256" s="160"/>
      <c r="V256" s="160"/>
      <c r="W256" s="160"/>
      <c r="X256" s="160"/>
      <c r="Y256" s="150"/>
      <c r="Z256" s="150"/>
      <c r="AA256" s="150"/>
      <c r="AB256" s="150"/>
      <c r="AC256" s="150"/>
      <c r="AD256" s="150"/>
      <c r="AE256" s="150"/>
      <c r="AF256" s="150"/>
      <c r="AG256" s="150" t="s">
        <v>264</v>
      </c>
      <c r="AH256" s="150">
        <v>0</v>
      </c>
      <c r="AI256" s="150"/>
      <c r="AJ256" s="150"/>
      <c r="AK256" s="150"/>
      <c r="AL256" s="150"/>
      <c r="AM256" s="150"/>
      <c r="AN256" s="150"/>
      <c r="AO256" s="150"/>
      <c r="AP256" s="150"/>
      <c r="AQ256" s="150"/>
      <c r="AR256" s="150"/>
      <c r="AS256" s="150"/>
      <c r="AT256" s="150"/>
      <c r="AU256" s="150"/>
      <c r="AV256" s="150"/>
      <c r="AW256" s="150"/>
      <c r="AX256" s="150"/>
      <c r="AY256" s="150"/>
      <c r="AZ256" s="150"/>
      <c r="BA256" s="150"/>
      <c r="BB256" s="150"/>
      <c r="BC256" s="150"/>
      <c r="BD256" s="150"/>
      <c r="BE256" s="150"/>
      <c r="BF256" s="150"/>
      <c r="BG256" s="150"/>
      <c r="BH256" s="150"/>
    </row>
    <row r="257" spans="1:60" outlineLevel="1" x14ac:dyDescent="0.2">
      <c r="A257" s="157"/>
      <c r="B257" s="158"/>
      <c r="C257" s="195" t="s">
        <v>496</v>
      </c>
      <c r="D257" s="188"/>
      <c r="E257" s="189">
        <v>1.8049999999999999</v>
      </c>
      <c r="F257" s="160"/>
      <c r="G257" s="160"/>
      <c r="H257" s="160"/>
      <c r="I257" s="160"/>
      <c r="J257" s="160"/>
      <c r="K257" s="160"/>
      <c r="L257" s="160"/>
      <c r="M257" s="160"/>
      <c r="N257" s="160"/>
      <c r="O257" s="160"/>
      <c r="P257" s="160"/>
      <c r="Q257" s="160"/>
      <c r="R257" s="160"/>
      <c r="S257" s="160"/>
      <c r="T257" s="160"/>
      <c r="U257" s="160"/>
      <c r="V257" s="160"/>
      <c r="W257" s="160"/>
      <c r="X257" s="160"/>
      <c r="Y257" s="150"/>
      <c r="Z257" s="150"/>
      <c r="AA257" s="150"/>
      <c r="AB257" s="150"/>
      <c r="AC257" s="150"/>
      <c r="AD257" s="150"/>
      <c r="AE257" s="150"/>
      <c r="AF257" s="150"/>
      <c r="AG257" s="150" t="s">
        <v>264</v>
      </c>
      <c r="AH257" s="150">
        <v>0</v>
      </c>
      <c r="AI257" s="150"/>
      <c r="AJ257" s="150"/>
      <c r="AK257" s="150"/>
      <c r="AL257" s="150"/>
      <c r="AM257" s="150"/>
      <c r="AN257" s="150"/>
      <c r="AO257" s="150"/>
      <c r="AP257" s="150"/>
      <c r="AQ257" s="150"/>
      <c r="AR257" s="150"/>
      <c r="AS257" s="150"/>
      <c r="AT257" s="150"/>
      <c r="AU257" s="150"/>
      <c r="AV257" s="150"/>
      <c r="AW257" s="150"/>
      <c r="AX257" s="150"/>
      <c r="AY257" s="150"/>
      <c r="AZ257" s="150"/>
      <c r="BA257" s="150"/>
      <c r="BB257" s="150"/>
      <c r="BC257" s="150"/>
      <c r="BD257" s="150"/>
      <c r="BE257" s="150"/>
      <c r="BF257" s="150"/>
      <c r="BG257" s="150"/>
      <c r="BH257" s="150"/>
    </row>
    <row r="258" spans="1:60" outlineLevel="1" x14ac:dyDescent="0.2">
      <c r="A258" s="157"/>
      <c r="B258" s="158"/>
      <c r="C258" s="195" t="s">
        <v>497</v>
      </c>
      <c r="D258" s="188"/>
      <c r="E258" s="189">
        <v>0.85499999999999998</v>
      </c>
      <c r="F258" s="160"/>
      <c r="G258" s="160"/>
      <c r="H258" s="160"/>
      <c r="I258" s="160"/>
      <c r="J258" s="160"/>
      <c r="K258" s="160"/>
      <c r="L258" s="160"/>
      <c r="M258" s="160"/>
      <c r="N258" s="160"/>
      <c r="O258" s="160"/>
      <c r="P258" s="160"/>
      <c r="Q258" s="160"/>
      <c r="R258" s="160"/>
      <c r="S258" s="160"/>
      <c r="T258" s="160"/>
      <c r="U258" s="160"/>
      <c r="V258" s="160"/>
      <c r="W258" s="160"/>
      <c r="X258" s="160"/>
      <c r="Y258" s="150"/>
      <c r="Z258" s="150"/>
      <c r="AA258" s="150"/>
      <c r="AB258" s="150"/>
      <c r="AC258" s="150"/>
      <c r="AD258" s="150"/>
      <c r="AE258" s="150"/>
      <c r="AF258" s="150"/>
      <c r="AG258" s="150" t="s">
        <v>264</v>
      </c>
      <c r="AH258" s="150">
        <v>0</v>
      </c>
      <c r="AI258" s="150"/>
      <c r="AJ258" s="150"/>
      <c r="AK258" s="150"/>
      <c r="AL258" s="150"/>
      <c r="AM258" s="150"/>
      <c r="AN258" s="150"/>
      <c r="AO258" s="150"/>
      <c r="AP258" s="150"/>
      <c r="AQ258" s="150"/>
      <c r="AR258" s="150"/>
      <c r="AS258" s="150"/>
      <c r="AT258" s="150"/>
      <c r="AU258" s="150"/>
      <c r="AV258" s="150"/>
      <c r="AW258" s="150"/>
      <c r="AX258" s="150"/>
      <c r="AY258" s="150"/>
      <c r="AZ258" s="150"/>
      <c r="BA258" s="150"/>
      <c r="BB258" s="150"/>
      <c r="BC258" s="150"/>
      <c r="BD258" s="150"/>
      <c r="BE258" s="150"/>
      <c r="BF258" s="150"/>
      <c r="BG258" s="150"/>
      <c r="BH258" s="150"/>
    </row>
    <row r="259" spans="1:60" outlineLevel="1" x14ac:dyDescent="0.2">
      <c r="A259" s="157"/>
      <c r="B259" s="158"/>
      <c r="C259" s="195" t="s">
        <v>498</v>
      </c>
      <c r="D259" s="188"/>
      <c r="E259" s="189">
        <v>-0.36</v>
      </c>
      <c r="F259" s="160"/>
      <c r="G259" s="160"/>
      <c r="H259" s="160"/>
      <c r="I259" s="160"/>
      <c r="J259" s="160"/>
      <c r="K259" s="160"/>
      <c r="L259" s="160"/>
      <c r="M259" s="160"/>
      <c r="N259" s="160"/>
      <c r="O259" s="160"/>
      <c r="P259" s="160"/>
      <c r="Q259" s="160"/>
      <c r="R259" s="160"/>
      <c r="S259" s="160"/>
      <c r="T259" s="160"/>
      <c r="U259" s="160"/>
      <c r="V259" s="160"/>
      <c r="W259" s="160"/>
      <c r="X259" s="160"/>
      <c r="Y259" s="150"/>
      <c r="Z259" s="150"/>
      <c r="AA259" s="150"/>
      <c r="AB259" s="150"/>
      <c r="AC259" s="150"/>
      <c r="AD259" s="150"/>
      <c r="AE259" s="150"/>
      <c r="AF259" s="150"/>
      <c r="AG259" s="150" t="s">
        <v>264</v>
      </c>
      <c r="AH259" s="150">
        <v>0</v>
      </c>
      <c r="AI259" s="150"/>
      <c r="AJ259" s="150"/>
      <c r="AK259" s="150"/>
      <c r="AL259" s="150"/>
      <c r="AM259" s="150"/>
      <c r="AN259" s="150"/>
      <c r="AO259" s="150"/>
      <c r="AP259" s="150"/>
      <c r="AQ259" s="150"/>
      <c r="AR259" s="150"/>
      <c r="AS259" s="150"/>
      <c r="AT259" s="150"/>
      <c r="AU259" s="150"/>
      <c r="AV259" s="150"/>
      <c r="AW259" s="150"/>
      <c r="AX259" s="150"/>
      <c r="AY259" s="150"/>
      <c r="AZ259" s="150"/>
      <c r="BA259" s="150"/>
      <c r="BB259" s="150"/>
      <c r="BC259" s="150"/>
      <c r="BD259" s="150"/>
      <c r="BE259" s="150"/>
      <c r="BF259" s="150"/>
      <c r="BG259" s="150"/>
      <c r="BH259" s="150"/>
    </row>
    <row r="260" spans="1:60" outlineLevel="1" x14ac:dyDescent="0.2">
      <c r="A260" s="157"/>
      <c r="B260" s="158"/>
      <c r="C260" s="195" t="s">
        <v>499</v>
      </c>
      <c r="D260" s="188"/>
      <c r="E260" s="189">
        <v>3.5150000000000001</v>
      </c>
      <c r="F260" s="160"/>
      <c r="G260" s="160"/>
      <c r="H260" s="160"/>
      <c r="I260" s="160"/>
      <c r="J260" s="160"/>
      <c r="K260" s="160"/>
      <c r="L260" s="160"/>
      <c r="M260" s="160"/>
      <c r="N260" s="160"/>
      <c r="O260" s="160"/>
      <c r="P260" s="160"/>
      <c r="Q260" s="160"/>
      <c r="R260" s="160"/>
      <c r="S260" s="160"/>
      <c r="T260" s="160"/>
      <c r="U260" s="160"/>
      <c r="V260" s="160"/>
      <c r="W260" s="160"/>
      <c r="X260" s="160"/>
      <c r="Y260" s="150"/>
      <c r="Z260" s="150"/>
      <c r="AA260" s="150"/>
      <c r="AB260" s="150"/>
      <c r="AC260" s="150"/>
      <c r="AD260" s="150"/>
      <c r="AE260" s="150"/>
      <c r="AF260" s="150"/>
      <c r="AG260" s="150" t="s">
        <v>264</v>
      </c>
      <c r="AH260" s="150">
        <v>0</v>
      </c>
      <c r="AI260" s="150"/>
      <c r="AJ260" s="150"/>
      <c r="AK260" s="150"/>
      <c r="AL260" s="150"/>
      <c r="AM260" s="150"/>
      <c r="AN260" s="150"/>
      <c r="AO260" s="150"/>
      <c r="AP260" s="150"/>
      <c r="AQ260" s="150"/>
      <c r="AR260" s="150"/>
      <c r="AS260" s="150"/>
      <c r="AT260" s="150"/>
      <c r="AU260" s="150"/>
      <c r="AV260" s="150"/>
      <c r="AW260" s="150"/>
      <c r="AX260" s="150"/>
      <c r="AY260" s="150"/>
      <c r="AZ260" s="150"/>
      <c r="BA260" s="150"/>
      <c r="BB260" s="150"/>
      <c r="BC260" s="150"/>
      <c r="BD260" s="150"/>
      <c r="BE260" s="150"/>
      <c r="BF260" s="150"/>
      <c r="BG260" s="150"/>
      <c r="BH260" s="150"/>
    </row>
    <row r="261" spans="1:60" outlineLevel="1" x14ac:dyDescent="0.2">
      <c r="A261" s="157"/>
      <c r="B261" s="158"/>
      <c r="C261" s="195" t="s">
        <v>500</v>
      </c>
      <c r="D261" s="188"/>
      <c r="E261" s="189">
        <v>-0.54</v>
      </c>
      <c r="F261" s="160"/>
      <c r="G261" s="160"/>
      <c r="H261" s="160"/>
      <c r="I261" s="160"/>
      <c r="J261" s="160"/>
      <c r="K261" s="160"/>
      <c r="L261" s="160"/>
      <c r="M261" s="160"/>
      <c r="N261" s="160"/>
      <c r="O261" s="160"/>
      <c r="P261" s="160"/>
      <c r="Q261" s="160"/>
      <c r="R261" s="160"/>
      <c r="S261" s="160"/>
      <c r="T261" s="160"/>
      <c r="U261" s="160"/>
      <c r="V261" s="160"/>
      <c r="W261" s="160"/>
      <c r="X261" s="160"/>
      <c r="Y261" s="150"/>
      <c r="Z261" s="150"/>
      <c r="AA261" s="150"/>
      <c r="AB261" s="150"/>
      <c r="AC261" s="150"/>
      <c r="AD261" s="150"/>
      <c r="AE261" s="150"/>
      <c r="AF261" s="150"/>
      <c r="AG261" s="150" t="s">
        <v>264</v>
      </c>
      <c r="AH261" s="150">
        <v>0</v>
      </c>
      <c r="AI261" s="150"/>
      <c r="AJ261" s="150"/>
      <c r="AK261" s="150"/>
      <c r="AL261" s="150"/>
      <c r="AM261" s="150"/>
      <c r="AN261" s="150"/>
      <c r="AO261" s="150"/>
      <c r="AP261" s="150"/>
      <c r="AQ261" s="150"/>
      <c r="AR261" s="150"/>
      <c r="AS261" s="150"/>
      <c r="AT261" s="150"/>
      <c r="AU261" s="150"/>
      <c r="AV261" s="150"/>
      <c r="AW261" s="150"/>
      <c r="AX261" s="150"/>
      <c r="AY261" s="150"/>
      <c r="AZ261" s="150"/>
      <c r="BA261" s="150"/>
      <c r="BB261" s="150"/>
      <c r="BC261" s="150"/>
      <c r="BD261" s="150"/>
      <c r="BE261" s="150"/>
      <c r="BF261" s="150"/>
      <c r="BG261" s="150"/>
      <c r="BH261" s="150"/>
    </row>
    <row r="262" spans="1:60" outlineLevel="1" x14ac:dyDescent="0.2">
      <c r="A262" s="157"/>
      <c r="B262" s="158"/>
      <c r="C262" s="195" t="s">
        <v>501</v>
      </c>
      <c r="D262" s="188"/>
      <c r="E262" s="189">
        <v>1.52</v>
      </c>
      <c r="F262" s="160"/>
      <c r="G262" s="160"/>
      <c r="H262" s="160"/>
      <c r="I262" s="160"/>
      <c r="J262" s="160"/>
      <c r="K262" s="160"/>
      <c r="L262" s="160"/>
      <c r="M262" s="160"/>
      <c r="N262" s="160"/>
      <c r="O262" s="160"/>
      <c r="P262" s="160"/>
      <c r="Q262" s="160"/>
      <c r="R262" s="160"/>
      <c r="S262" s="160"/>
      <c r="T262" s="160"/>
      <c r="U262" s="160"/>
      <c r="V262" s="160"/>
      <c r="W262" s="160"/>
      <c r="X262" s="160"/>
      <c r="Y262" s="150"/>
      <c r="Z262" s="150"/>
      <c r="AA262" s="150"/>
      <c r="AB262" s="150"/>
      <c r="AC262" s="150"/>
      <c r="AD262" s="150"/>
      <c r="AE262" s="150"/>
      <c r="AF262" s="150"/>
      <c r="AG262" s="150" t="s">
        <v>264</v>
      </c>
      <c r="AH262" s="150">
        <v>0</v>
      </c>
      <c r="AI262" s="150"/>
      <c r="AJ262" s="150"/>
      <c r="AK262" s="150"/>
      <c r="AL262" s="150"/>
      <c r="AM262" s="150"/>
      <c r="AN262" s="150"/>
      <c r="AO262" s="150"/>
      <c r="AP262" s="150"/>
      <c r="AQ262" s="150"/>
      <c r="AR262" s="150"/>
      <c r="AS262" s="150"/>
      <c r="AT262" s="150"/>
      <c r="AU262" s="150"/>
      <c r="AV262" s="150"/>
      <c r="AW262" s="150"/>
      <c r="AX262" s="150"/>
      <c r="AY262" s="150"/>
      <c r="AZ262" s="150"/>
      <c r="BA262" s="150"/>
      <c r="BB262" s="150"/>
      <c r="BC262" s="150"/>
      <c r="BD262" s="150"/>
      <c r="BE262" s="150"/>
      <c r="BF262" s="150"/>
      <c r="BG262" s="150"/>
      <c r="BH262" s="150"/>
    </row>
    <row r="263" spans="1:60" outlineLevel="1" x14ac:dyDescent="0.2">
      <c r="A263" s="157"/>
      <c r="B263" s="158"/>
      <c r="C263" s="195" t="s">
        <v>502</v>
      </c>
      <c r="D263" s="188"/>
      <c r="E263" s="189">
        <v>-1.5760000000000001</v>
      </c>
      <c r="F263" s="160"/>
      <c r="G263" s="160"/>
      <c r="H263" s="160"/>
      <c r="I263" s="160"/>
      <c r="J263" s="160"/>
      <c r="K263" s="160"/>
      <c r="L263" s="160"/>
      <c r="M263" s="160"/>
      <c r="N263" s="160"/>
      <c r="O263" s="160"/>
      <c r="P263" s="160"/>
      <c r="Q263" s="160"/>
      <c r="R263" s="160"/>
      <c r="S263" s="160"/>
      <c r="T263" s="160"/>
      <c r="U263" s="160"/>
      <c r="V263" s="160"/>
      <c r="W263" s="160"/>
      <c r="X263" s="160"/>
      <c r="Y263" s="150"/>
      <c r="Z263" s="150"/>
      <c r="AA263" s="150"/>
      <c r="AB263" s="150"/>
      <c r="AC263" s="150"/>
      <c r="AD263" s="150"/>
      <c r="AE263" s="150"/>
      <c r="AF263" s="150"/>
      <c r="AG263" s="150" t="s">
        <v>264</v>
      </c>
      <c r="AH263" s="150">
        <v>0</v>
      </c>
      <c r="AI263" s="150"/>
      <c r="AJ263" s="150"/>
      <c r="AK263" s="150"/>
      <c r="AL263" s="150"/>
      <c r="AM263" s="150"/>
      <c r="AN263" s="150"/>
      <c r="AO263" s="150"/>
      <c r="AP263" s="150"/>
      <c r="AQ263" s="150"/>
      <c r="AR263" s="150"/>
      <c r="AS263" s="150"/>
      <c r="AT263" s="150"/>
      <c r="AU263" s="150"/>
      <c r="AV263" s="150"/>
      <c r="AW263" s="150"/>
      <c r="AX263" s="150"/>
      <c r="AY263" s="150"/>
      <c r="AZ263" s="150"/>
      <c r="BA263" s="150"/>
      <c r="BB263" s="150"/>
      <c r="BC263" s="150"/>
      <c r="BD263" s="150"/>
      <c r="BE263" s="150"/>
      <c r="BF263" s="150"/>
      <c r="BG263" s="150"/>
      <c r="BH263" s="150"/>
    </row>
    <row r="264" spans="1:60" outlineLevel="1" x14ac:dyDescent="0.2">
      <c r="A264" s="157"/>
      <c r="B264" s="158"/>
      <c r="C264" s="195" t="s">
        <v>503</v>
      </c>
      <c r="D264" s="188"/>
      <c r="E264" s="189">
        <v>19.561</v>
      </c>
      <c r="F264" s="160"/>
      <c r="G264" s="160"/>
      <c r="H264" s="160"/>
      <c r="I264" s="160"/>
      <c r="J264" s="160"/>
      <c r="K264" s="160"/>
      <c r="L264" s="160"/>
      <c r="M264" s="160"/>
      <c r="N264" s="160"/>
      <c r="O264" s="160"/>
      <c r="P264" s="160"/>
      <c r="Q264" s="160"/>
      <c r="R264" s="160"/>
      <c r="S264" s="160"/>
      <c r="T264" s="160"/>
      <c r="U264" s="160"/>
      <c r="V264" s="160"/>
      <c r="W264" s="160"/>
      <c r="X264" s="160"/>
      <c r="Y264" s="150"/>
      <c r="Z264" s="150"/>
      <c r="AA264" s="150"/>
      <c r="AB264" s="150"/>
      <c r="AC264" s="150"/>
      <c r="AD264" s="150"/>
      <c r="AE264" s="150"/>
      <c r="AF264" s="150"/>
      <c r="AG264" s="150" t="s">
        <v>264</v>
      </c>
      <c r="AH264" s="150">
        <v>0</v>
      </c>
      <c r="AI264" s="150"/>
      <c r="AJ264" s="150"/>
      <c r="AK264" s="150"/>
      <c r="AL264" s="150"/>
      <c r="AM264" s="150"/>
      <c r="AN264" s="150"/>
      <c r="AO264" s="150"/>
      <c r="AP264" s="150"/>
      <c r="AQ264" s="150"/>
      <c r="AR264" s="150"/>
      <c r="AS264" s="150"/>
      <c r="AT264" s="150"/>
      <c r="AU264" s="150"/>
      <c r="AV264" s="150"/>
      <c r="AW264" s="150"/>
      <c r="AX264" s="150"/>
      <c r="AY264" s="150"/>
      <c r="AZ264" s="150"/>
      <c r="BA264" s="150"/>
      <c r="BB264" s="150"/>
      <c r="BC264" s="150"/>
      <c r="BD264" s="150"/>
      <c r="BE264" s="150"/>
      <c r="BF264" s="150"/>
      <c r="BG264" s="150"/>
      <c r="BH264" s="150"/>
    </row>
    <row r="265" spans="1:60" outlineLevel="1" x14ac:dyDescent="0.2">
      <c r="A265" s="157"/>
      <c r="B265" s="158"/>
      <c r="C265" s="195" t="s">
        <v>504</v>
      </c>
      <c r="D265" s="188"/>
      <c r="E265" s="189">
        <v>-1.5760000000000001</v>
      </c>
      <c r="F265" s="160"/>
      <c r="G265" s="160"/>
      <c r="H265" s="160"/>
      <c r="I265" s="160"/>
      <c r="J265" s="160"/>
      <c r="K265" s="160"/>
      <c r="L265" s="160"/>
      <c r="M265" s="160"/>
      <c r="N265" s="160"/>
      <c r="O265" s="160"/>
      <c r="P265" s="160"/>
      <c r="Q265" s="160"/>
      <c r="R265" s="160"/>
      <c r="S265" s="160"/>
      <c r="T265" s="160"/>
      <c r="U265" s="160"/>
      <c r="V265" s="160"/>
      <c r="W265" s="160"/>
      <c r="X265" s="160"/>
      <c r="Y265" s="150"/>
      <c r="Z265" s="150"/>
      <c r="AA265" s="150"/>
      <c r="AB265" s="150"/>
      <c r="AC265" s="150"/>
      <c r="AD265" s="150"/>
      <c r="AE265" s="150"/>
      <c r="AF265" s="150"/>
      <c r="AG265" s="150" t="s">
        <v>264</v>
      </c>
      <c r="AH265" s="150">
        <v>0</v>
      </c>
      <c r="AI265" s="150"/>
      <c r="AJ265" s="150"/>
      <c r="AK265" s="150"/>
      <c r="AL265" s="150"/>
      <c r="AM265" s="150"/>
      <c r="AN265" s="150"/>
      <c r="AO265" s="150"/>
      <c r="AP265" s="150"/>
      <c r="AQ265" s="150"/>
      <c r="AR265" s="150"/>
      <c r="AS265" s="150"/>
      <c r="AT265" s="150"/>
      <c r="AU265" s="150"/>
      <c r="AV265" s="150"/>
      <c r="AW265" s="150"/>
      <c r="AX265" s="150"/>
      <c r="AY265" s="150"/>
      <c r="AZ265" s="150"/>
      <c r="BA265" s="150"/>
      <c r="BB265" s="150"/>
      <c r="BC265" s="150"/>
      <c r="BD265" s="150"/>
      <c r="BE265" s="150"/>
      <c r="BF265" s="150"/>
      <c r="BG265" s="150"/>
      <c r="BH265" s="150"/>
    </row>
    <row r="266" spans="1:60" outlineLevel="1" x14ac:dyDescent="0.2">
      <c r="A266" s="157"/>
      <c r="B266" s="158"/>
      <c r="C266" s="195" t="s">
        <v>505</v>
      </c>
      <c r="D266" s="188"/>
      <c r="E266" s="189">
        <v>33.195999999999998</v>
      </c>
      <c r="F266" s="160"/>
      <c r="G266" s="160"/>
      <c r="H266" s="160"/>
      <c r="I266" s="160"/>
      <c r="J266" s="160"/>
      <c r="K266" s="160"/>
      <c r="L266" s="160"/>
      <c r="M266" s="160"/>
      <c r="N266" s="160"/>
      <c r="O266" s="160"/>
      <c r="P266" s="160"/>
      <c r="Q266" s="160"/>
      <c r="R266" s="160"/>
      <c r="S266" s="160"/>
      <c r="T266" s="160"/>
      <c r="U266" s="160"/>
      <c r="V266" s="160"/>
      <c r="W266" s="160"/>
      <c r="X266" s="160"/>
      <c r="Y266" s="150"/>
      <c r="Z266" s="150"/>
      <c r="AA266" s="150"/>
      <c r="AB266" s="150"/>
      <c r="AC266" s="150"/>
      <c r="AD266" s="150"/>
      <c r="AE266" s="150"/>
      <c r="AF266" s="150"/>
      <c r="AG266" s="150" t="s">
        <v>264</v>
      </c>
      <c r="AH266" s="150">
        <v>0</v>
      </c>
      <c r="AI266" s="150"/>
      <c r="AJ266" s="150"/>
      <c r="AK266" s="150"/>
      <c r="AL266" s="150"/>
      <c r="AM266" s="150"/>
      <c r="AN266" s="150"/>
      <c r="AO266" s="150"/>
      <c r="AP266" s="150"/>
      <c r="AQ266" s="150"/>
      <c r="AR266" s="150"/>
      <c r="AS266" s="150"/>
      <c r="AT266" s="150"/>
      <c r="AU266" s="150"/>
      <c r="AV266" s="150"/>
      <c r="AW266" s="150"/>
      <c r="AX266" s="150"/>
      <c r="AY266" s="150"/>
      <c r="AZ266" s="150"/>
      <c r="BA266" s="150"/>
      <c r="BB266" s="150"/>
      <c r="BC266" s="150"/>
      <c r="BD266" s="150"/>
      <c r="BE266" s="150"/>
      <c r="BF266" s="150"/>
      <c r="BG266" s="150"/>
      <c r="BH266" s="150"/>
    </row>
    <row r="267" spans="1:60" outlineLevel="1" x14ac:dyDescent="0.2">
      <c r="A267" s="157"/>
      <c r="B267" s="158"/>
      <c r="C267" s="195" t="s">
        <v>506</v>
      </c>
      <c r="D267" s="188"/>
      <c r="E267" s="189">
        <v>-2.7</v>
      </c>
      <c r="F267" s="160"/>
      <c r="G267" s="160"/>
      <c r="H267" s="160"/>
      <c r="I267" s="160"/>
      <c r="J267" s="160"/>
      <c r="K267" s="160"/>
      <c r="L267" s="160"/>
      <c r="M267" s="160"/>
      <c r="N267" s="160"/>
      <c r="O267" s="160"/>
      <c r="P267" s="160"/>
      <c r="Q267" s="160"/>
      <c r="R267" s="160"/>
      <c r="S267" s="160"/>
      <c r="T267" s="160"/>
      <c r="U267" s="160"/>
      <c r="V267" s="160"/>
      <c r="W267" s="160"/>
      <c r="X267" s="160"/>
      <c r="Y267" s="150"/>
      <c r="Z267" s="150"/>
      <c r="AA267" s="150"/>
      <c r="AB267" s="150"/>
      <c r="AC267" s="150"/>
      <c r="AD267" s="150"/>
      <c r="AE267" s="150"/>
      <c r="AF267" s="150"/>
      <c r="AG267" s="150" t="s">
        <v>264</v>
      </c>
      <c r="AH267" s="150">
        <v>0</v>
      </c>
      <c r="AI267" s="150"/>
      <c r="AJ267" s="150"/>
      <c r="AK267" s="150"/>
      <c r="AL267" s="150"/>
      <c r="AM267" s="150"/>
      <c r="AN267" s="150"/>
      <c r="AO267" s="150"/>
      <c r="AP267" s="150"/>
      <c r="AQ267" s="150"/>
      <c r="AR267" s="150"/>
      <c r="AS267" s="150"/>
      <c r="AT267" s="150"/>
      <c r="AU267" s="150"/>
      <c r="AV267" s="150"/>
      <c r="AW267" s="150"/>
      <c r="AX267" s="150"/>
      <c r="AY267" s="150"/>
      <c r="AZ267" s="150"/>
      <c r="BA267" s="150"/>
      <c r="BB267" s="150"/>
      <c r="BC267" s="150"/>
      <c r="BD267" s="150"/>
      <c r="BE267" s="150"/>
      <c r="BF267" s="150"/>
      <c r="BG267" s="150"/>
      <c r="BH267" s="150"/>
    </row>
    <row r="268" spans="1:60" outlineLevel="1" x14ac:dyDescent="0.2">
      <c r="A268" s="157"/>
      <c r="B268" s="158"/>
      <c r="C268" s="195" t="s">
        <v>507</v>
      </c>
      <c r="D268" s="188"/>
      <c r="E268" s="189">
        <v>107.57599999999999</v>
      </c>
      <c r="F268" s="160"/>
      <c r="G268" s="160"/>
      <c r="H268" s="160"/>
      <c r="I268" s="160"/>
      <c r="J268" s="160"/>
      <c r="K268" s="160"/>
      <c r="L268" s="160"/>
      <c r="M268" s="160"/>
      <c r="N268" s="160"/>
      <c r="O268" s="160"/>
      <c r="P268" s="160"/>
      <c r="Q268" s="160"/>
      <c r="R268" s="160"/>
      <c r="S268" s="160"/>
      <c r="T268" s="160"/>
      <c r="U268" s="160"/>
      <c r="V268" s="160"/>
      <c r="W268" s="160"/>
      <c r="X268" s="160"/>
      <c r="Y268" s="150"/>
      <c r="Z268" s="150"/>
      <c r="AA268" s="150"/>
      <c r="AB268" s="150"/>
      <c r="AC268" s="150"/>
      <c r="AD268" s="150"/>
      <c r="AE268" s="150"/>
      <c r="AF268" s="150"/>
      <c r="AG268" s="150" t="s">
        <v>264</v>
      </c>
      <c r="AH268" s="150">
        <v>0</v>
      </c>
      <c r="AI268" s="150"/>
      <c r="AJ268" s="150"/>
      <c r="AK268" s="150"/>
      <c r="AL268" s="150"/>
      <c r="AM268" s="150"/>
      <c r="AN268" s="150"/>
      <c r="AO268" s="150"/>
      <c r="AP268" s="150"/>
      <c r="AQ268" s="150"/>
      <c r="AR268" s="150"/>
      <c r="AS268" s="150"/>
      <c r="AT268" s="150"/>
      <c r="AU268" s="150"/>
      <c r="AV268" s="150"/>
      <c r="AW268" s="150"/>
      <c r="AX268" s="150"/>
      <c r="AY268" s="150"/>
      <c r="AZ268" s="150"/>
      <c r="BA268" s="150"/>
      <c r="BB268" s="150"/>
      <c r="BC268" s="150"/>
      <c r="BD268" s="150"/>
      <c r="BE268" s="150"/>
      <c r="BF268" s="150"/>
      <c r="BG268" s="150"/>
      <c r="BH268" s="150"/>
    </row>
    <row r="269" spans="1:60" outlineLevel="1" x14ac:dyDescent="0.2">
      <c r="A269" s="157"/>
      <c r="B269" s="158"/>
      <c r="C269" s="195" t="s">
        <v>508</v>
      </c>
      <c r="D269" s="188"/>
      <c r="E269" s="189">
        <v>-13.605</v>
      </c>
      <c r="F269" s="160"/>
      <c r="G269" s="160"/>
      <c r="H269" s="160"/>
      <c r="I269" s="160"/>
      <c r="J269" s="160"/>
      <c r="K269" s="160"/>
      <c r="L269" s="160"/>
      <c r="M269" s="160"/>
      <c r="N269" s="160"/>
      <c r="O269" s="160"/>
      <c r="P269" s="160"/>
      <c r="Q269" s="160"/>
      <c r="R269" s="160"/>
      <c r="S269" s="160"/>
      <c r="T269" s="160"/>
      <c r="U269" s="160"/>
      <c r="V269" s="160"/>
      <c r="W269" s="160"/>
      <c r="X269" s="160"/>
      <c r="Y269" s="150"/>
      <c r="Z269" s="150"/>
      <c r="AA269" s="150"/>
      <c r="AB269" s="150"/>
      <c r="AC269" s="150"/>
      <c r="AD269" s="150"/>
      <c r="AE269" s="150"/>
      <c r="AF269" s="150"/>
      <c r="AG269" s="150" t="s">
        <v>264</v>
      </c>
      <c r="AH269" s="150">
        <v>0</v>
      </c>
      <c r="AI269" s="150"/>
      <c r="AJ269" s="150"/>
      <c r="AK269" s="150"/>
      <c r="AL269" s="150"/>
      <c r="AM269" s="150"/>
      <c r="AN269" s="150"/>
      <c r="AO269" s="150"/>
      <c r="AP269" s="150"/>
      <c r="AQ269" s="150"/>
      <c r="AR269" s="150"/>
      <c r="AS269" s="150"/>
      <c r="AT269" s="150"/>
      <c r="AU269" s="150"/>
      <c r="AV269" s="150"/>
      <c r="AW269" s="150"/>
      <c r="AX269" s="150"/>
      <c r="AY269" s="150"/>
      <c r="AZ269" s="150"/>
      <c r="BA269" s="150"/>
      <c r="BB269" s="150"/>
      <c r="BC269" s="150"/>
      <c r="BD269" s="150"/>
      <c r="BE269" s="150"/>
      <c r="BF269" s="150"/>
      <c r="BG269" s="150"/>
      <c r="BH269" s="150"/>
    </row>
    <row r="270" spans="1:60" outlineLevel="1" x14ac:dyDescent="0.2">
      <c r="A270" s="157"/>
      <c r="B270" s="158"/>
      <c r="C270" s="195" t="s">
        <v>509</v>
      </c>
      <c r="D270" s="188"/>
      <c r="E270" s="189">
        <v>99.388000000000005</v>
      </c>
      <c r="F270" s="160"/>
      <c r="G270" s="160"/>
      <c r="H270" s="160"/>
      <c r="I270" s="160"/>
      <c r="J270" s="160"/>
      <c r="K270" s="160"/>
      <c r="L270" s="160"/>
      <c r="M270" s="160"/>
      <c r="N270" s="160"/>
      <c r="O270" s="160"/>
      <c r="P270" s="160"/>
      <c r="Q270" s="160"/>
      <c r="R270" s="160"/>
      <c r="S270" s="160"/>
      <c r="T270" s="160"/>
      <c r="U270" s="160"/>
      <c r="V270" s="160"/>
      <c r="W270" s="160"/>
      <c r="X270" s="160"/>
      <c r="Y270" s="150"/>
      <c r="Z270" s="150"/>
      <c r="AA270" s="150"/>
      <c r="AB270" s="150"/>
      <c r="AC270" s="150"/>
      <c r="AD270" s="150"/>
      <c r="AE270" s="150"/>
      <c r="AF270" s="150"/>
      <c r="AG270" s="150" t="s">
        <v>264</v>
      </c>
      <c r="AH270" s="150">
        <v>0</v>
      </c>
      <c r="AI270" s="150"/>
      <c r="AJ270" s="150"/>
      <c r="AK270" s="150"/>
      <c r="AL270" s="150"/>
      <c r="AM270" s="150"/>
      <c r="AN270" s="150"/>
      <c r="AO270" s="150"/>
      <c r="AP270" s="150"/>
      <c r="AQ270" s="150"/>
      <c r="AR270" s="150"/>
      <c r="AS270" s="150"/>
      <c r="AT270" s="150"/>
      <c r="AU270" s="150"/>
      <c r="AV270" s="150"/>
      <c r="AW270" s="150"/>
      <c r="AX270" s="150"/>
      <c r="AY270" s="150"/>
      <c r="AZ270" s="150"/>
      <c r="BA270" s="150"/>
      <c r="BB270" s="150"/>
      <c r="BC270" s="150"/>
      <c r="BD270" s="150"/>
      <c r="BE270" s="150"/>
      <c r="BF270" s="150"/>
      <c r="BG270" s="150"/>
      <c r="BH270" s="150"/>
    </row>
    <row r="271" spans="1:60" outlineLevel="1" x14ac:dyDescent="0.2">
      <c r="A271" s="157"/>
      <c r="B271" s="158"/>
      <c r="C271" s="195" t="s">
        <v>510</v>
      </c>
      <c r="D271" s="188"/>
      <c r="E271" s="189">
        <v>-12.375999999999999</v>
      </c>
      <c r="F271" s="160"/>
      <c r="G271" s="160"/>
      <c r="H271" s="160"/>
      <c r="I271" s="160"/>
      <c r="J271" s="160"/>
      <c r="K271" s="160"/>
      <c r="L271" s="160"/>
      <c r="M271" s="160"/>
      <c r="N271" s="160"/>
      <c r="O271" s="160"/>
      <c r="P271" s="160"/>
      <c r="Q271" s="160"/>
      <c r="R271" s="160"/>
      <c r="S271" s="160"/>
      <c r="T271" s="160"/>
      <c r="U271" s="160"/>
      <c r="V271" s="160"/>
      <c r="W271" s="160"/>
      <c r="X271" s="160"/>
      <c r="Y271" s="150"/>
      <c r="Z271" s="150"/>
      <c r="AA271" s="150"/>
      <c r="AB271" s="150"/>
      <c r="AC271" s="150"/>
      <c r="AD271" s="150"/>
      <c r="AE271" s="150"/>
      <c r="AF271" s="150"/>
      <c r="AG271" s="150" t="s">
        <v>264</v>
      </c>
      <c r="AH271" s="150">
        <v>0</v>
      </c>
      <c r="AI271" s="150"/>
      <c r="AJ271" s="150"/>
      <c r="AK271" s="150"/>
      <c r="AL271" s="150"/>
      <c r="AM271" s="150"/>
      <c r="AN271" s="150"/>
      <c r="AO271" s="150"/>
      <c r="AP271" s="150"/>
      <c r="AQ271" s="150"/>
      <c r="AR271" s="150"/>
      <c r="AS271" s="150"/>
      <c r="AT271" s="150"/>
      <c r="AU271" s="150"/>
      <c r="AV271" s="150"/>
      <c r="AW271" s="150"/>
      <c r="AX271" s="150"/>
      <c r="AY271" s="150"/>
      <c r="AZ271" s="150"/>
      <c r="BA271" s="150"/>
      <c r="BB271" s="150"/>
      <c r="BC271" s="150"/>
      <c r="BD271" s="150"/>
      <c r="BE271" s="150"/>
      <c r="BF271" s="150"/>
      <c r="BG271" s="150"/>
      <c r="BH271" s="150"/>
    </row>
    <row r="272" spans="1:60" outlineLevel="1" x14ac:dyDescent="0.2">
      <c r="A272" s="157"/>
      <c r="B272" s="158"/>
      <c r="C272" s="196" t="s">
        <v>277</v>
      </c>
      <c r="D272" s="190"/>
      <c r="E272" s="191">
        <v>94.402699999999996</v>
      </c>
      <c r="F272" s="160"/>
      <c r="G272" s="160"/>
      <c r="H272" s="160"/>
      <c r="I272" s="160"/>
      <c r="J272" s="160"/>
      <c r="K272" s="160"/>
      <c r="L272" s="160"/>
      <c r="M272" s="160"/>
      <c r="N272" s="160"/>
      <c r="O272" s="160"/>
      <c r="P272" s="160"/>
      <c r="Q272" s="160"/>
      <c r="R272" s="160"/>
      <c r="S272" s="160"/>
      <c r="T272" s="160"/>
      <c r="U272" s="160"/>
      <c r="V272" s="160"/>
      <c r="W272" s="160"/>
      <c r="X272" s="160"/>
      <c r="Y272" s="150"/>
      <c r="Z272" s="150"/>
      <c r="AA272" s="150"/>
      <c r="AB272" s="150"/>
      <c r="AC272" s="150"/>
      <c r="AD272" s="150"/>
      <c r="AE272" s="150"/>
      <c r="AF272" s="150"/>
      <c r="AG272" s="150" t="s">
        <v>264</v>
      </c>
      <c r="AH272" s="150">
        <v>4</v>
      </c>
      <c r="AI272" s="150"/>
      <c r="AJ272" s="150"/>
      <c r="AK272" s="150"/>
      <c r="AL272" s="150"/>
      <c r="AM272" s="150"/>
      <c r="AN272" s="150"/>
      <c r="AO272" s="150"/>
      <c r="AP272" s="150"/>
      <c r="AQ272" s="150"/>
      <c r="AR272" s="150"/>
      <c r="AS272" s="150"/>
      <c r="AT272" s="150"/>
      <c r="AU272" s="150"/>
      <c r="AV272" s="150"/>
      <c r="AW272" s="150"/>
      <c r="AX272" s="150"/>
      <c r="AY272" s="150"/>
      <c r="AZ272" s="150"/>
      <c r="BA272" s="150"/>
      <c r="BB272" s="150"/>
      <c r="BC272" s="150"/>
      <c r="BD272" s="150"/>
      <c r="BE272" s="150"/>
      <c r="BF272" s="150"/>
      <c r="BG272" s="150"/>
      <c r="BH272" s="150"/>
    </row>
    <row r="273" spans="1:60" outlineLevel="1" x14ac:dyDescent="0.2">
      <c r="A273" s="169">
        <v>49</v>
      </c>
      <c r="B273" s="170" t="s">
        <v>511</v>
      </c>
      <c r="C273" s="184" t="s">
        <v>512</v>
      </c>
      <c r="D273" s="171" t="s">
        <v>259</v>
      </c>
      <c r="E273" s="172">
        <v>81.521000000000001</v>
      </c>
      <c r="F273" s="173"/>
      <c r="G273" s="174">
        <f>ROUND(E273*F273,2)</f>
        <v>0</v>
      </c>
      <c r="H273" s="161"/>
      <c r="I273" s="160">
        <f>ROUND(E273*H273,2)</f>
        <v>0</v>
      </c>
      <c r="J273" s="161"/>
      <c r="K273" s="160">
        <f>ROUND(E273*J273,2)</f>
        <v>0</v>
      </c>
      <c r="L273" s="160">
        <v>21</v>
      </c>
      <c r="M273" s="160">
        <f>G273*(1+L273/100)</f>
        <v>0</v>
      </c>
      <c r="N273" s="160">
        <v>4.0000000000000003E-5</v>
      </c>
      <c r="O273" s="160">
        <f>ROUND(E273*N273,2)</f>
        <v>0</v>
      </c>
      <c r="P273" s="160">
        <v>0</v>
      </c>
      <c r="Q273" s="160">
        <f>ROUND(E273*P273,2)</f>
        <v>0</v>
      </c>
      <c r="R273" s="160"/>
      <c r="S273" s="160" t="s">
        <v>260</v>
      </c>
      <c r="T273" s="160" t="s">
        <v>260</v>
      </c>
      <c r="U273" s="160">
        <v>7.8E-2</v>
      </c>
      <c r="V273" s="160">
        <f>ROUND(E273*U273,2)</f>
        <v>6.36</v>
      </c>
      <c r="W273" s="160"/>
      <c r="X273" s="160" t="s">
        <v>261</v>
      </c>
      <c r="Y273" s="150"/>
      <c r="Z273" s="150"/>
      <c r="AA273" s="150"/>
      <c r="AB273" s="150"/>
      <c r="AC273" s="150"/>
      <c r="AD273" s="150"/>
      <c r="AE273" s="150"/>
      <c r="AF273" s="150"/>
      <c r="AG273" s="150" t="s">
        <v>262</v>
      </c>
      <c r="AH273" s="150"/>
      <c r="AI273" s="150"/>
      <c r="AJ273" s="150"/>
      <c r="AK273" s="150"/>
      <c r="AL273" s="150"/>
      <c r="AM273" s="150"/>
      <c r="AN273" s="150"/>
      <c r="AO273" s="150"/>
      <c r="AP273" s="150"/>
      <c r="AQ273" s="150"/>
      <c r="AR273" s="150"/>
      <c r="AS273" s="150"/>
      <c r="AT273" s="150"/>
      <c r="AU273" s="150"/>
      <c r="AV273" s="150"/>
      <c r="AW273" s="150"/>
      <c r="AX273" s="150"/>
      <c r="AY273" s="150"/>
      <c r="AZ273" s="150"/>
      <c r="BA273" s="150"/>
      <c r="BB273" s="150"/>
      <c r="BC273" s="150"/>
      <c r="BD273" s="150"/>
      <c r="BE273" s="150"/>
      <c r="BF273" s="150"/>
      <c r="BG273" s="150"/>
      <c r="BH273" s="150"/>
    </row>
    <row r="274" spans="1:60" outlineLevel="1" x14ac:dyDescent="0.2">
      <c r="A274" s="157"/>
      <c r="B274" s="158"/>
      <c r="C274" s="195" t="s">
        <v>513</v>
      </c>
      <c r="D274" s="188"/>
      <c r="E274" s="189">
        <v>74.11</v>
      </c>
      <c r="F274" s="160"/>
      <c r="G274" s="160"/>
      <c r="H274" s="160"/>
      <c r="I274" s="160"/>
      <c r="J274" s="160"/>
      <c r="K274" s="160"/>
      <c r="L274" s="160"/>
      <c r="M274" s="160"/>
      <c r="N274" s="160"/>
      <c r="O274" s="160"/>
      <c r="P274" s="160"/>
      <c r="Q274" s="160"/>
      <c r="R274" s="160"/>
      <c r="S274" s="160"/>
      <c r="T274" s="160"/>
      <c r="U274" s="160"/>
      <c r="V274" s="160"/>
      <c r="W274" s="160"/>
      <c r="X274" s="160"/>
      <c r="Y274" s="150"/>
      <c r="Z274" s="150"/>
      <c r="AA274" s="150"/>
      <c r="AB274" s="150"/>
      <c r="AC274" s="150"/>
      <c r="AD274" s="150"/>
      <c r="AE274" s="150"/>
      <c r="AF274" s="150"/>
      <c r="AG274" s="150" t="s">
        <v>264</v>
      </c>
      <c r="AH274" s="150">
        <v>0</v>
      </c>
      <c r="AI274" s="150"/>
      <c r="AJ274" s="150"/>
      <c r="AK274" s="150"/>
      <c r="AL274" s="150"/>
      <c r="AM274" s="150"/>
      <c r="AN274" s="150"/>
      <c r="AO274" s="150"/>
      <c r="AP274" s="150"/>
      <c r="AQ274" s="150"/>
      <c r="AR274" s="150"/>
      <c r="AS274" s="150"/>
      <c r="AT274" s="150"/>
      <c r="AU274" s="150"/>
      <c r="AV274" s="150"/>
      <c r="AW274" s="150"/>
      <c r="AX274" s="150"/>
      <c r="AY274" s="150"/>
      <c r="AZ274" s="150"/>
      <c r="BA274" s="150"/>
      <c r="BB274" s="150"/>
      <c r="BC274" s="150"/>
      <c r="BD274" s="150"/>
      <c r="BE274" s="150"/>
      <c r="BF274" s="150"/>
      <c r="BG274" s="150"/>
      <c r="BH274" s="150"/>
    </row>
    <row r="275" spans="1:60" outlineLevel="1" x14ac:dyDescent="0.2">
      <c r="A275" s="157"/>
      <c r="B275" s="158"/>
      <c r="C275" s="196" t="s">
        <v>277</v>
      </c>
      <c r="D275" s="190"/>
      <c r="E275" s="191">
        <v>7.4109999999999996</v>
      </c>
      <c r="F275" s="160"/>
      <c r="G275" s="160"/>
      <c r="H275" s="160"/>
      <c r="I275" s="160"/>
      <c r="J275" s="160"/>
      <c r="K275" s="160"/>
      <c r="L275" s="160"/>
      <c r="M275" s="160"/>
      <c r="N275" s="160"/>
      <c r="O275" s="160"/>
      <c r="P275" s="160"/>
      <c r="Q275" s="160"/>
      <c r="R275" s="160"/>
      <c r="S275" s="160"/>
      <c r="T275" s="160"/>
      <c r="U275" s="160"/>
      <c r="V275" s="160"/>
      <c r="W275" s="160"/>
      <c r="X275" s="160"/>
      <c r="Y275" s="150"/>
      <c r="Z275" s="150"/>
      <c r="AA275" s="150"/>
      <c r="AB275" s="150"/>
      <c r="AC275" s="150"/>
      <c r="AD275" s="150"/>
      <c r="AE275" s="150"/>
      <c r="AF275" s="150"/>
      <c r="AG275" s="150" t="s">
        <v>264</v>
      </c>
      <c r="AH275" s="150">
        <v>4</v>
      </c>
      <c r="AI275" s="150"/>
      <c r="AJ275" s="150"/>
      <c r="AK275" s="150"/>
      <c r="AL275" s="150"/>
      <c r="AM275" s="150"/>
      <c r="AN275" s="150"/>
      <c r="AO275" s="150"/>
      <c r="AP275" s="150"/>
      <c r="AQ275" s="150"/>
      <c r="AR275" s="150"/>
      <c r="AS275" s="150"/>
      <c r="AT275" s="150"/>
      <c r="AU275" s="150"/>
      <c r="AV275" s="150"/>
      <c r="AW275" s="150"/>
      <c r="AX275" s="150"/>
      <c r="AY275" s="150"/>
      <c r="AZ275" s="150"/>
      <c r="BA275" s="150"/>
      <c r="BB275" s="150"/>
      <c r="BC275" s="150"/>
      <c r="BD275" s="150"/>
      <c r="BE275" s="150"/>
      <c r="BF275" s="150"/>
      <c r="BG275" s="150"/>
      <c r="BH275" s="150"/>
    </row>
    <row r="276" spans="1:60" outlineLevel="1" x14ac:dyDescent="0.2">
      <c r="A276" s="169">
        <v>50</v>
      </c>
      <c r="B276" s="170" t="s">
        <v>514</v>
      </c>
      <c r="C276" s="184" t="s">
        <v>515</v>
      </c>
      <c r="D276" s="171" t="s">
        <v>259</v>
      </c>
      <c r="E276" s="172">
        <v>313.08</v>
      </c>
      <c r="F276" s="173"/>
      <c r="G276" s="174">
        <f>ROUND(E276*F276,2)</f>
        <v>0</v>
      </c>
      <c r="H276" s="161"/>
      <c r="I276" s="160">
        <f>ROUND(E276*H276,2)</f>
        <v>0</v>
      </c>
      <c r="J276" s="161"/>
      <c r="K276" s="160">
        <f>ROUND(E276*J276,2)</f>
        <v>0</v>
      </c>
      <c r="L276" s="160">
        <v>21</v>
      </c>
      <c r="M276" s="160">
        <f>G276*(1+L276/100)</f>
        <v>0</v>
      </c>
      <c r="N276" s="160">
        <v>1.8429999999999998E-2</v>
      </c>
      <c r="O276" s="160">
        <f>ROUND(E276*N276,2)</f>
        <v>5.77</v>
      </c>
      <c r="P276" s="160">
        <v>0</v>
      </c>
      <c r="Q276" s="160">
        <f>ROUND(E276*P276,2)</f>
        <v>0</v>
      </c>
      <c r="R276" s="160"/>
      <c r="S276" s="160" t="s">
        <v>260</v>
      </c>
      <c r="T276" s="160" t="s">
        <v>260</v>
      </c>
      <c r="U276" s="160">
        <v>0.66796999999999995</v>
      </c>
      <c r="V276" s="160">
        <f>ROUND(E276*U276,2)</f>
        <v>209.13</v>
      </c>
      <c r="W276" s="160"/>
      <c r="X276" s="160" t="s">
        <v>261</v>
      </c>
      <c r="Y276" s="150"/>
      <c r="Z276" s="150"/>
      <c r="AA276" s="150"/>
      <c r="AB276" s="150"/>
      <c r="AC276" s="150"/>
      <c r="AD276" s="150"/>
      <c r="AE276" s="150"/>
      <c r="AF276" s="150"/>
      <c r="AG276" s="150" t="s">
        <v>262</v>
      </c>
      <c r="AH276" s="150"/>
      <c r="AI276" s="150"/>
      <c r="AJ276" s="150"/>
      <c r="AK276" s="150"/>
      <c r="AL276" s="150"/>
      <c r="AM276" s="150"/>
      <c r="AN276" s="150"/>
      <c r="AO276" s="150"/>
      <c r="AP276" s="150"/>
      <c r="AQ276" s="150"/>
      <c r="AR276" s="150"/>
      <c r="AS276" s="150"/>
      <c r="AT276" s="150"/>
      <c r="AU276" s="150"/>
      <c r="AV276" s="150"/>
      <c r="AW276" s="150"/>
      <c r="AX276" s="150"/>
      <c r="AY276" s="150"/>
      <c r="AZ276" s="150"/>
      <c r="BA276" s="150"/>
      <c r="BB276" s="150"/>
      <c r="BC276" s="150"/>
      <c r="BD276" s="150"/>
      <c r="BE276" s="150"/>
      <c r="BF276" s="150"/>
      <c r="BG276" s="150"/>
      <c r="BH276" s="150"/>
    </row>
    <row r="277" spans="1:60" outlineLevel="1" x14ac:dyDescent="0.2">
      <c r="A277" s="157"/>
      <c r="B277" s="158"/>
      <c r="C277" s="195" t="s">
        <v>516</v>
      </c>
      <c r="D277" s="188"/>
      <c r="E277" s="189"/>
      <c r="F277" s="160"/>
      <c r="G277" s="160"/>
      <c r="H277" s="160"/>
      <c r="I277" s="160"/>
      <c r="J277" s="160"/>
      <c r="K277" s="160"/>
      <c r="L277" s="160"/>
      <c r="M277" s="160"/>
      <c r="N277" s="160"/>
      <c r="O277" s="160"/>
      <c r="P277" s="160"/>
      <c r="Q277" s="160"/>
      <c r="R277" s="160"/>
      <c r="S277" s="160"/>
      <c r="T277" s="160"/>
      <c r="U277" s="160"/>
      <c r="V277" s="160"/>
      <c r="W277" s="160"/>
      <c r="X277" s="160"/>
      <c r="Y277" s="150"/>
      <c r="Z277" s="150"/>
      <c r="AA277" s="150"/>
      <c r="AB277" s="150"/>
      <c r="AC277" s="150"/>
      <c r="AD277" s="150"/>
      <c r="AE277" s="150"/>
      <c r="AF277" s="150"/>
      <c r="AG277" s="150" t="s">
        <v>264</v>
      </c>
      <c r="AH277" s="150">
        <v>0</v>
      </c>
      <c r="AI277" s="150"/>
      <c r="AJ277" s="150"/>
      <c r="AK277" s="150"/>
      <c r="AL277" s="150"/>
      <c r="AM277" s="150"/>
      <c r="AN277" s="150"/>
      <c r="AO277" s="150"/>
      <c r="AP277" s="150"/>
      <c r="AQ277" s="150"/>
      <c r="AR277" s="150"/>
      <c r="AS277" s="150"/>
      <c r="AT277" s="150"/>
      <c r="AU277" s="150"/>
      <c r="AV277" s="150"/>
      <c r="AW277" s="150"/>
      <c r="AX277" s="150"/>
      <c r="AY277" s="150"/>
      <c r="AZ277" s="150"/>
      <c r="BA277" s="150"/>
      <c r="BB277" s="150"/>
      <c r="BC277" s="150"/>
      <c r="BD277" s="150"/>
      <c r="BE277" s="150"/>
      <c r="BF277" s="150"/>
      <c r="BG277" s="150"/>
      <c r="BH277" s="150"/>
    </row>
    <row r="278" spans="1:60" outlineLevel="1" x14ac:dyDescent="0.2">
      <c r="A278" s="157"/>
      <c r="B278" s="158"/>
      <c r="C278" s="195" t="s">
        <v>517</v>
      </c>
      <c r="D278" s="188"/>
      <c r="E278" s="189">
        <v>74.3</v>
      </c>
      <c r="F278" s="160"/>
      <c r="G278" s="160"/>
      <c r="H278" s="160"/>
      <c r="I278" s="160"/>
      <c r="J278" s="160"/>
      <c r="K278" s="160"/>
      <c r="L278" s="160"/>
      <c r="M278" s="160"/>
      <c r="N278" s="160"/>
      <c r="O278" s="160"/>
      <c r="P278" s="160"/>
      <c r="Q278" s="160"/>
      <c r="R278" s="160"/>
      <c r="S278" s="160"/>
      <c r="T278" s="160"/>
      <c r="U278" s="160"/>
      <c r="V278" s="160"/>
      <c r="W278" s="160"/>
      <c r="X278" s="160"/>
      <c r="Y278" s="150"/>
      <c r="Z278" s="150"/>
      <c r="AA278" s="150"/>
      <c r="AB278" s="150"/>
      <c r="AC278" s="150"/>
      <c r="AD278" s="150"/>
      <c r="AE278" s="150"/>
      <c r="AF278" s="150"/>
      <c r="AG278" s="150" t="s">
        <v>264</v>
      </c>
      <c r="AH278" s="150">
        <v>0</v>
      </c>
      <c r="AI278" s="150"/>
      <c r="AJ278" s="150"/>
      <c r="AK278" s="150"/>
      <c r="AL278" s="150"/>
      <c r="AM278" s="150"/>
      <c r="AN278" s="150"/>
      <c r="AO278" s="150"/>
      <c r="AP278" s="150"/>
      <c r="AQ278" s="150"/>
      <c r="AR278" s="150"/>
      <c r="AS278" s="150"/>
      <c r="AT278" s="150"/>
      <c r="AU278" s="150"/>
      <c r="AV278" s="150"/>
      <c r="AW278" s="150"/>
      <c r="AX278" s="150"/>
      <c r="AY278" s="150"/>
      <c r="AZ278" s="150"/>
      <c r="BA278" s="150"/>
      <c r="BB278" s="150"/>
      <c r="BC278" s="150"/>
      <c r="BD278" s="150"/>
      <c r="BE278" s="150"/>
      <c r="BF278" s="150"/>
      <c r="BG278" s="150"/>
      <c r="BH278" s="150"/>
    </row>
    <row r="279" spans="1:60" outlineLevel="1" x14ac:dyDescent="0.2">
      <c r="A279" s="157"/>
      <c r="B279" s="158"/>
      <c r="C279" s="195" t="s">
        <v>518</v>
      </c>
      <c r="D279" s="188"/>
      <c r="E279" s="189">
        <v>30.29</v>
      </c>
      <c r="F279" s="160"/>
      <c r="G279" s="160"/>
      <c r="H279" s="160"/>
      <c r="I279" s="160"/>
      <c r="J279" s="160"/>
      <c r="K279" s="160"/>
      <c r="L279" s="160"/>
      <c r="M279" s="160"/>
      <c r="N279" s="160"/>
      <c r="O279" s="160"/>
      <c r="P279" s="160"/>
      <c r="Q279" s="160"/>
      <c r="R279" s="160"/>
      <c r="S279" s="160"/>
      <c r="T279" s="160"/>
      <c r="U279" s="160"/>
      <c r="V279" s="160"/>
      <c r="W279" s="160"/>
      <c r="X279" s="160"/>
      <c r="Y279" s="150"/>
      <c r="Z279" s="150"/>
      <c r="AA279" s="150"/>
      <c r="AB279" s="150"/>
      <c r="AC279" s="150"/>
      <c r="AD279" s="150"/>
      <c r="AE279" s="150"/>
      <c r="AF279" s="150"/>
      <c r="AG279" s="150" t="s">
        <v>264</v>
      </c>
      <c r="AH279" s="150">
        <v>0</v>
      </c>
      <c r="AI279" s="150"/>
      <c r="AJ279" s="150"/>
      <c r="AK279" s="150"/>
      <c r="AL279" s="150"/>
      <c r="AM279" s="150"/>
      <c r="AN279" s="150"/>
      <c r="AO279" s="150"/>
      <c r="AP279" s="150"/>
      <c r="AQ279" s="150"/>
      <c r="AR279" s="150"/>
      <c r="AS279" s="150"/>
      <c r="AT279" s="150"/>
      <c r="AU279" s="150"/>
      <c r="AV279" s="150"/>
      <c r="AW279" s="150"/>
      <c r="AX279" s="150"/>
      <c r="AY279" s="150"/>
      <c r="AZ279" s="150"/>
      <c r="BA279" s="150"/>
      <c r="BB279" s="150"/>
      <c r="BC279" s="150"/>
      <c r="BD279" s="150"/>
      <c r="BE279" s="150"/>
      <c r="BF279" s="150"/>
      <c r="BG279" s="150"/>
      <c r="BH279" s="150"/>
    </row>
    <row r="280" spans="1:60" outlineLevel="1" x14ac:dyDescent="0.2">
      <c r="A280" s="157"/>
      <c r="B280" s="158"/>
      <c r="C280" s="195" t="s">
        <v>519</v>
      </c>
      <c r="D280" s="188"/>
      <c r="E280" s="189">
        <v>10.69</v>
      </c>
      <c r="F280" s="160"/>
      <c r="G280" s="160"/>
      <c r="H280" s="160"/>
      <c r="I280" s="160"/>
      <c r="J280" s="160"/>
      <c r="K280" s="160"/>
      <c r="L280" s="160"/>
      <c r="M280" s="160"/>
      <c r="N280" s="160"/>
      <c r="O280" s="160"/>
      <c r="P280" s="160"/>
      <c r="Q280" s="160"/>
      <c r="R280" s="160"/>
      <c r="S280" s="160"/>
      <c r="T280" s="160"/>
      <c r="U280" s="160"/>
      <c r="V280" s="160"/>
      <c r="W280" s="160"/>
      <c r="X280" s="160"/>
      <c r="Y280" s="150"/>
      <c r="Z280" s="150"/>
      <c r="AA280" s="150"/>
      <c r="AB280" s="150"/>
      <c r="AC280" s="150"/>
      <c r="AD280" s="150"/>
      <c r="AE280" s="150"/>
      <c r="AF280" s="150"/>
      <c r="AG280" s="150" t="s">
        <v>264</v>
      </c>
      <c r="AH280" s="150">
        <v>0</v>
      </c>
      <c r="AI280" s="150"/>
      <c r="AJ280" s="150"/>
      <c r="AK280" s="150"/>
      <c r="AL280" s="150"/>
      <c r="AM280" s="150"/>
      <c r="AN280" s="150"/>
      <c r="AO280" s="150"/>
      <c r="AP280" s="150"/>
      <c r="AQ280" s="150"/>
      <c r="AR280" s="150"/>
      <c r="AS280" s="150"/>
      <c r="AT280" s="150"/>
      <c r="AU280" s="150"/>
      <c r="AV280" s="150"/>
      <c r="AW280" s="150"/>
      <c r="AX280" s="150"/>
      <c r="AY280" s="150"/>
      <c r="AZ280" s="150"/>
      <c r="BA280" s="150"/>
      <c r="BB280" s="150"/>
      <c r="BC280" s="150"/>
      <c r="BD280" s="150"/>
      <c r="BE280" s="150"/>
      <c r="BF280" s="150"/>
      <c r="BG280" s="150"/>
      <c r="BH280" s="150"/>
    </row>
    <row r="281" spans="1:60" outlineLevel="1" x14ac:dyDescent="0.2">
      <c r="A281" s="157"/>
      <c r="B281" s="158"/>
      <c r="C281" s="195" t="s">
        <v>520</v>
      </c>
      <c r="D281" s="188"/>
      <c r="E281" s="189">
        <v>3.34</v>
      </c>
      <c r="F281" s="160"/>
      <c r="G281" s="160"/>
      <c r="H281" s="160"/>
      <c r="I281" s="160"/>
      <c r="J281" s="160"/>
      <c r="K281" s="160"/>
      <c r="L281" s="160"/>
      <c r="M281" s="160"/>
      <c r="N281" s="160"/>
      <c r="O281" s="160"/>
      <c r="P281" s="160"/>
      <c r="Q281" s="160"/>
      <c r="R281" s="160"/>
      <c r="S281" s="160"/>
      <c r="T281" s="160"/>
      <c r="U281" s="160"/>
      <c r="V281" s="160"/>
      <c r="W281" s="160"/>
      <c r="X281" s="160"/>
      <c r="Y281" s="150"/>
      <c r="Z281" s="150"/>
      <c r="AA281" s="150"/>
      <c r="AB281" s="150"/>
      <c r="AC281" s="150"/>
      <c r="AD281" s="150"/>
      <c r="AE281" s="150"/>
      <c r="AF281" s="150"/>
      <c r="AG281" s="150" t="s">
        <v>264</v>
      </c>
      <c r="AH281" s="150">
        <v>0</v>
      </c>
      <c r="AI281" s="150"/>
      <c r="AJ281" s="150"/>
      <c r="AK281" s="150"/>
      <c r="AL281" s="150"/>
      <c r="AM281" s="150"/>
      <c r="AN281" s="150"/>
      <c r="AO281" s="150"/>
      <c r="AP281" s="150"/>
      <c r="AQ281" s="150"/>
      <c r="AR281" s="150"/>
      <c r="AS281" s="150"/>
      <c r="AT281" s="150"/>
      <c r="AU281" s="150"/>
      <c r="AV281" s="150"/>
      <c r="AW281" s="150"/>
      <c r="AX281" s="150"/>
      <c r="AY281" s="150"/>
      <c r="AZ281" s="150"/>
      <c r="BA281" s="150"/>
      <c r="BB281" s="150"/>
      <c r="BC281" s="150"/>
      <c r="BD281" s="150"/>
      <c r="BE281" s="150"/>
      <c r="BF281" s="150"/>
      <c r="BG281" s="150"/>
      <c r="BH281" s="150"/>
    </row>
    <row r="282" spans="1:60" outlineLevel="1" x14ac:dyDescent="0.2">
      <c r="A282" s="157"/>
      <c r="B282" s="158"/>
      <c r="C282" s="195" t="s">
        <v>521</v>
      </c>
      <c r="D282" s="188"/>
      <c r="E282" s="189">
        <v>1.45</v>
      </c>
      <c r="F282" s="160"/>
      <c r="G282" s="160"/>
      <c r="H282" s="160"/>
      <c r="I282" s="160"/>
      <c r="J282" s="160"/>
      <c r="K282" s="160"/>
      <c r="L282" s="160"/>
      <c r="M282" s="160"/>
      <c r="N282" s="160"/>
      <c r="O282" s="160"/>
      <c r="P282" s="160"/>
      <c r="Q282" s="160"/>
      <c r="R282" s="160"/>
      <c r="S282" s="160"/>
      <c r="T282" s="160"/>
      <c r="U282" s="160"/>
      <c r="V282" s="160"/>
      <c r="W282" s="160"/>
      <c r="X282" s="160"/>
      <c r="Y282" s="150"/>
      <c r="Z282" s="150"/>
      <c r="AA282" s="150"/>
      <c r="AB282" s="150"/>
      <c r="AC282" s="150"/>
      <c r="AD282" s="150"/>
      <c r="AE282" s="150"/>
      <c r="AF282" s="150"/>
      <c r="AG282" s="150" t="s">
        <v>264</v>
      </c>
      <c r="AH282" s="150">
        <v>0</v>
      </c>
      <c r="AI282" s="150"/>
      <c r="AJ282" s="150"/>
      <c r="AK282" s="150"/>
      <c r="AL282" s="150"/>
      <c r="AM282" s="150"/>
      <c r="AN282" s="150"/>
      <c r="AO282" s="150"/>
      <c r="AP282" s="150"/>
      <c r="AQ282" s="150"/>
      <c r="AR282" s="150"/>
      <c r="AS282" s="150"/>
      <c r="AT282" s="150"/>
      <c r="AU282" s="150"/>
      <c r="AV282" s="150"/>
      <c r="AW282" s="150"/>
      <c r="AX282" s="150"/>
      <c r="AY282" s="150"/>
      <c r="AZ282" s="150"/>
      <c r="BA282" s="150"/>
      <c r="BB282" s="150"/>
      <c r="BC282" s="150"/>
      <c r="BD282" s="150"/>
      <c r="BE282" s="150"/>
      <c r="BF282" s="150"/>
      <c r="BG282" s="150"/>
      <c r="BH282" s="150"/>
    </row>
    <row r="283" spans="1:60" outlineLevel="1" x14ac:dyDescent="0.2">
      <c r="A283" s="157"/>
      <c r="B283" s="158"/>
      <c r="C283" s="195" t="s">
        <v>522</v>
      </c>
      <c r="D283" s="188"/>
      <c r="E283" s="189">
        <v>8.01</v>
      </c>
      <c r="F283" s="160"/>
      <c r="G283" s="160"/>
      <c r="H283" s="160"/>
      <c r="I283" s="160"/>
      <c r="J283" s="160"/>
      <c r="K283" s="160"/>
      <c r="L283" s="160"/>
      <c r="M283" s="160"/>
      <c r="N283" s="160"/>
      <c r="O283" s="160"/>
      <c r="P283" s="160"/>
      <c r="Q283" s="160"/>
      <c r="R283" s="160"/>
      <c r="S283" s="160"/>
      <c r="T283" s="160"/>
      <c r="U283" s="160"/>
      <c r="V283" s="160"/>
      <c r="W283" s="160"/>
      <c r="X283" s="160"/>
      <c r="Y283" s="150"/>
      <c r="Z283" s="150"/>
      <c r="AA283" s="150"/>
      <c r="AB283" s="150"/>
      <c r="AC283" s="150"/>
      <c r="AD283" s="150"/>
      <c r="AE283" s="150"/>
      <c r="AF283" s="150"/>
      <c r="AG283" s="150" t="s">
        <v>264</v>
      </c>
      <c r="AH283" s="150">
        <v>0</v>
      </c>
      <c r="AI283" s="150"/>
      <c r="AJ283" s="150"/>
      <c r="AK283" s="150"/>
      <c r="AL283" s="150"/>
      <c r="AM283" s="150"/>
      <c r="AN283" s="150"/>
      <c r="AO283" s="150"/>
      <c r="AP283" s="150"/>
      <c r="AQ283" s="150"/>
      <c r="AR283" s="150"/>
      <c r="AS283" s="150"/>
      <c r="AT283" s="150"/>
      <c r="AU283" s="150"/>
      <c r="AV283" s="150"/>
      <c r="AW283" s="150"/>
      <c r="AX283" s="150"/>
      <c r="AY283" s="150"/>
      <c r="AZ283" s="150"/>
      <c r="BA283" s="150"/>
      <c r="BB283" s="150"/>
      <c r="BC283" s="150"/>
      <c r="BD283" s="150"/>
      <c r="BE283" s="150"/>
      <c r="BF283" s="150"/>
      <c r="BG283" s="150"/>
      <c r="BH283" s="150"/>
    </row>
    <row r="284" spans="1:60" outlineLevel="1" x14ac:dyDescent="0.2">
      <c r="A284" s="157"/>
      <c r="B284" s="158"/>
      <c r="C284" s="195" t="s">
        <v>523</v>
      </c>
      <c r="D284" s="188"/>
      <c r="E284" s="189">
        <v>2.88</v>
      </c>
      <c r="F284" s="160"/>
      <c r="G284" s="160"/>
      <c r="H284" s="160"/>
      <c r="I284" s="160"/>
      <c r="J284" s="160"/>
      <c r="K284" s="160"/>
      <c r="L284" s="160"/>
      <c r="M284" s="160"/>
      <c r="N284" s="160"/>
      <c r="O284" s="160"/>
      <c r="P284" s="160"/>
      <c r="Q284" s="160"/>
      <c r="R284" s="160"/>
      <c r="S284" s="160"/>
      <c r="T284" s="160"/>
      <c r="U284" s="160"/>
      <c r="V284" s="160"/>
      <c r="W284" s="160"/>
      <c r="X284" s="160"/>
      <c r="Y284" s="150"/>
      <c r="Z284" s="150"/>
      <c r="AA284" s="150"/>
      <c r="AB284" s="150"/>
      <c r="AC284" s="150"/>
      <c r="AD284" s="150"/>
      <c r="AE284" s="150"/>
      <c r="AF284" s="150"/>
      <c r="AG284" s="150" t="s">
        <v>264</v>
      </c>
      <c r="AH284" s="150">
        <v>0</v>
      </c>
      <c r="AI284" s="150"/>
      <c r="AJ284" s="150"/>
      <c r="AK284" s="150"/>
      <c r="AL284" s="150"/>
      <c r="AM284" s="150"/>
      <c r="AN284" s="150"/>
      <c r="AO284" s="150"/>
      <c r="AP284" s="150"/>
      <c r="AQ284" s="150"/>
      <c r="AR284" s="150"/>
      <c r="AS284" s="150"/>
      <c r="AT284" s="150"/>
      <c r="AU284" s="150"/>
      <c r="AV284" s="150"/>
      <c r="AW284" s="150"/>
      <c r="AX284" s="150"/>
      <c r="AY284" s="150"/>
      <c r="AZ284" s="150"/>
      <c r="BA284" s="150"/>
      <c r="BB284" s="150"/>
      <c r="BC284" s="150"/>
      <c r="BD284" s="150"/>
      <c r="BE284" s="150"/>
      <c r="BF284" s="150"/>
      <c r="BG284" s="150"/>
      <c r="BH284" s="150"/>
    </row>
    <row r="285" spans="1:60" outlineLevel="1" x14ac:dyDescent="0.2">
      <c r="A285" s="157"/>
      <c r="B285" s="158"/>
      <c r="C285" s="195" t="s">
        <v>524</v>
      </c>
      <c r="D285" s="188"/>
      <c r="E285" s="189">
        <v>9.0399999999999991</v>
      </c>
      <c r="F285" s="160"/>
      <c r="G285" s="160"/>
      <c r="H285" s="160"/>
      <c r="I285" s="160"/>
      <c r="J285" s="160"/>
      <c r="K285" s="160"/>
      <c r="L285" s="160"/>
      <c r="M285" s="160"/>
      <c r="N285" s="160"/>
      <c r="O285" s="160"/>
      <c r="P285" s="160"/>
      <c r="Q285" s="160"/>
      <c r="R285" s="160"/>
      <c r="S285" s="160"/>
      <c r="T285" s="160"/>
      <c r="U285" s="160"/>
      <c r="V285" s="160"/>
      <c r="W285" s="160"/>
      <c r="X285" s="160"/>
      <c r="Y285" s="150"/>
      <c r="Z285" s="150"/>
      <c r="AA285" s="150"/>
      <c r="AB285" s="150"/>
      <c r="AC285" s="150"/>
      <c r="AD285" s="150"/>
      <c r="AE285" s="150"/>
      <c r="AF285" s="150"/>
      <c r="AG285" s="150" t="s">
        <v>264</v>
      </c>
      <c r="AH285" s="150">
        <v>0</v>
      </c>
      <c r="AI285" s="150"/>
      <c r="AJ285" s="150"/>
      <c r="AK285" s="150"/>
      <c r="AL285" s="150"/>
      <c r="AM285" s="150"/>
      <c r="AN285" s="150"/>
      <c r="AO285" s="150"/>
      <c r="AP285" s="150"/>
      <c r="AQ285" s="150"/>
      <c r="AR285" s="150"/>
      <c r="AS285" s="150"/>
      <c r="AT285" s="150"/>
      <c r="AU285" s="150"/>
      <c r="AV285" s="150"/>
      <c r="AW285" s="150"/>
      <c r="AX285" s="150"/>
      <c r="AY285" s="150"/>
      <c r="AZ285" s="150"/>
      <c r="BA285" s="150"/>
      <c r="BB285" s="150"/>
      <c r="BC285" s="150"/>
      <c r="BD285" s="150"/>
      <c r="BE285" s="150"/>
      <c r="BF285" s="150"/>
      <c r="BG285" s="150"/>
      <c r="BH285" s="150"/>
    </row>
    <row r="286" spans="1:60" outlineLevel="1" x14ac:dyDescent="0.2">
      <c r="A286" s="157"/>
      <c r="B286" s="158"/>
      <c r="C286" s="195" t="s">
        <v>525</v>
      </c>
      <c r="D286" s="188"/>
      <c r="E286" s="189"/>
      <c r="F286" s="160"/>
      <c r="G286" s="160"/>
      <c r="H286" s="160"/>
      <c r="I286" s="160"/>
      <c r="J286" s="160"/>
      <c r="K286" s="160"/>
      <c r="L286" s="160"/>
      <c r="M286" s="160"/>
      <c r="N286" s="160"/>
      <c r="O286" s="160"/>
      <c r="P286" s="160"/>
      <c r="Q286" s="160"/>
      <c r="R286" s="160"/>
      <c r="S286" s="160"/>
      <c r="T286" s="160"/>
      <c r="U286" s="160"/>
      <c r="V286" s="160"/>
      <c r="W286" s="160"/>
      <c r="X286" s="160"/>
      <c r="Y286" s="150"/>
      <c r="Z286" s="150"/>
      <c r="AA286" s="150"/>
      <c r="AB286" s="150"/>
      <c r="AC286" s="150"/>
      <c r="AD286" s="150"/>
      <c r="AE286" s="150"/>
      <c r="AF286" s="150"/>
      <c r="AG286" s="150" t="s">
        <v>264</v>
      </c>
      <c r="AH286" s="150">
        <v>0</v>
      </c>
      <c r="AI286" s="150"/>
      <c r="AJ286" s="150"/>
      <c r="AK286" s="150"/>
      <c r="AL286" s="150"/>
      <c r="AM286" s="150"/>
      <c r="AN286" s="150"/>
      <c r="AO286" s="150"/>
      <c r="AP286" s="150"/>
      <c r="AQ286" s="150"/>
      <c r="AR286" s="150"/>
      <c r="AS286" s="150"/>
      <c r="AT286" s="150"/>
      <c r="AU286" s="150"/>
      <c r="AV286" s="150"/>
      <c r="AW286" s="150"/>
      <c r="AX286" s="150"/>
      <c r="AY286" s="150"/>
      <c r="AZ286" s="150"/>
      <c r="BA286" s="150"/>
      <c r="BB286" s="150"/>
      <c r="BC286" s="150"/>
      <c r="BD286" s="150"/>
      <c r="BE286" s="150"/>
      <c r="BF286" s="150"/>
      <c r="BG286" s="150"/>
      <c r="BH286" s="150"/>
    </row>
    <row r="287" spans="1:60" outlineLevel="1" x14ac:dyDescent="0.2">
      <c r="A287" s="157"/>
      <c r="B287" s="158"/>
      <c r="C287" s="195" t="s">
        <v>526</v>
      </c>
      <c r="D287" s="188"/>
      <c r="E287" s="189">
        <v>22.71</v>
      </c>
      <c r="F287" s="160"/>
      <c r="G287" s="160"/>
      <c r="H287" s="160"/>
      <c r="I287" s="160"/>
      <c r="J287" s="160"/>
      <c r="K287" s="160"/>
      <c r="L287" s="160"/>
      <c r="M287" s="160"/>
      <c r="N287" s="160"/>
      <c r="O287" s="160"/>
      <c r="P287" s="160"/>
      <c r="Q287" s="160"/>
      <c r="R287" s="160"/>
      <c r="S287" s="160"/>
      <c r="T287" s="160"/>
      <c r="U287" s="160"/>
      <c r="V287" s="160"/>
      <c r="W287" s="160"/>
      <c r="X287" s="160"/>
      <c r="Y287" s="150"/>
      <c r="Z287" s="150"/>
      <c r="AA287" s="150"/>
      <c r="AB287" s="150"/>
      <c r="AC287" s="150"/>
      <c r="AD287" s="150"/>
      <c r="AE287" s="150"/>
      <c r="AF287" s="150"/>
      <c r="AG287" s="150" t="s">
        <v>264</v>
      </c>
      <c r="AH287" s="150">
        <v>0</v>
      </c>
      <c r="AI287" s="150"/>
      <c r="AJ287" s="150"/>
      <c r="AK287" s="150"/>
      <c r="AL287" s="150"/>
      <c r="AM287" s="150"/>
      <c r="AN287" s="150"/>
      <c r="AO287" s="150"/>
      <c r="AP287" s="150"/>
      <c r="AQ287" s="150"/>
      <c r="AR287" s="150"/>
      <c r="AS287" s="150"/>
      <c r="AT287" s="150"/>
      <c r="AU287" s="150"/>
      <c r="AV287" s="150"/>
      <c r="AW287" s="150"/>
      <c r="AX287" s="150"/>
      <c r="AY287" s="150"/>
      <c r="AZ287" s="150"/>
      <c r="BA287" s="150"/>
      <c r="BB287" s="150"/>
      <c r="BC287" s="150"/>
      <c r="BD287" s="150"/>
      <c r="BE287" s="150"/>
      <c r="BF287" s="150"/>
      <c r="BG287" s="150"/>
      <c r="BH287" s="150"/>
    </row>
    <row r="288" spans="1:60" outlineLevel="1" x14ac:dyDescent="0.2">
      <c r="A288" s="157"/>
      <c r="B288" s="158"/>
      <c r="C288" s="195" t="s">
        <v>527</v>
      </c>
      <c r="D288" s="188"/>
      <c r="E288" s="189">
        <v>6.97</v>
      </c>
      <c r="F288" s="160"/>
      <c r="G288" s="160"/>
      <c r="H288" s="160"/>
      <c r="I288" s="160"/>
      <c r="J288" s="160"/>
      <c r="K288" s="160"/>
      <c r="L288" s="160"/>
      <c r="M288" s="160"/>
      <c r="N288" s="160"/>
      <c r="O288" s="160"/>
      <c r="P288" s="160"/>
      <c r="Q288" s="160"/>
      <c r="R288" s="160"/>
      <c r="S288" s="160"/>
      <c r="T288" s="160"/>
      <c r="U288" s="160"/>
      <c r="V288" s="160"/>
      <c r="W288" s="160"/>
      <c r="X288" s="160"/>
      <c r="Y288" s="150"/>
      <c r="Z288" s="150"/>
      <c r="AA288" s="150"/>
      <c r="AB288" s="150"/>
      <c r="AC288" s="150"/>
      <c r="AD288" s="150"/>
      <c r="AE288" s="150"/>
      <c r="AF288" s="150"/>
      <c r="AG288" s="150" t="s">
        <v>264</v>
      </c>
      <c r="AH288" s="150">
        <v>0</v>
      </c>
      <c r="AI288" s="150"/>
      <c r="AJ288" s="150"/>
      <c r="AK288" s="150"/>
      <c r="AL288" s="150"/>
      <c r="AM288" s="150"/>
      <c r="AN288" s="150"/>
      <c r="AO288" s="150"/>
      <c r="AP288" s="150"/>
      <c r="AQ288" s="150"/>
      <c r="AR288" s="150"/>
      <c r="AS288" s="150"/>
      <c r="AT288" s="150"/>
      <c r="AU288" s="150"/>
      <c r="AV288" s="150"/>
      <c r="AW288" s="150"/>
      <c r="AX288" s="150"/>
      <c r="AY288" s="150"/>
      <c r="AZ288" s="150"/>
      <c r="BA288" s="150"/>
      <c r="BB288" s="150"/>
      <c r="BC288" s="150"/>
      <c r="BD288" s="150"/>
      <c r="BE288" s="150"/>
      <c r="BF288" s="150"/>
      <c r="BG288" s="150"/>
      <c r="BH288" s="150"/>
    </row>
    <row r="289" spans="1:60" outlineLevel="1" x14ac:dyDescent="0.2">
      <c r="A289" s="157"/>
      <c r="B289" s="158"/>
      <c r="C289" s="195" t="s">
        <v>528</v>
      </c>
      <c r="D289" s="188"/>
      <c r="E289" s="189">
        <v>14.7</v>
      </c>
      <c r="F289" s="160"/>
      <c r="G289" s="160"/>
      <c r="H289" s="160"/>
      <c r="I289" s="160"/>
      <c r="J289" s="160"/>
      <c r="K289" s="160"/>
      <c r="L289" s="160"/>
      <c r="M289" s="160"/>
      <c r="N289" s="160"/>
      <c r="O289" s="160"/>
      <c r="P289" s="160"/>
      <c r="Q289" s="160"/>
      <c r="R289" s="160"/>
      <c r="S289" s="160"/>
      <c r="T289" s="160"/>
      <c r="U289" s="160"/>
      <c r="V289" s="160"/>
      <c r="W289" s="160"/>
      <c r="X289" s="160"/>
      <c r="Y289" s="150"/>
      <c r="Z289" s="150"/>
      <c r="AA289" s="150"/>
      <c r="AB289" s="150"/>
      <c r="AC289" s="150"/>
      <c r="AD289" s="150"/>
      <c r="AE289" s="150"/>
      <c r="AF289" s="150"/>
      <c r="AG289" s="150" t="s">
        <v>264</v>
      </c>
      <c r="AH289" s="150">
        <v>0</v>
      </c>
      <c r="AI289" s="150"/>
      <c r="AJ289" s="150"/>
      <c r="AK289" s="150"/>
      <c r="AL289" s="150"/>
      <c r="AM289" s="150"/>
      <c r="AN289" s="150"/>
      <c r="AO289" s="150"/>
      <c r="AP289" s="150"/>
      <c r="AQ289" s="150"/>
      <c r="AR289" s="150"/>
      <c r="AS289" s="150"/>
      <c r="AT289" s="150"/>
      <c r="AU289" s="150"/>
      <c r="AV289" s="150"/>
      <c r="AW289" s="150"/>
      <c r="AX289" s="150"/>
      <c r="AY289" s="150"/>
      <c r="AZ289" s="150"/>
      <c r="BA289" s="150"/>
      <c r="BB289" s="150"/>
      <c r="BC289" s="150"/>
      <c r="BD289" s="150"/>
      <c r="BE289" s="150"/>
      <c r="BF289" s="150"/>
      <c r="BG289" s="150"/>
      <c r="BH289" s="150"/>
    </row>
    <row r="290" spans="1:60" outlineLevel="1" x14ac:dyDescent="0.2">
      <c r="A290" s="157"/>
      <c r="B290" s="158"/>
      <c r="C290" s="195" t="s">
        <v>529</v>
      </c>
      <c r="D290" s="188"/>
      <c r="E290" s="189">
        <v>11.54</v>
      </c>
      <c r="F290" s="160"/>
      <c r="G290" s="160"/>
      <c r="H290" s="160"/>
      <c r="I290" s="160"/>
      <c r="J290" s="160"/>
      <c r="K290" s="160"/>
      <c r="L290" s="160"/>
      <c r="M290" s="160"/>
      <c r="N290" s="160"/>
      <c r="O290" s="160"/>
      <c r="P290" s="160"/>
      <c r="Q290" s="160"/>
      <c r="R290" s="160"/>
      <c r="S290" s="160"/>
      <c r="T290" s="160"/>
      <c r="U290" s="160"/>
      <c r="V290" s="160"/>
      <c r="W290" s="160"/>
      <c r="X290" s="160"/>
      <c r="Y290" s="150"/>
      <c r="Z290" s="150"/>
      <c r="AA290" s="150"/>
      <c r="AB290" s="150"/>
      <c r="AC290" s="150"/>
      <c r="AD290" s="150"/>
      <c r="AE290" s="150"/>
      <c r="AF290" s="150"/>
      <c r="AG290" s="150" t="s">
        <v>264</v>
      </c>
      <c r="AH290" s="150">
        <v>0</v>
      </c>
      <c r="AI290" s="150"/>
      <c r="AJ290" s="150"/>
      <c r="AK290" s="150"/>
      <c r="AL290" s="150"/>
      <c r="AM290" s="150"/>
      <c r="AN290" s="150"/>
      <c r="AO290" s="150"/>
      <c r="AP290" s="150"/>
      <c r="AQ290" s="150"/>
      <c r="AR290" s="150"/>
      <c r="AS290" s="150"/>
      <c r="AT290" s="150"/>
      <c r="AU290" s="150"/>
      <c r="AV290" s="150"/>
      <c r="AW290" s="150"/>
      <c r="AX290" s="150"/>
      <c r="AY290" s="150"/>
      <c r="AZ290" s="150"/>
      <c r="BA290" s="150"/>
      <c r="BB290" s="150"/>
      <c r="BC290" s="150"/>
      <c r="BD290" s="150"/>
      <c r="BE290" s="150"/>
      <c r="BF290" s="150"/>
      <c r="BG290" s="150"/>
      <c r="BH290" s="150"/>
    </row>
    <row r="291" spans="1:60" outlineLevel="1" x14ac:dyDescent="0.2">
      <c r="A291" s="157"/>
      <c r="B291" s="158"/>
      <c r="C291" s="195" t="s">
        <v>530</v>
      </c>
      <c r="D291" s="188"/>
      <c r="E291" s="189">
        <v>57.18</v>
      </c>
      <c r="F291" s="160"/>
      <c r="G291" s="160"/>
      <c r="H291" s="160"/>
      <c r="I291" s="160"/>
      <c r="J291" s="160"/>
      <c r="K291" s="160"/>
      <c r="L291" s="160"/>
      <c r="M291" s="160"/>
      <c r="N291" s="160"/>
      <c r="O291" s="160"/>
      <c r="P291" s="160"/>
      <c r="Q291" s="160"/>
      <c r="R291" s="160"/>
      <c r="S291" s="160"/>
      <c r="T291" s="160"/>
      <c r="U291" s="160"/>
      <c r="V291" s="160"/>
      <c r="W291" s="160"/>
      <c r="X291" s="160"/>
      <c r="Y291" s="150"/>
      <c r="Z291" s="150"/>
      <c r="AA291" s="150"/>
      <c r="AB291" s="150"/>
      <c r="AC291" s="150"/>
      <c r="AD291" s="150"/>
      <c r="AE291" s="150"/>
      <c r="AF291" s="150"/>
      <c r="AG291" s="150" t="s">
        <v>264</v>
      </c>
      <c r="AH291" s="150">
        <v>0</v>
      </c>
      <c r="AI291" s="150"/>
      <c r="AJ291" s="150"/>
      <c r="AK291" s="150"/>
      <c r="AL291" s="150"/>
      <c r="AM291" s="150"/>
      <c r="AN291" s="150"/>
      <c r="AO291" s="150"/>
      <c r="AP291" s="150"/>
      <c r="AQ291" s="150"/>
      <c r="AR291" s="150"/>
      <c r="AS291" s="150"/>
      <c r="AT291" s="150"/>
      <c r="AU291" s="150"/>
      <c r="AV291" s="150"/>
      <c r="AW291" s="150"/>
      <c r="AX291" s="150"/>
      <c r="AY291" s="150"/>
      <c r="AZ291" s="150"/>
      <c r="BA291" s="150"/>
      <c r="BB291" s="150"/>
      <c r="BC291" s="150"/>
      <c r="BD291" s="150"/>
      <c r="BE291" s="150"/>
      <c r="BF291" s="150"/>
      <c r="BG291" s="150"/>
      <c r="BH291" s="150"/>
    </row>
    <row r="292" spans="1:60" outlineLevel="1" x14ac:dyDescent="0.2">
      <c r="A292" s="157"/>
      <c r="B292" s="158"/>
      <c r="C292" s="195" t="s">
        <v>531</v>
      </c>
      <c r="D292" s="188"/>
      <c r="E292" s="189">
        <v>59.98</v>
      </c>
      <c r="F292" s="160"/>
      <c r="G292" s="160"/>
      <c r="H292" s="160"/>
      <c r="I292" s="160"/>
      <c r="J292" s="160"/>
      <c r="K292" s="160"/>
      <c r="L292" s="160"/>
      <c r="M292" s="160"/>
      <c r="N292" s="160"/>
      <c r="O292" s="160"/>
      <c r="P292" s="160"/>
      <c r="Q292" s="160"/>
      <c r="R292" s="160"/>
      <c r="S292" s="160"/>
      <c r="T292" s="160"/>
      <c r="U292" s="160"/>
      <c r="V292" s="160"/>
      <c r="W292" s="160"/>
      <c r="X292" s="160"/>
      <c r="Y292" s="150"/>
      <c r="Z292" s="150"/>
      <c r="AA292" s="150"/>
      <c r="AB292" s="150"/>
      <c r="AC292" s="150"/>
      <c r="AD292" s="150"/>
      <c r="AE292" s="150"/>
      <c r="AF292" s="150"/>
      <c r="AG292" s="150" t="s">
        <v>264</v>
      </c>
      <c r="AH292" s="150">
        <v>0</v>
      </c>
      <c r="AI292" s="150"/>
      <c r="AJ292" s="150"/>
      <c r="AK292" s="150"/>
      <c r="AL292" s="150"/>
      <c r="AM292" s="150"/>
      <c r="AN292" s="150"/>
      <c r="AO292" s="150"/>
      <c r="AP292" s="150"/>
      <c r="AQ292" s="150"/>
      <c r="AR292" s="150"/>
      <c r="AS292" s="150"/>
      <c r="AT292" s="150"/>
      <c r="AU292" s="150"/>
      <c r="AV292" s="150"/>
      <c r="AW292" s="150"/>
      <c r="AX292" s="150"/>
      <c r="AY292" s="150"/>
      <c r="AZ292" s="150"/>
      <c r="BA292" s="150"/>
      <c r="BB292" s="150"/>
      <c r="BC292" s="150"/>
      <c r="BD292" s="150"/>
      <c r="BE292" s="150"/>
      <c r="BF292" s="150"/>
      <c r="BG292" s="150"/>
      <c r="BH292" s="150"/>
    </row>
    <row r="293" spans="1:60" outlineLevel="1" x14ac:dyDescent="0.2">
      <c r="A293" s="169">
        <v>51</v>
      </c>
      <c r="B293" s="170" t="s">
        <v>532</v>
      </c>
      <c r="C293" s="184" t="s">
        <v>533</v>
      </c>
      <c r="D293" s="171" t="s">
        <v>259</v>
      </c>
      <c r="E293" s="172">
        <v>313.08</v>
      </c>
      <c r="F293" s="173"/>
      <c r="G293" s="174">
        <f>ROUND(E293*F293,2)</f>
        <v>0</v>
      </c>
      <c r="H293" s="161"/>
      <c r="I293" s="160">
        <f>ROUND(E293*H293,2)</f>
        <v>0</v>
      </c>
      <c r="J293" s="161"/>
      <c r="K293" s="160">
        <f>ROUND(E293*J293,2)</f>
        <v>0</v>
      </c>
      <c r="L293" s="160">
        <v>21</v>
      </c>
      <c r="M293" s="160">
        <f>G293*(1+L293/100)</f>
        <v>0</v>
      </c>
      <c r="N293" s="160">
        <v>4.0500000000000001E-2</v>
      </c>
      <c r="O293" s="160">
        <f>ROUND(E293*N293,2)</f>
        <v>12.68</v>
      </c>
      <c r="P293" s="160">
        <v>0</v>
      </c>
      <c r="Q293" s="160">
        <f>ROUND(E293*P293,2)</f>
        <v>0</v>
      </c>
      <c r="R293" s="160"/>
      <c r="S293" s="160" t="s">
        <v>260</v>
      </c>
      <c r="T293" s="160" t="s">
        <v>260</v>
      </c>
      <c r="U293" s="160">
        <v>1.0973999999999999</v>
      </c>
      <c r="V293" s="160">
        <f>ROUND(E293*U293,2)</f>
        <v>343.57</v>
      </c>
      <c r="W293" s="160"/>
      <c r="X293" s="160" t="s">
        <v>261</v>
      </c>
      <c r="Y293" s="150"/>
      <c r="Z293" s="150"/>
      <c r="AA293" s="150"/>
      <c r="AB293" s="150"/>
      <c r="AC293" s="150"/>
      <c r="AD293" s="150"/>
      <c r="AE293" s="150"/>
      <c r="AF293" s="150"/>
      <c r="AG293" s="150" t="s">
        <v>262</v>
      </c>
      <c r="AH293" s="150"/>
      <c r="AI293" s="150"/>
      <c r="AJ293" s="150"/>
      <c r="AK293" s="150"/>
      <c r="AL293" s="150"/>
      <c r="AM293" s="150"/>
      <c r="AN293" s="150"/>
      <c r="AO293" s="150"/>
      <c r="AP293" s="150"/>
      <c r="AQ293" s="150"/>
      <c r="AR293" s="150"/>
      <c r="AS293" s="150"/>
      <c r="AT293" s="150"/>
      <c r="AU293" s="150"/>
      <c r="AV293" s="150"/>
      <c r="AW293" s="150"/>
      <c r="AX293" s="150"/>
      <c r="AY293" s="150"/>
      <c r="AZ293" s="150"/>
      <c r="BA293" s="150"/>
      <c r="BB293" s="150"/>
      <c r="BC293" s="150"/>
      <c r="BD293" s="150"/>
      <c r="BE293" s="150"/>
      <c r="BF293" s="150"/>
      <c r="BG293" s="150"/>
      <c r="BH293" s="150"/>
    </row>
    <row r="294" spans="1:60" outlineLevel="1" x14ac:dyDescent="0.2">
      <c r="A294" s="157"/>
      <c r="B294" s="158"/>
      <c r="C294" s="195" t="s">
        <v>516</v>
      </c>
      <c r="D294" s="188"/>
      <c r="E294" s="189"/>
      <c r="F294" s="160"/>
      <c r="G294" s="160"/>
      <c r="H294" s="160"/>
      <c r="I294" s="160"/>
      <c r="J294" s="160"/>
      <c r="K294" s="160"/>
      <c r="L294" s="160"/>
      <c r="M294" s="160"/>
      <c r="N294" s="160"/>
      <c r="O294" s="160"/>
      <c r="P294" s="160"/>
      <c r="Q294" s="160"/>
      <c r="R294" s="160"/>
      <c r="S294" s="160"/>
      <c r="T294" s="160"/>
      <c r="U294" s="160"/>
      <c r="V294" s="160"/>
      <c r="W294" s="160"/>
      <c r="X294" s="160"/>
      <c r="Y294" s="150"/>
      <c r="Z294" s="150"/>
      <c r="AA294" s="150"/>
      <c r="AB294" s="150"/>
      <c r="AC294" s="150"/>
      <c r="AD294" s="150"/>
      <c r="AE294" s="150"/>
      <c r="AF294" s="150"/>
      <c r="AG294" s="150" t="s">
        <v>264</v>
      </c>
      <c r="AH294" s="150">
        <v>0</v>
      </c>
      <c r="AI294" s="150"/>
      <c r="AJ294" s="150"/>
      <c r="AK294" s="150"/>
      <c r="AL294" s="150"/>
      <c r="AM294" s="150"/>
      <c r="AN294" s="150"/>
      <c r="AO294" s="150"/>
      <c r="AP294" s="150"/>
      <c r="AQ294" s="150"/>
      <c r="AR294" s="150"/>
      <c r="AS294" s="150"/>
      <c r="AT294" s="150"/>
      <c r="AU294" s="150"/>
      <c r="AV294" s="150"/>
      <c r="AW294" s="150"/>
      <c r="AX294" s="150"/>
      <c r="AY294" s="150"/>
      <c r="AZ294" s="150"/>
      <c r="BA294" s="150"/>
      <c r="BB294" s="150"/>
      <c r="BC294" s="150"/>
      <c r="BD294" s="150"/>
      <c r="BE294" s="150"/>
      <c r="BF294" s="150"/>
      <c r="BG294" s="150"/>
      <c r="BH294" s="150"/>
    </row>
    <row r="295" spans="1:60" outlineLevel="1" x14ac:dyDescent="0.2">
      <c r="A295" s="157"/>
      <c r="B295" s="158"/>
      <c r="C295" s="195" t="s">
        <v>517</v>
      </c>
      <c r="D295" s="188"/>
      <c r="E295" s="189">
        <v>74.3</v>
      </c>
      <c r="F295" s="160"/>
      <c r="G295" s="160"/>
      <c r="H295" s="160"/>
      <c r="I295" s="160"/>
      <c r="J295" s="160"/>
      <c r="K295" s="160"/>
      <c r="L295" s="160"/>
      <c r="M295" s="160"/>
      <c r="N295" s="160"/>
      <c r="O295" s="160"/>
      <c r="P295" s="160"/>
      <c r="Q295" s="160"/>
      <c r="R295" s="160"/>
      <c r="S295" s="160"/>
      <c r="T295" s="160"/>
      <c r="U295" s="160"/>
      <c r="V295" s="160"/>
      <c r="W295" s="160"/>
      <c r="X295" s="160"/>
      <c r="Y295" s="150"/>
      <c r="Z295" s="150"/>
      <c r="AA295" s="150"/>
      <c r="AB295" s="150"/>
      <c r="AC295" s="150"/>
      <c r="AD295" s="150"/>
      <c r="AE295" s="150"/>
      <c r="AF295" s="150"/>
      <c r="AG295" s="150" t="s">
        <v>264</v>
      </c>
      <c r="AH295" s="150">
        <v>0</v>
      </c>
      <c r="AI295" s="150"/>
      <c r="AJ295" s="150"/>
      <c r="AK295" s="150"/>
      <c r="AL295" s="150"/>
      <c r="AM295" s="150"/>
      <c r="AN295" s="150"/>
      <c r="AO295" s="150"/>
      <c r="AP295" s="150"/>
      <c r="AQ295" s="150"/>
      <c r="AR295" s="150"/>
      <c r="AS295" s="150"/>
      <c r="AT295" s="150"/>
      <c r="AU295" s="150"/>
      <c r="AV295" s="150"/>
      <c r="AW295" s="150"/>
      <c r="AX295" s="150"/>
      <c r="AY295" s="150"/>
      <c r="AZ295" s="150"/>
      <c r="BA295" s="150"/>
      <c r="BB295" s="150"/>
      <c r="BC295" s="150"/>
      <c r="BD295" s="150"/>
      <c r="BE295" s="150"/>
      <c r="BF295" s="150"/>
      <c r="BG295" s="150"/>
      <c r="BH295" s="150"/>
    </row>
    <row r="296" spans="1:60" outlineLevel="1" x14ac:dyDescent="0.2">
      <c r="A296" s="157"/>
      <c r="B296" s="158"/>
      <c r="C296" s="195" t="s">
        <v>518</v>
      </c>
      <c r="D296" s="188"/>
      <c r="E296" s="189">
        <v>30.29</v>
      </c>
      <c r="F296" s="160"/>
      <c r="G296" s="160"/>
      <c r="H296" s="160"/>
      <c r="I296" s="160"/>
      <c r="J296" s="160"/>
      <c r="K296" s="160"/>
      <c r="L296" s="160"/>
      <c r="M296" s="160"/>
      <c r="N296" s="160"/>
      <c r="O296" s="160"/>
      <c r="P296" s="160"/>
      <c r="Q296" s="160"/>
      <c r="R296" s="160"/>
      <c r="S296" s="160"/>
      <c r="T296" s="160"/>
      <c r="U296" s="160"/>
      <c r="V296" s="160"/>
      <c r="W296" s="160"/>
      <c r="X296" s="160"/>
      <c r="Y296" s="150"/>
      <c r="Z296" s="150"/>
      <c r="AA296" s="150"/>
      <c r="AB296" s="150"/>
      <c r="AC296" s="150"/>
      <c r="AD296" s="150"/>
      <c r="AE296" s="150"/>
      <c r="AF296" s="150"/>
      <c r="AG296" s="150" t="s">
        <v>264</v>
      </c>
      <c r="AH296" s="150">
        <v>0</v>
      </c>
      <c r="AI296" s="150"/>
      <c r="AJ296" s="150"/>
      <c r="AK296" s="150"/>
      <c r="AL296" s="150"/>
      <c r="AM296" s="150"/>
      <c r="AN296" s="150"/>
      <c r="AO296" s="150"/>
      <c r="AP296" s="150"/>
      <c r="AQ296" s="150"/>
      <c r="AR296" s="150"/>
      <c r="AS296" s="150"/>
      <c r="AT296" s="150"/>
      <c r="AU296" s="150"/>
      <c r="AV296" s="150"/>
      <c r="AW296" s="150"/>
      <c r="AX296" s="150"/>
      <c r="AY296" s="150"/>
      <c r="AZ296" s="150"/>
      <c r="BA296" s="150"/>
      <c r="BB296" s="150"/>
      <c r="BC296" s="150"/>
      <c r="BD296" s="150"/>
      <c r="BE296" s="150"/>
      <c r="BF296" s="150"/>
      <c r="BG296" s="150"/>
      <c r="BH296" s="150"/>
    </row>
    <row r="297" spans="1:60" outlineLevel="1" x14ac:dyDescent="0.2">
      <c r="A297" s="157"/>
      <c r="B297" s="158"/>
      <c r="C297" s="195" t="s">
        <v>519</v>
      </c>
      <c r="D297" s="188"/>
      <c r="E297" s="189">
        <v>10.69</v>
      </c>
      <c r="F297" s="160"/>
      <c r="G297" s="160"/>
      <c r="H297" s="160"/>
      <c r="I297" s="160"/>
      <c r="J297" s="160"/>
      <c r="K297" s="160"/>
      <c r="L297" s="160"/>
      <c r="M297" s="160"/>
      <c r="N297" s="160"/>
      <c r="O297" s="160"/>
      <c r="P297" s="160"/>
      <c r="Q297" s="160"/>
      <c r="R297" s="160"/>
      <c r="S297" s="160"/>
      <c r="T297" s="160"/>
      <c r="U297" s="160"/>
      <c r="V297" s="160"/>
      <c r="W297" s="160"/>
      <c r="X297" s="160"/>
      <c r="Y297" s="150"/>
      <c r="Z297" s="150"/>
      <c r="AA297" s="150"/>
      <c r="AB297" s="150"/>
      <c r="AC297" s="150"/>
      <c r="AD297" s="150"/>
      <c r="AE297" s="150"/>
      <c r="AF297" s="150"/>
      <c r="AG297" s="150" t="s">
        <v>264</v>
      </c>
      <c r="AH297" s="150">
        <v>0</v>
      </c>
      <c r="AI297" s="150"/>
      <c r="AJ297" s="150"/>
      <c r="AK297" s="150"/>
      <c r="AL297" s="150"/>
      <c r="AM297" s="150"/>
      <c r="AN297" s="150"/>
      <c r="AO297" s="150"/>
      <c r="AP297" s="150"/>
      <c r="AQ297" s="150"/>
      <c r="AR297" s="150"/>
      <c r="AS297" s="150"/>
      <c r="AT297" s="150"/>
      <c r="AU297" s="150"/>
      <c r="AV297" s="150"/>
      <c r="AW297" s="150"/>
      <c r="AX297" s="150"/>
      <c r="AY297" s="150"/>
      <c r="AZ297" s="150"/>
      <c r="BA297" s="150"/>
      <c r="BB297" s="150"/>
      <c r="BC297" s="150"/>
      <c r="BD297" s="150"/>
      <c r="BE297" s="150"/>
      <c r="BF297" s="150"/>
      <c r="BG297" s="150"/>
      <c r="BH297" s="150"/>
    </row>
    <row r="298" spans="1:60" outlineLevel="1" x14ac:dyDescent="0.2">
      <c r="A298" s="157"/>
      <c r="B298" s="158"/>
      <c r="C298" s="195" t="s">
        <v>520</v>
      </c>
      <c r="D298" s="188"/>
      <c r="E298" s="189">
        <v>3.34</v>
      </c>
      <c r="F298" s="160"/>
      <c r="G298" s="160"/>
      <c r="H298" s="160"/>
      <c r="I298" s="160"/>
      <c r="J298" s="160"/>
      <c r="K298" s="160"/>
      <c r="L298" s="160"/>
      <c r="M298" s="160"/>
      <c r="N298" s="160"/>
      <c r="O298" s="160"/>
      <c r="P298" s="160"/>
      <c r="Q298" s="160"/>
      <c r="R298" s="160"/>
      <c r="S298" s="160"/>
      <c r="T298" s="160"/>
      <c r="U298" s="160"/>
      <c r="V298" s="160"/>
      <c r="W298" s="160"/>
      <c r="X298" s="160"/>
      <c r="Y298" s="150"/>
      <c r="Z298" s="150"/>
      <c r="AA298" s="150"/>
      <c r="AB298" s="150"/>
      <c r="AC298" s="150"/>
      <c r="AD298" s="150"/>
      <c r="AE298" s="150"/>
      <c r="AF298" s="150"/>
      <c r="AG298" s="150" t="s">
        <v>264</v>
      </c>
      <c r="AH298" s="150">
        <v>0</v>
      </c>
      <c r="AI298" s="150"/>
      <c r="AJ298" s="150"/>
      <c r="AK298" s="150"/>
      <c r="AL298" s="150"/>
      <c r="AM298" s="150"/>
      <c r="AN298" s="150"/>
      <c r="AO298" s="150"/>
      <c r="AP298" s="150"/>
      <c r="AQ298" s="150"/>
      <c r="AR298" s="150"/>
      <c r="AS298" s="150"/>
      <c r="AT298" s="150"/>
      <c r="AU298" s="150"/>
      <c r="AV298" s="150"/>
      <c r="AW298" s="150"/>
      <c r="AX298" s="150"/>
      <c r="AY298" s="150"/>
      <c r="AZ298" s="150"/>
      <c r="BA298" s="150"/>
      <c r="BB298" s="150"/>
      <c r="BC298" s="150"/>
      <c r="BD298" s="150"/>
      <c r="BE298" s="150"/>
      <c r="BF298" s="150"/>
      <c r="BG298" s="150"/>
      <c r="BH298" s="150"/>
    </row>
    <row r="299" spans="1:60" outlineLevel="1" x14ac:dyDescent="0.2">
      <c r="A299" s="157"/>
      <c r="B299" s="158"/>
      <c r="C299" s="195" t="s">
        <v>521</v>
      </c>
      <c r="D299" s="188"/>
      <c r="E299" s="189">
        <v>1.45</v>
      </c>
      <c r="F299" s="160"/>
      <c r="G299" s="160"/>
      <c r="H299" s="160"/>
      <c r="I299" s="160"/>
      <c r="J299" s="160"/>
      <c r="K299" s="160"/>
      <c r="L299" s="160"/>
      <c r="M299" s="160"/>
      <c r="N299" s="160"/>
      <c r="O299" s="160"/>
      <c r="P299" s="160"/>
      <c r="Q299" s="160"/>
      <c r="R299" s="160"/>
      <c r="S299" s="160"/>
      <c r="T299" s="160"/>
      <c r="U299" s="160"/>
      <c r="V299" s="160"/>
      <c r="W299" s="160"/>
      <c r="X299" s="160"/>
      <c r="Y299" s="150"/>
      <c r="Z299" s="150"/>
      <c r="AA299" s="150"/>
      <c r="AB299" s="150"/>
      <c r="AC299" s="150"/>
      <c r="AD299" s="150"/>
      <c r="AE299" s="150"/>
      <c r="AF299" s="150"/>
      <c r="AG299" s="150" t="s">
        <v>264</v>
      </c>
      <c r="AH299" s="150">
        <v>0</v>
      </c>
      <c r="AI299" s="150"/>
      <c r="AJ299" s="150"/>
      <c r="AK299" s="150"/>
      <c r="AL299" s="150"/>
      <c r="AM299" s="150"/>
      <c r="AN299" s="150"/>
      <c r="AO299" s="150"/>
      <c r="AP299" s="150"/>
      <c r="AQ299" s="150"/>
      <c r="AR299" s="150"/>
      <c r="AS299" s="150"/>
      <c r="AT299" s="150"/>
      <c r="AU299" s="150"/>
      <c r="AV299" s="150"/>
      <c r="AW299" s="150"/>
      <c r="AX299" s="150"/>
      <c r="AY299" s="150"/>
      <c r="AZ299" s="150"/>
      <c r="BA299" s="150"/>
      <c r="BB299" s="150"/>
      <c r="BC299" s="150"/>
      <c r="BD299" s="150"/>
      <c r="BE299" s="150"/>
      <c r="BF299" s="150"/>
      <c r="BG299" s="150"/>
      <c r="BH299" s="150"/>
    </row>
    <row r="300" spans="1:60" outlineLevel="1" x14ac:dyDescent="0.2">
      <c r="A300" s="157"/>
      <c r="B300" s="158"/>
      <c r="C300" s="195" t="s">
        <v>522</v>
      </c>
      <c r="D300" s="188"/>
      <c r="E300" s="189">
        <v>8.01</v>
      </c>
      <c r="F300" s="160"/>
      <c r="G300" s="160"/>
      <c r="H300" s="160"/>
      <c r="I300" s="160"/>
      <c r="J300" s="160"/>
      <c r="K300" s="160"/>
      <c r="L300" s="160"/>
      <c r="M300" s="160"/>
      <c r="N300" s="160"/>
      <c r="O300" s="160"/>
      <c r="P300" s="160"/>
      <c r="Q300" s="160"/>
      <c r="R300" s="160"/>
      <c r="S300" s="160"/>
      <c r="T300" s="160"/>
      <c r="U300" s="160"/>
      <c r="V300" s="160"/>
      <c r="W300" s="160"/>
      <c r="X300" s="160"/>
      <c r="Y300" s="150"/>
      <c r="Z300" s="150"/>
      <c r="AA300" s="150"/>
      <c r="AB300" s="150"/>
      <c r="AC300" s="150"/>
      <c r="AD300" s="150"/>
      <c r="AE300" s="150"/>
      <c r="AF300" s="150"/>
      <c r="AG300" s="150" t="s">
        <v>264</v>
      </c>
      <c r="AH300" s="150">
        <v>0</v>
      </c>
      <c r="AI300" s="150"/>
      <c r="AJ300" s="150"/>
      <c r="AK300" s="150"/>
      <c r="AL300" s="150"/>
      <c r="AM300" s="150"/>
      <c r="AN300" s="150"/>
      <c r="AO300" s="150"/>
      <c r="AP300" s="150"/>
      <c r="AQ300" s="150"/>
      <c r="AR300" s="150"/>
      <c r="AS300" s="150"/>
      <c r="AT300" s="150"/>
      <c r="AU300" s="150"/>
      <c r="AV300" s="150"/>
      <c r="AW300" s="150"/>
      <c r="AX300" s="150"/>
      <c r="AY300" s="150"/>
      <c r="AZ300" s="150"/>
      <c r="BA300" s="150"/>
      <c r="BB300" s="150"/>
      <c r="BC300" s="150"/>
      <c r="BD300" s="150"/>
      <c r="BE300" s="150"/>
      <c r="BF300" s="150"/>
      <c r="BG300" s="150"/>
      <c r="BH300" s="150"/>
    </row>
    <row r="301" spans="1:60" outlineLevel="1" x14ac:dyDescent="0.2">
      <c r="A301" s="157"/>
      <c r="B301" s="158"/>
      <c r="C301" s="195" t="s">
        <v>523</v>
      </c>
      <c r="D301" s="188"/>
      <c r="E301" s="189">
        <v>2.88</v>
      </c>
      <c r="F301" s="160"/>
      <c r="G301" s="160"/>
      <c r="H301" s="160"/>
      <c r="I301" s="160"/>
      <c r="J301" s="160"/>
      <c r="K301" s="160"/>
      <c r="L301" s="160"/>
      <c r="M301" s="160"/>
      <c r="N301" s="160"/>
      <c r="O301" s="160"/>
      <c r="P301" s="160"/>
      <c r="Q301" s="160"/>
      <c r="R301" s="160"/>
      <c r="S301" s="160"/>
      <c r="T301" s="160"/>
      <c r="U301" s="160"/>
      <c r="V301" s="160"/>
      <c r="W301" s="160"/>
      <c r="X301" s="160"/>
      <c r="Y301" s="150"/>
      <c r="Z301" s="150"/>
      <c r="AA301" s="150"/>
      <c r="AB301" s="150"/>
      <c r="AC301" s="150"/>
      <c r="AD301" s="150"/>
      <c r="AE301" s="150"/>
      <c r="AF301" s="150"/>
      <c r="AG301" s="150" t="s">
        <v>264</v>
      </c>
      <c r="AH301" s="150">
        <v>0</v>
      </c>
      <c r="AI301" s="150"/>
      <c r="AJ301" s="150"/>
      <c r="AK301" s="150"/>
      <c r="AL301" s="150"/>
      <c r="AM301" s="150"/>
      <c r="AN301" s="150"/>
      <c r="AO301" s="150"/>
      <c r="AP301" s="150"/>
      <c r="AQ301" s="150"/>
      <c r="AR301" s="150"/>
      <c r="AS301" s="150"/>
      <c r="AT301" s="150"/>
      <c r="AU301" s="150"/>
      <c r="AV301" s="150"/>
      <c r="AW301" s="150"/>
      <c r="AX301" s="150"/>
      <c r="AY301" s="150"/>
      <c r="AZ301" s="150"/>
      <c r="BA301" s="150"/>
      <c r="BB301" s="150"/>
      <c r="BC301" s="150"/>
      <c r="BD301" s="150"/>
      <c r="BE301" s="150"/>
      <c r="BF301" s="150"/>
      <c r="BG301" s="150"/>
      <c r="BH301" s="150"/>
    </row>
    <row r="302" spans="1:60" outlineLevel="1" x14ac:dyDescent="0.2">
      <c r="A302" s="157"/>
      <c r="B302" s="158"/>
      <c r="C302" s="195" t="s">
        <v>524</v>
      </c>
      <c r="D302" s="188"/>
      <c r="E302" s="189">
        <v>9.0399999999999991</v>
      </c>
      <c r="F302" s="160"/>
      <c r="G302" s="160"/>
      <c r="H302" s="160"/>
      <c r="I302" s="160"/>
      <c r="J302" s="160"/>
      <c r="K302" s="160"/>
      <c r="L302" s="160"/>
      <c r="M302" s="160"/>
      <c r="N302" s="160"/>
      <c r="O302" s="160"/>
      <c r="P302" s="160"/>
      <c r="Q302" s="160"/>
      <c r="R302" s="160"/>
      <c r="S302" s="160"/>
      <c r="T302" s="160"/>
      <c r="U302" s="160"/>
      <c r="V302" s="160"/>
      <c r="W302" s="160"/>
      <c r="X302" s="160"/>
      <c r="Y302" s="150"/>
      <c r="Z302" s="150"/>
      <c r="AA302" s="150"/>
      <c r="AB302" s="150"/>
      <c r="AC302" s="150"/>
      <c r="AD302" s="150"/>
      <c r="AE302" s="150"/>
      <c r="AF302" s="150"/>
      <c r="AG302" s="150" t="s">
        <v>264</v>
      </c>
      <c r="AH302" s="150">
        <v>0</v>
      </c>
      <c r="AI302" s="150"/>
      <c r="AJ302" s="150"/>
      <c r="AK302" s="150"/>
      <c r="AL302" s="150"/>
      <c r="AM302" s="150"/>
      <c r="AN302" s="150"/>
      <c r="AO302" s="150"/>
      <c r="AP302" s="150"/>
      <c r="AQ302" s="150"/>
      <c r="AR302" s="150"/>
      <c r="AS302" s="150"/>
      <c r="AT302" s="150"/>
      <c r="AU302" s="150"/>
      <c r="AV302" s="150"/>
      <c r="AW302" s="150"/>
      <c r="AX302" s="150"/>
      <c r="AY302" s="150"/>
      <c r="AZ302" s="150"/>
      <c r="BA302" s="150"/>
      <c r="BB302" s="150"/>
      <c r="BC302" s="150"/>
      <c r="BD302" s="150"/>
      <c r="BE302" s="150"/>
      <c r="BF302" s="150"/>
      <c r="BG302" s="150"/>
      <c r="BH302" s="150"/>
    </row>
    <row r="303" spans="1:60" outlineLevel="1" x14ac:dyDescent="0.2">
      <c r="A303" s="157"/>
      <c r="B303" s="158"/>
      <c r="C303" s="195" t="s">
        <v>525</v>
      </c>
      <c r="D303" s="188"/>
      <c r="E303" s="189"/>
      <c r="F303" s="160"/>
      <c r="G303" s="160"/>
      <c r="H303" s="160"/>
      <c r="I303" s="160"/>
      <c r="J303" s="160"/>
      <c r="K303" s="160"/>
      <c r="L303" s="160"/>
      <c r="M303" s="160"/>
      <c r="N303" s="160"/>
      <c r="O303" s="160"/>
      <c r="P303" s="160"/>
      <c r="Q303" s="160"/>
      <c r="R303" s="160"/>
      <c r="S303" s="160"/>
      <c r="T303" s="160"/>
      <c r="U303" s="160"/>
      <c r="V303" s="160"/>
      <c r="W303" s="160"/>
      <c r="X303" s="160"/>
      <c r="Y303" s="150"/>
      <c r="Z303" s="150"/>
      <c r="AA303" s="150"/>
      <c r="AB303" s="150"/>
      <c r="AC303" s="150"/>
      <c r="AD303" s="150"/>
      <c r="AE303" s="150"/>
      <c r="AF303" s="150"/>
      <c r="AG303" s="150" t="s">
        <v>264</v>
      </c>
      <c r="AH303" s="150">
        <v>0</v>
      </c>
      <c r="AI303" s="150"/>
      <c r="AJ303" s="150"/>
      <c r="AK303" s="150"/>
      <c r="AL303" s="150"/>
      <c r="AM303" s="150"/>
      <c r="AN303" s="150"/>
      <c r="AO303" s="150"/>
      <c r="AP303" s="150"/>
      <c r="AQ303" s="150"/>
      <c r="AR303" s="150"/>
      <c r="AS303" s="150"/>
      <c r="AT303" s="150"/>
      <c r="AU303" s="150"/>
      <c r="AV303" s="150"/>
      <c r="AW303" s="150"/>
      <c r="AX303" s="150"/>
      <c r="AY303" s="150"/>
      <c r="AZ303" s="150"/>
      <c r="BA303" s="150"/>
      <c r="BB303" s="150"/>
      <c r="BC303" s="150"/>
      <c r="BD303" s="150"/>
      <c r="BE303" s="150"/>
      <c r="BF303" s="150"/>
      <c r="BG303" s="150"/>
      <c r="BH303" s="150"/>
    </row>
    <row r="304" spans="1:60" outlineLevel="1" x14ac:dyDescent="0.2">
      <c r="A304" s="157"/>
      <c r="B304" s="158"/>
      <c r="C304" s="195" t="s">
        <v>526</v>
      </c>
      <c r="D304" s="188"/>
      <c r="E304" s="189">
        <v>22.71</v>
      </c>
      <c r="F304" s="160"/>
      <c r="G304" s="160"/>
      <c r="H304" s="160"/>
      <c r="I304" s="160"/>
      <c r="J304" s="160"/>
      <c r="K304" s="160"/>
      <c r="L304" s="160"/>
      <c r="M304" s="160"/>
      <c r="N304" s="160"/>
      <c r="O304" s="160"/>
      <c r="P304" s="160"/>
      <c r="Q304" s="160"/>
      <c r="R304" s="160"/>
      <c r="S304" s="160"/>
      <c r="T304" s="160"/>
      <c r="U304" s="160"/>
      <c r="V304" s="160"/>
      <c r="W304" s="160"/>
      <c r="X304" s="160"/>
      <c r="Y304" s="150"/>
      <c r="Z304" s="150"/>
      <c r="AA304" s="150"/>
      <c r="AB304" s="150"/>
      <c r="AC304" s="150"/>
      <c r="AD304" s="150"/>
      <c r="AE304" s="150"/>
      <c r="AF304" s="150"/>
      <c r="AG304" s="150" t="s">
        <v>264</v>
      </c>
      <c r="AH304" s="150">
        <v>0</v>
      </c>
      <c r="AI304" s="150"/>
      <c r="AJ304" s="150"/>
      <c r="AK304" s="150"/>
      <c r="AL304" s="150"/>
      <c r="AM304" s="150"/>
      <c r="AN304" s="150"/>
      <c r="AO304" s="150"/>
      <c r="AP304" s="150"/>
      <c r="AQ304" s="150"/>
      <c r="AR304" s="150"/>
      <c r="AS304" s="150"/>
      <c r="AT304" s="150"/>
      <c r="AU304" s="150"/>
      <c r="AV304" s="150"/>
      <c r="AW304" s="150"/>
      <c r="AX304" s="150"/>
      <c r="AY304" s="150"/>
      <c r="AZ304" s="150"/>
      <c r="BA304" s="150"/>
      <c r="BB304" s="150"/>
      <c r="BC304" s="150"/>
      <c r="BD304" s="150"/>
      <c r="BE304" s="150"/>
      <c r="BF304" s="150"/>
      <c r="BG304" s="150"/>
      <c r="BH304" s="150"/>
    </row>
    <row r="305" spans="1:60" outlineLevel="1" x14ac:dyDescent="0.2">
      <c r="A305" s="157"/>
      <c r="B305" s="158"/>
      <c r="C305" s="195" t="s">
        <v>527</v>
      </c>
      <c r="D305" s="188"/>
      <c r="E305" s="189">
        <v>6.97</v>
      </c>
      <c r="F305" s="160"/>
      <c r="G305" s="160"/>
      <c r="H305" s="160"/>
      <c r="I305" s="160"/>
      <c r="J305" s="160"/>
      <c r="K305" s="160"/>
      <c r="L305" s="160"/>
      <c r="M305" s="160"/>
      <c r="N305" s="160"/>
      <c r="O305" s="160"/>
      <c r="P305" s="160"/>
      <c r="Q305" s="160"/>
      <c r="R305" s="160"/>
      <c r="S305" s="160"/>
      <c r="T305" s="160"/>
      <c r="U305" s="160"/>
      <c r="V305" s="160"/>
      <c r="W305" s="160"/>
      <c r="X305" s="160"/>
      <c r="Y305" s="150"/>
      <c r="Z305" s="150"/>
      <c r="AA305" s="150"/>
      <c r="AB305" s="150"/>
      <c r="AC305" s="150"/>
      <c r="AD305" s="150"/>
      <c r="AE305" s="150"/>
      <c r="AF305" s="150"/>
      <c r="AG305" s="150" t="s">
        <v>264</v>
      </c>
      <c r="AH305" s="150">
        <v>0</v>
      </c>
      <c r="AI305" s="150"/>
      <c r="AJ305" s="150"/>
      <c r="AK305" s="150"/>
      <c r="AL305" s="150"/>
      <c r="AM305" s="150"/>
      <c r="AN305" s="150"/>
      <c r="AO305" s="150"/>
      <c r="AP305" s="150"/>
      <c r="AQ305" s="150"/>
      <c r="AR305" s="150"/>
      <c r="AS305" s="150"/>
      <c r="AT305" s="150"/>
      <c r="AU305" s="150"/>
      <c r="AV305" s="150"/>
      <c r="AW305" s="150"/>
      <c r="AX305" s="150"/>
      <c r="AY305" s="150"/>
      <c r="AZ305" s="150"/>
      <c r="BA305" s="150"/>
      <c r="BB305" s="150"/>
      <c r="BC305" s="150"/>
      <c r="BD305" s="150"/>
      <c r="BE305" s="150"/>
      <c r="BF305" s="150"/>
      <c r="BG305" s="150"/>
      <c r="BH305" s="150"/>
    </row>
    <row r="306" spans="1:60" outlineLevel="1" x14ac:dyDescent="0.2">
      <c r="A306" s="157"/>
      <c r="B306" s="158"/>
      <c r="C306" s="195" t="s">
        <v>528</v>
      </c>
      <c r="D306" s="188"/>
      <c r="E306" s="189">
        <v>14.7</v>
      </c>
      <c r="F306" s="160"/>
      <c r="G306" s="160"/>
      <c r="H306" s="160"/>
      <c r="I306" s="160"/>
      <c r="J306" s="160"/>
      <c r="K306" s="160"/>
      <c r="L306" s="160"/>
      <c r="M306" s="160"/>
      <c r="N306" s="160"/>
      <c r="O306" s="160"/>
      <c r="P306" s="160"/>
      <c r="Q306" s="160"/>
      <c r="R306" s="160"/>
      <c r="S306" s="160"/>
      <c r="T306" s="160"/>
      <c r="U306" s="160"/>
      <c r="V306" s="160"/>
      <c r="W306" s="160"/>
      <c r="X306" s="160"/>
      <c r="Y306" s="150"/>
      <c r="Z306" s="150"/>
      <c r="AA306" s="150"/>
      <c r="AB306" s="150"/>
      <c r="AC306" s="150"/>
      <c r="AD306" s="150"/>
      <c r="AE306" s="150"/>
      <c r="AF306" s="150"/>
      <c r="AG306" s="150" t="s">
        <v>264</v>
      </c>
      <c r="AH306" s="150">
        <v>0</v>
      </c>
      <c r="AI306" s="150"/>
      <c r="AJ306" s="150"/>
      <c r="AK306" s="150"/>
      <c r="AL306" s="150"/>
      <c r="AM306" s="150"/>
      <c r="AN306" s="150"/>
      <c r="AO306" s="150"/>
      <c r="AP306" s="150"/>
      <c r="AQ306" s="150"/>
      <c r="AR306" s="150"/>
      <c r="AS306" s="150"/>
      <c r="AT306" s="150"/>
      <c r="AU306" s="150"/>
      <c r="AV306" s="150"/>
      <c r="AW306" s="150"/>
      <c r="AX306" s="150"/>
      <c r="AY306" s="150"/>
      <c r="AZ306" s="150"/>
      <c r="BA306" s="150"/>
      <c r="BB306" s="150"/>
      <c r="BC306" s="150"/>
      <c r="BD306" s="150"/>
      <c r="BE306" s="150"/>
      <c r="BF306" s="150"/>
      <c r="BG306" s="150"/>
      <c r="BH306" s="150"/>
    </row>
    <row r="307" spans="1:60" outlineLevel="1" x14ac:dyDescent="0.2">
      <c r="A307" s="157"/>
      <c r="B307" s="158"/>
      <c r="C307" s="195" t="s">
        <v>529</v>
      </c>
      <c r="D307" s="188"/>
      <c r="E307" s="189">
        <v>11.54</v>
      </c>
      <c r="F307" s="160"/>
      <c r="G307" s="160"/>
      <c r="H307" s="160"/>
      <c r="I307" s="160"/>
      <c r="J307" s="160"/>
      <c r="K307" s="160"/>
      <c r="L307" s="160"/>
      <c r="M307" s="160"/>
      <c r="N307" s="160"/>
      <c r="O307" s="160"/>
      <c r="P307" s="160"/>
      <c r="Q307" s="160"/>
      <c r="R307" s="160"/>
      <c r="S307" s="160"/>
      <c r="T307" s="160"/>
      <c r="U307" s="160"/>
      <c r="V307" s="160"/>
      <c r="W307" s="160"/>
      <c r="X307" s="160"/>
      <c r="Y307" s="150"/>
      <c r="Z307" s="150"/>
      <c r="AA307" s="150"/>
      <c r="AB307" s="150"/>
      <c r="AC307" s="150"/>
      <c r="AD307" s="150"/>
      <c r="AE307" s="150"/>
      <c r="AF307" s="150"/>
      <c r="AG307" s="150" t="s">
        <v>264</v>
      </c>
      <c r="AH307" s="150">
        <v>0</v>
      </c>
      <c r="AI307" s="150"/>
      <c r="AJ307" s="150"/>
      <c r="AK307" s="150"/>
      <c r="AL307" s="150"/>
      <c r="AM307" s="150"/>
      <c r="AN307" s="150"/>
      <c r="AO307" s="150"/>
      <c r="AP307" s="150"/>
      <c r="AQ307" s="150"/>
      <c r="AR307" s="150"/>
      <c r="AS307" s="150"/>
      <c r="AT307" s="150"/>
      <c r="AU307" s="150"/>
      <c r="AV307" s="150"/>
      <c r="AW307" s="150"/>
      <c r="AX307" s="150"/>
      <c r="AY307" s="150"/>
      <c r="AZ307" s="150"/>
      <c r="BA307" s="150"/>
      <c r="BB307" s="150"/>
      <c r="BC307" s="150"/>
      <c r="BD307" s="150"/>
      <c r="BE307" s="150"/>
      <c r="BF307" s="150"/>
      <c r="BG307" s="150"/>
      <c r="BH307" s="150"/>
    </row>
    <row r="308" spans="1:60" outlineLevel="1" x14ac:dyDescent="0.2">
      <c r="A308" s="157"/>
      <c r="B308" s="158"/>
      <c r="C308" s="195" t="s">
        <v>530</v>
      </c>
      <c r="D308" s="188"/>
      <c r="E308" s="189">
        <v>57.18</v>
      </c>
      <c r="F308" s="160"/>
      <c r="G308" s="160"/>
      <c r="H308" s="160"/>
      <c r="I308" s="160"/>
      <c r="J308" s="160"/>
      <c r="K308" s="160"/>
      <c r="L308" s="160"/>
      <c r="M308" s="160"/>
      <c r="N308" s="160"/>
      <c r="O308" s="160"/>
      <c r="P308" s="160"/>
      <c r="Q308" s="160"/>
      <c r="R308" s="160"/>
      <c r="S308" s="160"/>
      <c r="T308" s="160"/>
      <c r="U308" s="160"/>
      <c r="V308" s="160"/>
      <c r="W308" s="160"/>
      <c r="X308" s="160"/>
      <c r="Y308" s="150"/>
      <c r="Z308" s="150"/>
      <c r="AA308" s="150"/>
      <c r="AB308" s="150"/>
      <c r="AC308" s="150"/>
      <c r="AD308" s="150"/>
      <c r="AE308" s="150"/>
      <c r="AF308" s="150"/>
      <c r="AG308" s="150" t="s">
        <v>264</v>
      </c>
      <c r="AH308" s="150">
        <v>0</v>
      </c>
      <c r="AI308" s="150"/>
      <c r="AJ308" s="150"/>
      <c r="AK308" s="150"/>
      <c r="AL308" s="150"/>
      <c r="AM308" s="150"/>
      <c r="AN308" s="150"/>
      <c r="AO308" s="150"/>
      <c r="AP308" s="150"/>
      <c r="AQ308" s="150"/>
      <c r="AR308" s="150"/>
      <c r="AS308" s="150"/>
      <c r="AT308" s="150"/>
      <c r="AU308" s="150"/>
      <c r="AV308" s="150"/>
      <c r="AW308" s="150"/>
      <c r="AX308" s="150"/>
      <c r="AY308" s="150"/>
      <c r="AZ308" s="150"/>
      <c r="BA308" s="150"/>
      <c r="BB308" s="150"/>
      <c r="BC308" s="150"/>
      <c r="BD308" s="150"/>
      <c r="BE308" s="150"/>
      <c r="BF308" s="150"/>
      <c r="BG308" s="150"/>
      <c r="BH308" s="150"/>
    </row>
    <row r="309" spans="1:60" outlineLevel="1" x14ac:dyDescent="0.2">
      <c r="A309" s="157"/>
      <c r="B309" s="158"/>
      <c r="C309" s="195" t="s">
        <v>531</v>
      </c>
      <c r="D309" s="188"/>
      <c r="E309" s="189">
        <v>59.98</v>
      </c>
      <c r="F309" s="160"/>
      <c r="G309" s="160"/>
      <c r="H309" s="160"/>
      <c r="I309" s="160"/>
      <c r="J309" s="160"/>
      <c r="K309" s="160"/>
      <c r="L309" s="160"/>
      <c r="M309" s="160"/>
      <c r="N309" s="160"/>
      <c r="O309" s="160"/>
      <c r="P309" s="160"/>
      <c r="Q309" s="160"/>
      <c r="R309" s="160"/>
      <c r="S309" s="160"/>
      <c r="T309" s="160"/>
      <c r="U309" s="160"/>
      <c r="V309" s="160"/>
      <c r="W309" s="160"/>
      <c r="X309" s="160"/>
      <c r="Y309" s="150"/>
      <c r="Z309" s="150"/>
      <c r="AA309" s="150"/>
      <c r="AB309" s="150"/>
      <c r="AC309" s="150"/>
      <c r="AD309" s="150"/>
      <c r="AE309" s="150"/>
      <c r="AF309" s="150"/>
      <c r="AG309" s="150" t="s">
        <v>264</v>
      </c>
      <c r="AH309" s="150">
        <v>0</v>
      </c>
      <c r="AI309" s="150"/>
      <c r="AJ309" s="150"/>
      <c r="AK309" s="150"/>
      <c r="AL309" s="150"/>
      <c r="AM309" s="150"/>
      <c r="AN309" s="150"/>
      <c r="AO309" s="150"/>
      <c r="AP309" s="150"/>
      <c r="AQ309" s="150"/>
      <c r="AR309" s="150"/>
      <c r="AS309" s="150"/>
      <c r="AT309" s="150"/>
      <c r="AU309" s="150"/>
      <c r="AV309" s="150"/>
      <c r="AW309" s="150"/>
      <c r="AX309" s="150"/>
      <c r="AY309" s="150"/>
      <c r="AZ309" s="150"/>
      <c r="BA309" s="150"/>
      <c r="BB309" s="150"/>
      <c r="BC309" s="150"/>
      <c r="BD309" s="150"/>
      <c r="BE309" s="150"/>
      <c r="BF309" s="150"/>
      <c r="BG309" s="150"/>
      <c r="BH309" s="150"/>
    </row>
    <row r="310" spans="1:60" outlineLevel="1" x14ac:dyDescent="0.2">
      <c r="A310" s="169">
        <v>52</v>
      </c>
      <c r="B310" s="170" t="s">
        <v>534</v>
      </c>
      <c r="C310" s="184" t="s">
        <v>535</v>
      </c>
      <c r="D310" s="171" t="s">
        <v>259</v>
      </c>
      <c r="E310" s="172">
        <v>1005.6777499999999</v>
      </c>
      <c r="F310" s="173"/>
      <c r="G310" s="174">
        <f>ROUND(E310*F310,2)</f>
        <v>0</v>
      </c>
      <c r="H310" s="161"/>
      <c r="I310" s="160">
        <f>ROUND(E310*H310,2)</f>
        <v>0</v>
      </c>
      <c r="J310" s="161"/>
      <c r="K310" s="160">
        <f>ROUND(E310*J310,2)</f>
        <v>0</v>
      </c>
      <c r="L310" s="160">
        <v>21</v>
      </c>
      <c r="M310" s="160">
        <f>G310*(1+L310/100)</f>
        <v>0</v>
      </c>
      <c r="N310" s="160">
        <v>1.554E-2</v>
      </c>
      <c r="O310" s="160">
        <f>ROUND(E310*N310,2)</f>
        <v>15.63</v>
      </c>
      <c r="P310" s="160">
        <v>0</v>
      </c>
      <c r="Q310" s="160">
        <f>ROUND(E310*P310,2)</f>
        <v>0</v>
      </c>
      <c r="R310" s="160"/>
      <c r="S310" s="160" t="s">
        <v>260</v>
      </c>
      <c r="T310" s="160" t="s">
        <v>260</v>
      </c>
      <c r="U310" s="160">
        <v>0.23580000000000001</v>
      </c>
      <c r="V310" s="160">
        <f>ROUND(E310*U310,2)</f>
        <v>237.14</v>
      </c>
      <c r="W310" s="160"/>
      <c r="X310" s="160" t="s">
        <v>261</v>
      </c>
      <c r="Y310" s="150"/>
      <c r="Z310" s="150"/>
      <c r="AA310" s="150"/>
      <c r="AB310" s="150"/>
      <c r="AC310" s="150"/>
      <c r="AD310" s="150"/>
      <c r="AE310" s="150"/>
      <c r="AF310" s="150"/>
      <c r="AG310" s="150" t="s">
        <v>262</v>
      </c>
      <c r="AH310" s="150"/>
      <c r="AI310" s="150"/>
      <c r="AJ310" s="150"/>
      <c r="AK310" s="150"/>
      <c r="AL310" s="150"/>
      <c r="AM310" s="150"/>
      <c r="AN310" s="150"/>
      <c r="AO310" s="150"/>
      <c r="AP310" s="150"/>
      <c r="AQ310" s="150"/>
      <c r="AR310" s="150"/>
      <c r="AS310" s="150"/>
      <c r="AT310" s="150"/>
      <c r="AU310" s="150"/>
      <c r="AV310" s="150"/>
      <c r="AW310" s="150"/>
      <c r="AX310" s="150"/>
      <c r="AY310" s="150"/>
      <c r="AZ310" s="150"/>
      <c r="BA310" s="150"/>
      <c r="BB310" s="150"/>
      <c r="BC310" s="150"/>
      <c r="BD310" s="150"/>
      <c r="BE310" s="150"/>
      <c r="BF310" s="150"/>
      <c r="BG310" s="150"/>
      <c r="BH310" s="150"/>
    </row>
    <row r="311" spans="1:60" outlineLevel="1" x14ac:dyDescent="0.2">
      <c r="A311" s="157"/>
      <c r="B311" s="158"/>
      <c r="C311" s="195" t="s">
        <v>536</v>
      </c>
      <c r="D311" s="188"/>
      <c r="E311" s="189">
        <v>112.676</v>
      </c>
      <c r="F311" s="160"/>
      <c r="G311" s="160"/>
      <c r="H311" s="160"/>
      <c r="I311" s="160"/>
      <c r="J311" s="160"/>
      <c r="K311" s="160"/>
      <c r="L311" s="160"/>
      <c r="M311" s="160"/>
      <c r="N311" s="160"/>
      <c r="O311" s="160"/>
      <c r="P311" s="160"/>
      <c r="Q311" s="160"/>
      <c r="R311" s="160"/>
      <c r="S311" s="160"/>
      <c r="T311" s="160"/>
      <c r="U311" s="160"/>
      <c r="V311" s="160"/>
      <c r="W311" s="160"/>
      <c r="X311" s="160"/>
      <c r="Y311" s="150"/>
      <c r="Z311" s="150"/>
      <c r="AA311" s="150"/>
      <c r="AB311" s="150"/>
      <c r="AC311" s="150"/>
      <c r="AD311" s="150"/>
      <c r="AE311" s="150"/>
      <c r="AF311" s="150"/>
      <c r="AG311" s="150" t="s">
        <v>264</v>
      </c>
      <c r="AH311" s="150">
        <v>0</v>
      </c>
      <c r="AI311" s="150"/>
      <c r="AJ311" s="150"/>
      <c r="AK311" s="150"/>
      <c r="AL311" s="150"/>
      <c r="AM311" s="150"/>
      <c r="AN311" s="150"/>
      <c r="AO311" s="150"/>
      <c r="AP311" s="150"/>
      <c r="AQ311" s="150"/>
      <c r="AR311" s="150"/>
      <c r="AS311" s="150"/>
      <c r="AT311" s="150"/>
      <c r="AU311" s="150"/>
      <c r="AV311" s="150"/>
      <c r="AW311" s="150"/>
      <c r="AX311" s="150"/>
      <c r="AY311" s="150"/>
      <c r="AZ311" s="150"/>
      <c r="BA311" s="150"/>
      <c r="BB311" s="150"/>
      <c r="BC311" s="150"/>
      <c r="BD311" s="150"/>
      <c r="BE311" s="150"/>
      <c r="BF311" s="150"/>
      <c r="BG311" s="150"/>
      <c r="BH311" s="150"/>
    </row>
    <row r="312" spans="1:60" outlineLevel="1" x14ac:dyDescent="0.2">
      <c r="A312" s="157"/>
      <c r="B312" s="158"/>
      <c r="C312" s="195" t="s">
        <v>537</v>
      </c>
      <c r="D312" s="188"/>
      <c r="E312" s="189">
        <v>144.54</v>
      </c>
      <c r="F312" s="160"/>
      <c r="G312" s="160"/>
      <c r="H312" s="160"/>
      <c r="I312" s="160"/>
      <c r="J312" s="160"/>
      <c r="K312" s="160"/>
      <c r="L312" s="160"/>
      <c r="M312" s="160"/>
      <c r="N312" s="160"/>
      <c r="O312" s="160"/>
      <c r="P312" s="160"/>
      <c r="Q312" s="160"/>
      <c r="R312" s="160"/>
      <c r="S312" s="160"/>
      <c r="T312" s="160"/>
      <c r="U312" s="160"/>
      <c r="V312" s="160"/>
      <c r="W312" s="160"/>
      <c r="X312" s="160"/>
      <c r="Y312" s="150"/>
      <c r="Z312" s="150"/>
      <c r="AA312" s="150"/>
      <c r="AB312" s="150"/>
      <c r="AC312" s="150"/>
      <c r="AD312" s="150"/>
      <c r="AE312" s="150"/>
      <c r="AF312" s="150"/>
      <c r="AG312" s="150" t="s">
        <v>264</v>
      </c>
      <c r="AH312" s="150">
        <v>0</v>
      </c>
      <c r="AI312" s="150"/>
      <c r="AJ312" s="150"/>
      <c r="AK312" s="150"/>
      <c r="AL312" s="150"/>
      <c r="AM312" s="150"/>
      <c r="AN312" s="150"/>
      <c r="AO312" s="150"/>
      <c r="AP312" s="150"/>
      <c r="AQ312" s="150"/>
      <c r="AR312" s="150"/>
      <c r="AS312" s="150"/>
      <c r="AT312" s="150"/>
      <c r="AU312" s="150"/>
      <c r="AV312" s="150"/>
      <c r="AW312" s="150"/>
      <c r="AX312" s="150"/>
      <c r="AY312" s="150"/>
      <c r="AZ312" s="150"/>
      <c r="BA312" s="150"/>
      <c r="BB312" s="150"/>
      <c r="BC312" s="150"/>
      <c r="BD312" s="150"/>
      <c r="BE312" s="150"/>
      <c r="BF312" s="150"/>
      <c r="BG312" s="150"/>
      <c r="BH312" s="150"/>
    </row>
    <row r="313" spans="1:60" outlineLevel="1" x14ac:dyDescent="0.2">
      <c r="A313" s="157"/>
      <c r="B313" s="158"/>
      <c r="C313" s="195" t="s">
        <v>538</v>
      </c>
      <c r="D313" s="188"/>
      <c r="E313" s="189">
        <v>51.747999999999998</v>
      </c>
      <c r="F313" s="160"/>
      <c r="G313" s="160"/>
      <c r="H313" s="160"/>
      <c r="I313" s="160"/>
      <c r="J313" s="160"/>
      <c r="K313" s="160"/>
      <c r="L313" s="160"/>
      <c r="M313" s="160"/>
      <c r="N313" s="160"/>
      <c r="O313" s="160"/>
      <c r="P313" s="160"/>
      <c r="Q313" s="160"/>
      <c r="R313" s="160"/>
      <c r="S313" s="160"/>
      <c r="T313" s="160"/>
      <c r="U313" s="160"/>
      <c r="V313" s="160"/>
      <c r="W313" s="160"/>
      <c r="X313" s="160"/>
      <c r="Y313" s="150"/>
      <c r="Z313" s="150"/>
      <c r="AA313" s="150"/>
      <c r="AB313" s="150"/>
      <c r="AC313" s="150"/>
      <c r="AD313" s="150"/>
      <c r="AE313" s="150"/>
      <c r="AF313" s="150"/>
      <c r="AG313" s="150" t="s">
        <v>264</v>
      </c>
      <c r="AH313" s="150">
        <v>0</v>
      </c>
      <c r="AI313" s="150"/>
      <c r="AJ313" s="150"/>
      <c r="AK313" s="150"/>
      <c r="AL313" s="150"/>
      <c r="AM313" s="150"/>
      <c r="AN313" s="150"/>
      <c r="AO313" s="150"/>
      <c r="AP313" s="150"/>
      <c r="AQ313" s="150"/>
      <c r="AR313" s="150"/>
      <c r="AS313" s="150"/>
      <c r="AT313" s="150"/>
      <c r="AU313" s="150"/>
      <c r="AV313" s="150"/>
      <c r="AW313" s="150"/>
      <c r="AX313" s="150"/>
      <c r="AY313" s="150"/>
      <c r="AZ313" s="150"/>
      <c r="BA313" s="150"/>
      <c r="BB313" s="150"/>
      <c r="BC313" s="150"/>
      <c r="BD313" s="150"/>
      <c r="BE313" s="150"/>
      <c r="BF313" s="150"/>
      <c r="BG313" s="150"/>
      <c r="BH313" s="150"/>
    </row>
    <row r="314" spans="1:60" ht="22.5" outlineLevel="1" x14ac:dyDescent="0.2">
      <c r="A314" s="157"/>
      <c r="B314" s="158"/>
      <c r="C314" s="195" t="s">
        <v>539</v>
      </c>
      <c r="D314" s="188"/>
      <c r="E314" s="189">
        <v>31.271999999999998</v>
      </c>
      <c r="F314" s="160"/>
      <c r="G314" s="160"/>
      <c r="H314" s="160"/>
      <c r="I314" s="160"/>
      <c r="J314" s="160"/>
      <c r="K314" s="160"/>
      <c r="L314" s="160"/>
      <c r="M314" s="160"/>
      <c r="N314" s="160"/>
      <c r="O314" s="160"/>
      <c r="P314" s="160"/>
      <c r="Q314" s="160"/>
      <c r="R314" s="160"/>
      <c r="S314" s="160"/>
      <c r="T314" s="160"/>
      <c r="U314" s="160"/>
      <c r="V314" s="160"/>
      <c r="W314" s="160"/>
      <c r="X314" s="160"/>
      <c r="Y314" s="150"/>
      <c r="Z314" s="150"/>
      <c r="AA314" s="150"/>
      <c r="AB314" s="150"/>
      <c r="AC314" s="150"/>
      <c r="AD314" s="150"/>
      <c r="AE314" s="150"/>
      <c r="AF314" s="150"/>
      <c r="AG314" s="150" t="s">
        <v>264</v>
      </c>
      <c r="AH314" s="150">
        <v>0</v>
      </c>
      <c r="AI314" s="150"/>
      <c r="AJ314" s="150"/>
      <c r="AK314" s="150"/>
      <c r="AL314" s="150"/>
      <c r="AM314" s="150"/>
      <c r="AN314" s="150"/>
      <c r="AO314" s="150"/>
      <c r="AP314" s="150"/>
      <c r="AQ314" s="150"/>
      <c r="AR314" s="150"/>
      <c r="AS314" s="150"/>
      <c r="AT314" s="150"/>
      <c r="AU314" s="150"/>
      <c r="AV314" s="150"/>
      <c r="AW314" s="150"/>
      <c r="AX314" s="150"/>
      <c r="AY314" s="150"/>
      <c r="AZ314" s="150"/>
      <c r="BA314" s="150"/>
      <c r="BB314" s="150"/>
      <c r="BC314" s="150"/>
      <c r="BD314" s="150"/>
      <c r="BE314" s="150"/>
      <c r="BF314" s="150"/>
      <c r="BG314" s="150"/>
      <c r="BH314" s="150"/>
    </row>
    <row r="315" spans="1:60" outlineLevel="1" x14ac:dyDescent="0.2">
      <c r="A315" s="157"/>
      <c r="B315" s="158"/>
      <c r="C315" s="195" t="s">
        <v>540</v>
      </c>
      <c r="D315" s="188"/>
      <c r="E315" s="189">
        <v>198.76400000000001</v>
      </c>
      <c r="F315" s="160"/>
      <c r="G315" s="160"/>
      <c r="H315" s="160"/>
      <c r="I315" s="160"/>
      <c r="J315" s="160"/>
      <c r="K315" s="160"/>
      <c r="L315" s="160"/>
      <c r="M315" s="160"/>
      <c r="N315" s="160"/>
      <c r="O315" s="160"/>
      <c r="P315" s="160"/>
      <c r="Q315" s="160"/>
      <c r="R315" s="160"/>
      <c r="S315" s="160"/>
      <c r="T315" s="160"/>
      <c r="U315" s="160"/>
      <c r="V315" s="160"/>
      <c r="W315" s="160"/>
      <c r="X315" s="160"/>
      <c r="Y315" s="150"/>
      <c r="Z315" s="150"/>
      <c r="AA315" s="150"/>
      <c r="AB315" s="150"/>
      <c r="AC315" s="150"/>
      <c r="AD315" s="150"/>
      <c r="AE315" s="150"/>
      <c r="AF315" s="150"/>
      <c r="AG315" s="150" t="s">
        <v>264</v>
      </c>
      <c r="AH315" s="150">
        <v>0</v>
      </c>
      <c r="AI315" s="150"/>
      <c r="AJ315" s="150"/>
      <c r="AK315" s="150"/>
      <c r="AL315" s="150"/>
      <c r="AM315" s="150"/>
      <c r="AN315" s="150"/>
      <c r="AO315" s="150"/>
      <c r="AP315" s="150"/>
      <c r="AQ315" s="150"/>
      <c r="AR315" s="150"/>
      <c r="AS315" s="150"/>
      <c r="AT315" s="150"/>
      <c r="AU315" s="150"/>
      <c r="AV315" s="150"/>
      <c r="AW315" s="150"/>
      <c r="AX315" s="150"/>
      <c r="AY315" s="150"/>
      <c r="AZ315" s="150"/>
      <c r="BA315" s="150"/>
      <c r="BB315" s="150"/>
      <c r="BC315" s="150"/>
      <c r="BD315" s="150"/>
      <c r="BE315" s="150"/>
      <c r="BF315" s="150"/>
      <c r="BG315" s="150"/>
      <c r="BH315" s="150"/>
    </row>
    <row r="316" spans="1:60" outlineLevel="1" x14ac:dyDescent="0.2">
      <c r="A316" s="157"/>
      <c r="B316" s="158"/>
      <c r="C316" s="195" t="s">
        <v>541</v>
      </c>
      <c r="D316" s="188"/>
      <c r="E316" s="189">
        <v>74.58</v>
      </c>
      <c r="F316" s="160"/>
      <c r="G316" s="160"/>
      <c r="H316" s="160"/>
      <c r="I316" s="160"/>
      <c r="J316" s="160"/>
      <c r="K316" s="160"/>
      <c r="L316" s="160"/>
      <c r="M316" s="160"/>
      <c r="N316" s="160"/>
      <c r="O316" s="160"/>
      <c r="P316" s="160"/>
      <c r="Q316" s="160"/>
      <c r="R316" s="160"/>
      <c r="S316" s="160"/>
      <c r="T316" s="160"/>
      <c r="U316" s="160"/>
      <c r="V316" s="160"/>
      <c r="W316" s="160"/>
      <c r="X316" s="160"/>
      <c r="Y316" s="150"/>
      <c r="Z316" s="150"/>
      <c r="AA316" s="150"/>
      <c r="AB316" s="150"/>
      <c r="AC316" s="150"/>
      <c r="AD316" s="150"/>
      <c r="AE316" s="150"/>
      <c r="AF316" s="150"/>
      <c r="AG316" s="150" t="s">
        <v>264</v>
      </c>
      <c r="AH316" s="150">
        <v>0</v>
      </c>
      <c r="AI316" s="150"/>
      <c r="AJ316" s="150"/>
      <c r="AK316" s="150"/>
      <c r="AL316" s="150"/>
      <c r="AM316" s="150"/>
      <c r="AN316" s="150"/>
      <c r="AO316" s="150"/>
      <c r="AP316" s="150"/>
      <c r="AQ316" s="150"/>
      <c r="AR316" s="150"/>
      <c r="AS316" s="150"/>
      <c r="AT316" s="150"/>
      <c r="AU316" s="150"/>
      <c r="AV316" s="150"/>
      <c r="AW316" s="150"/>
      <c r="AX316" s="150"/>
      <c r="AY316" s="150"/>
      <c r="AZ316" s="150"/>
      <c r="BA316" s="150"/>
      <c r="BB316" s="150"/>
      <c r="BC316" s="150"/>
      <c r="BD316" s="150"/>
      <c r="BE316" s="150"/>
      <c r="BF316" s="150"/>
      <c r="BG316" s="150"/>
      <c r="BH316" s="150"/>
    </row>
    <row r="317" spans="1:60" outlineLevel="1" x14ac:dyDescent="0.2">
      <c r="A317" s="157"/>
      <c r="B317" s="158"/>
      <c r="C317" s="195" t="s">
        <v>542</v>
      </c>
      <c r="D317" s="188"/>
      <c r="E317" s="189">
        <v>36.450000000000003</v>
      </c>
      <c r="F317" s="160"/>
      <c r="G317" s="160"/>
      <c r="H317" s="160"/>
      <c r="I317" s="160"/>
      <c r="J317" s="160"/>
      <c r="K317" s="160"/>
      <c r="L317" s="160"/>
      <c r="M317" s="160"/>
      <c r="N317" s="160"/>
      <c r="O317" s="160"/>
      <c r="P317" s="160"/>
      <c r="Q317" s="160"/>
      <c r="R317" s="160"/>
      <c r="S317" s="160"/>
      <c r="T317" s="160"/>
      <c r="U317" s="160"/>
      <c r="V317" s="160"/>
      <c r="W317" s="160"/>
      <c r="X317" s="160"/>
      <c r="Y317" s="150"/>
      <c r="Z317" s="150"/>
      <c r="AA317" s="150"/>
      <c r="AB317" s="150"/>
      <c r="AC317" s="150"/>
      <c r="AD317" s="150"/>
      <c r="AE317" s="150"/>
      <c r="AF317" s="150"/>
      <c r="AG317" s="150" t="s">
        <v>264</v>
      </c>
      <c r="AH317" s="150">
        <v>0</v>
      </c>
      <c r="AI317" s="150"/>
      <c r="AJ317" s="150"/>
      <c r="AK317" s="150"/>
      <c r="AL317" s="150"/>
      <c r="AM317" s="150"/>
      <c r="AN317" s="150"/>
      <c r="AO317" s="150"/>
      <c r="AP317" s="150"/>
      <c r="AQ317" s="150"/>
      <c r="AR317" s="150"/>
      <c r="AS317" s="150"/>
      <c r="AT317" s="150"/>
      <c r="AU317" s="150"/>
      <c r="AV317" s="150"/>
      <c r="AW317" s="150"/>
      <c r="AX317" s="150"/>
      <c r="AY317" s="150"/>
      <c r="AZ317" s="150"/>
      <c r="BA317" s="150"/>
      <c r="BB317" s="150"/>
      <c r="BC317" s="150"/>
      <c r="BD317" s="150"/>
      <c r="BE317" s="150"/>
      <c r="BF317" s="150"/>
      <c r="BG317" s="150"/>
      <c r="BH317" s="150"/>
    </row>
    <row r="318" spans="1:60" outlineLevel="1" x14ac:dyDescent="0.2">
      <c r="A318" s="157"/>
      <c r="B318" s="158"/>
      <c r="C318" s="195" t="s">
        <v>543</v>
      </c>
      <c r="D318" s="188"/>
      <c r="E318" s="189">
        <v>39.996000000000002</v>
      </c>
      <c r="F318" s="160"/>
      <c r="G318" s="160"/>
      <c r="H318" s="160"/>
      <c r="I318" s="160"/>
      <c r="J318" s="160"/>
      <c r="K318" s="160"/>
      <c r="L318" s="160"/>
      <c r="M318" s="160"/>
      <c r="N318" s="160"/>
      <c r="O318" s="160"/>
      <c r="P318" s="160"/>
      <c r="Q318" s="160"/>
      <c r="R318" s="160"/>
      <c r="S318" s="160"/>
      <c r="T318" s="160"/>
      <c r="U318" s="160"/>
      <c r="V318" s="160"/>
      <c r="W318" s="160"/>
      <c r="X318" s="160"/>
      <c r="Y318" s="150"/>
      <c r="Z318" s="150"/>
      <c r="AA318" s="150"/>
      <c r="AB318" s="150"/>
      <c r="AC318" s="150"/>
      <c r="AD318" s="150"/>
      <c r="AE318" s="150"/>
      <c r="AF318" s="150"/>
      <c r="AG318" s="150" t="s">
        <v>264</v>
      </c>
      <c r="AH318" s="150">
        <v>0</v>
      </c>
      <c r="AI318" s="150"/>
      <c r="AJ318" s="150"/>
      <c r="AK318" s="150"/>
      <c r="AL318" s="150"/>
      <c r="AM318" s="150"/>
      <c r="AN318" s="150"/>
      <c r="AO318" s="150"/>
      <c r="AP318" s="150"/>
      <c r="AQ318" s="150"/>
      <c r="AR318" s="150"/>
      <c r="AS318" s="150"/>
      <c r="AT318" s="150"/>
      <c r="AU318" s="150"/>
      <c r="AV318" s="150"/>
      <c r="AW318" s="150"/>
      <c r="AX318" s="150"/>
      <c r="AY318" s="150"/>
      <c r="AZ318" s="150"/>
      <c r="BA318" s="150"/>
      <c r="BB318" s="150"/>
      <c r="BC318" s="150"/>
      <c r="BD318" s="150"/>
      <c r="BE318" s="150"/>
      <c r="BF318" s="150"/>
      <c r="BG318" s="150"/>
      <c r="BH318" s="150"/>
    </row>
    <row r="319" spans="1:60" outlineLevel="1" x14ac:dyDescent="0.2">
      <c r="A319" s="157"/>
      <c r="B319" s="158"/>
      <c r="C319" s="195" t="s">
        <v>544</v>
      </c>
      <c r="D319" s="188"/>
      <c r="E319" s="189">
        <v>43.372</v>
      </c>
      <c r="F319" s="160"/>
      <c r="G319" s="160"/>
      <c r="H319" s="160"/>
      <c r="I319" s="160"/>
      <c r="J319" s="160"/>
      <c r="K319" s="160"/>
      <c r="L319" s="160"/>
      <c r="M319" s="160"/>
      <c r="N319" s="160"/>
      <c r="O319" s="160"/>
      <c r="P319" s="160"/>
      <c r="Q319" s="160"/>
      <c r="R319" s="160"/>
      <c r="S319" s="160"/>
      <c r="T319" s="160"/>
      <c r="U319" s="160"/>
      <c r="V319" s="160"/>
      <c r="W319" s="160"/>
      <c r="X319" s="160"/>
      <c r="Y319" s="150"/>
      <c r="Z319" s="150"/>
      <c r="AA319" s="150"/>
      <c r="AB319" s="150"/>
      <c r="AC319" s="150"/>
      <c r="AD319" s="150"/>
      <c r="AE319" s="150"/>
      <c r="AF319" s="150"/>
      <c r="AG319" s="150" t="s">
        <v>264</v>
      </c>
      <c r="AH319" s="150">
        <v>0</v>
      </c>
      <c r="AI319" s="150"/>
      <c r="AJ319" s="150"/>
      <c r="AK319" s="150"/>
      <c r="AL319" s="150"/>
      <c r="AM319" s="150"/>
      <c r="AN319" s="150"/>
      <c r="AO319" s="150"/>
      <c r="AP319" s="150"/>
      <c r="AQ319" s="150"/>
      <c r="AR319" s="150"/>
      <c r="AS319" s="150"/>
      <c r="AT319" s="150"/>
      <c r="AU319" s="150"/>
      <c r="AV319" s="150"/>
      <c r="AW319" s="150"/>
      <c r="AX319" s="150"/>
      <c r="AY319" s="150"/>
      <c r="AZ319" s="150"/>
      <c r="BA319" s="150"/>
      <c r="BB319" s="150"/>
      <c r="BC319" s="150"/>
      <c r="BD319" s="150"/>
      <c r="BE319" s="150"/>
      <c r="BF319" s="150"/>
      <c r="BG319" s="150"/>
      <c r="BH319" s="150"/>
    </row>
    <row r="320" spans="1:60" outlineLevel="1" x14ac:dyDescent="0.2">
      <c r="A320" s="157"/>
      <c r="B320" s="158"/>
      <c r="C320" s="195" t="s">
        <v>545</v>
      </c>
      <c r="D320" s="188"/>
      <c r="E320" s="189">
        <v>107.57599999999999</v>
      </c>
      <c r="F320" s="160"/>
      <c r="G320" s="160"/>
      <c r="H320" s="160"/>
      <c r="I320" s="160"/>
      <c r="J320" s="160"/>
      <c r="K320" s="160"/>
      <c r="L320" s="160"/>
      <c r="M320" s="160"/>
      <c r="N320" s="160"/>
      <c r="O320" s="160"/>
      <c r="P320" s="160"/>
      <c r="Q320" s="160"/>
      <c r="R320" s="160"/>
      <c r="S320" s="160"/>
      <c r="T320" s="160"/>
      <c r="U320" s="160"/>
      <c r="V320" s="160"/>
      <c r="W320" s="160"/>
      <c r="X320" s="160"/>
      <c r="Y320" s="150"/>
      <c r="Z320" s="150"/>
      <c r="AA320" s="150"/>
      <c r="AB320" s="150"/>
      <c r="AC320" s="150"/>
      <c r="AD320" s="150"/>
      <c r="AE320" s="150"/>
      <c r="AF320" s="150"/>
      <c r="AG320" s="150" t="s">
        <v>264</v>
      </c>
      <c r="AH320" s="150">
        <v>0</v>
      </c>
      <c r="AI320" s="150"/>
      <c r="AJ320" s="150"/>
      <c r="AK320" s="150"/>
      <c r="AL320" s="150"/>
      <c r="AM320" s="150"/>
      <c r="AN320" s="150"/>
      <c r="AO320" s="150"/>
      <c r="AP320" s="150"/>
      <c r="AQ320" s="150"/>
      <c r="AR320" s="150"/>
      <c r="AS320" s="150"/>
      <c r="AT320" s="150"/>
      <c r="AU320" s="150"/>
      <c r="AV320" s="150"/>
      <c r="AW320" s="150"/>
      <c r="AX320" s="150"/>
      <c r="AY320" s="150"/>
      <c r="AZ320" s="150"/>
      <c r="BA320" s="150"/>
      <c r="BB320" s="150"/>
      <c r="BC320" s="150"/>
      <c r="BD320" s="150"/>
      <c r="BE320" s="150"/>
      <c r="BF320" s="150"/>
      <c r="BG320" s="150"/>
      <c r="BH320" s="150"/>
    </row>
    <row r="321" spans="1:60" outlineLevel="1" x14ac:dyDescent="0.2">
      <c r="A321" s="157"/>
      <c r="B321" s="158"/>
      <c r="C321" s="195" t="s">
        <v>546</v>
      </c>
      <c r="D321" s="188"/>
      <c r="E321" s="189">
        <v>107.848</v>
      </c>
      <c r="F321" s="160"/>
      <c r="G321" s="160"/>
      <c r="H321" s="160"/>
      <c r="I321" s="160"/>
      <c r="J321" s="160"/>
      <c r="K321" s="160"/>
      <c r="L321" s="160"/>
      <c r="M321" s="160"/>
      <c r="N321" s="160"/>
      <c r="O321" s="160"/>
      <c r="P321" s="160"/>
      <c r="Q321" s="160"/>
      <c r="R321" s="160"/>
      <c r="S321" s="160"/>
      <c r="T321" s="160"/>
      <c r="U321" s="160"/>
      <c r="V321" s="160"/>
      <c r="W321" s="160"/>
      <c r="X321" s="160"/>
      <c r="Y321" s="150"/>
      <c r="Z321" s="150"/>
      <c r="AA321" s="150"/>
      <c r="AB321" s="150"/>
      <c r="AC321" s="150"/>
      <c r="AD321" s="150"/>
      <c r="AE321" s="150"/>
      <c r="AF321" s="150"/>
      <c r="AG321" s="150" t="s">
        <v>264</v>
      </c>
      <c r="AH321" s="150">
        <v>0</v>
      </c>
      <c r="AI321" s="150"/>
      <c r="AJ321" s="150"/>
      <c r="AK321" s="150"/>
      <c r="AL321" s="150"/>
      <c r="AM321" s="150"/>
      <c r="AN321" s="150"/>
      <c r="AO321" s="150"/>
      <c r="AP321" s="150"/>
      <c r="AQ321" s="150"/>
      <c r="AR321" s="150"/>
      <c r="AS321" s="150"/>
      <c r="AT321" s="150"/>
      <c r="AU321" s="150"/>
      <c r="AV321" s="150"/>
      <c r="AW321" s="150"/>
      <c r="AX321" s="150"/>
      <c r="AY321" s="150"/>
      <c r="AZ321" s="150"/>
      <c r="BA321" s="150"/>
      <c r="BB321" s="150"/>
      <c r="BC321" s="150"/>
      <c r="BD321" s="150"/>
      <c r="BE321" s="150"/>
      <c r="BF321" s="150"/>
      <c r="BG321" s="150"/>
      <c r="BH321" s="150"/>
    </row>
    <row r="322" spans="1:60" outlineLevel="1" x14ac:dyDescent="0.2">
      <c r="A322" s="157"/>
      <c r="B322" s="158"/>
      <c r="C322" s="195" t="s">
        <v>547</v>
      </c>
      <c r="D322" s="188"/>
      <c r="E322" s="189"/>
      <c r="F322" s="160"/>
      <c r="G322" s="160"/>
      <c r="H322" s="160"/>
      <c r="I322" s="160"/>
      <c r="J322" s="160"/>
      <c r="K322" s="160"/>
      <c r="L322" s="160"/>
      <c r="M322" s="160"/>
      <c r="N322" s="160"/>
      <c r="O322" s="160"/>
      <c r="P322" s="160"/>
      <c r="Q322" s="160"/>
      <c r="R322" s="160"/>
      <c r="S322" s="160"/>
      <c r="T322" s="160"/>
      <c r="U322" s="160"/>
      <c r="V322" s="160"/>
      <c r="W322" s="160"/>
      <c r="X322" s="160"/>
      <c r="Y322" s="150"/>
      <c r="Z322" s="150"/>
      <c r="AA322" s="150"/>
      <c r="AB322" s="150"/>
      <c r="AC322" s="150"/>
      <c r="AD322" s="150"/>
      <c r="AE322" s="150"/>
      <c r="AF322" s="150"/>
      <c r="AG322" s="150" t="s">
        <v>264</v>
      </c>
      <c r="AH322" s="150">
        <v>0</v>
      </c>
      <c r="AI322" s="150"/>
      <c r="AJ322" s="150"/>
      <c r="AK322" s="150"/>
      <c r="AL322" s="150"/>
      <c r="AM322" s="150"/>
      <c r="AN322" s="150"/>
      <c r="AO322" s="150"/>
      <c r="AP322" s="150"/>
      <c r="AQ322" s="150"/>
      <c r="AR322" s="150"/>
      <c r="AS322" s="150"/>
      <c r="AT322" s="150"/>
      <c r="AU322" s="150"/>
      <c r="AV322" s="150"/>
      <c r="AW322" s="150"/>
      <c r="AX322" s="150"/>
      <c r="AY322" s="150"/>
      <c r="AZ322" s="150"/>
      <c r="BA322" s="150"/>
      <c r="BB322" s="150"/>
      <c r="BC322" s="150"/>
      <c r="BD322" s="150"/>
      <c r="BE322" s="150"/>
      <c r="BF322" s="150"/>
      <c r="BG322" s="150"/>
      <c r="BH322" s="150"/>
    </row>
    <row r="323" spans="1:60" outlineLevel="1" x14ac:dyDescent="0.2">
      <c r="A323" s="157"/>
      <c r="B323" s="158"/>
      <c r="C323" s="195" t="s">
        <v>548</v>
      </c>
      <c r="D323" s="188"/>
      <c r="E323" s="189">
        <v>7.04</v>
      </c>
      <c r="F323" s="160"/>
      <c r="G323" s="160"/>
      <c r="H323" s="160"/>
      <c r="I323" s="160"/>
      <c r="J323" s="160"/>
      <c r="K323" s="160"/>
      <c r="L323" s="160"/>
      <c r="M323" s="160"/>
      <c r="N323" s="160"/>
      <c r="O323" s="160"/>
      <c r="P323" s="160"/>
      <c r="Q323" s="160"/>
      <c r="R323" s="160"/>
      <c r="S323" s="160"/>
      <c r="T323" s="160"/>
      <c r="U323" s="160"/>
      <c r="V323" s="160"/>
      <c r="W323" s="160"/>
      <c r="X323" s="160"/>
      <c r="Y323" s="150"/>
      <c r="Z323" s="150"/>
      <c r="AA323" s="150"/>
      <c r="AB323" s="150"/>
      <c r="AC323" s="150"/>
      <c r="AD323" s="150"/>
      <c r="AE323" s="150"/>
      <c r="AF323" s="150"/>
      <c r="AG323" s="150" t="s">
        <v>264</v>
      </c>
      <c r="AH323" s="150">
        <v>0</v>
      </c>
      <c r="AI323" s="150"/>
      <c r="AJ323" s="150"/>
      <c r="AK323" s="150"/>
      <c r="AL323" s="150"/>
      <c r="AM323" s="150"/>
      <c r="AN323" s="150"/>
      <c r="AO323" s="150"/>
      <c r="AP323" s="150"/>
      <c r="AQ323" s="150"/>
      <c r="AR323" s="150"/>
      <c r="AS323" s="150"/>
      <c r="AT323" s="150"/>
      <c r="AU323" s="150"/>
      <c r="AV323" s="150"/>
      <c r="AW323" s="150"/>
      <c r="AX323" s="150"/>
      <c r="AY323" s="150"/>
      <c r="AZ323" s="150"/>
      <c r="BA323" s="150"/>
      <c r="BB323" s="150"/>
      <c r="BC323" s="150"/>
      <c r="BD323" s="150"/>
      <c r="BE323" s="150"/>
      <c r="BF323" s="150"/>
      <c r="BG323" s="150"/>
      <c r="BH323" s="150"/>
    </row>
    <row r="324" spans="1:60" outlineLevel="1" x14ac:dyDescent="0.2">
      <c r="A324" s="157"/>
      <c r="B324" s="158"/>
      <c r="C324" s="195" t="s">
        <v>549</v>
      </c>
      <c r="D324" s="188"/>
      <c r="E324" s="189">
        <v>5.76</v>
      </c>
      <c r="F324" s="160"/>
      <c r="G324" s="160"/>
      <c r="H324" s="160"/>
      <c r="I324" s="160"/>
      <c r="J324" s="160"/>
      <c r="K324" s="160"/>
      <c r="L324" s="160"/>
      <c r="M324" s="160"/>
      <c r="N324" s="160"/>
      <c r="O324" s="160"/>
      <c r="P324" s="160"/>
      <c r="Q324" s="160"/>
      <c r="R324" s="160"/>
      <c r="S324" s="160"/>
      <c r="T324" s="160"/>
      <c r="U324" s="160"/>
      <c r="V324" s="160"/>
      <c r="W324" s="160"/>
      <c r="X324" s="160"/>
      <c r="Y324" s="150"/>
      <c r="Z324" s="150"/>
      <c r="AA324" s="150"/>
      <c r="AB324" s="150"/>
      <c r="AC324" s="150"/>
      <c r="AD324" s="150"/>
      <c r="AE324" s="150"/>
      <c r="AF324" s="150"/>
      <c r="AG324" s="150" t="s">
        <v>264</v>
      </c>
      <c r="AH324" s="150">
        <v>0</v>
      </c>
      <c r="AI324" s="150"/>
      <c r="AJ324" s="150"/>
      <c r="AK324" s="150"/>
      <c r="AL324" s="150"/>
      <c r="AM324" s="150"/>
      <c r="AN324" s="150"/>
      <c r="AO324" s="150"/>
      <c r="AP324" s="150"/>
      <c r="AQ324" s="150"/>
      <c r="AR324" s="150"/>
      <c r="AS324" s="150"/>
      <c r="AT324" s="150"/>
      <c r="AU324" s="150"/>
      <c r="AV324" s="150"/>
      <c r="AW324" s="150"/>
      <c r="AX324" s="150"/>
      <c r="AY324" s="150"/>
      <c r="AZ324" s="150"/>
      <c r="BA324" s="150"/>
      <c r="BB324" s="150"/>
      <c r="BC324" s="150"/>
      <c r="BD324" s="150"/>
      <c r="BE324" s="150"/>
      <c r="BF324" s="150"/>
      <c r="BG324" s="150"/>
      <c r="BH324" s="150"/>
    </row>
    <row r="325" spans="1:60" outlineLevel="1" x14ac:dyDescent="0.2">
      <c r="A325" s="157"/>
      <c r="B325" s="158"/>
      <c r="C325" s="195" t="s">
        <v>550</v>
      </c>
      <c r="D325" s="188"/>
      <c r="E325" s="189">
        <v>0.96</v>
      </c>
      <c r="F325" s="160"/>
      <c r="G325" s="160"/>
      <c r="H325" s="160"/>
      <c r="I325" s="160"/>
      <c r="J325" s="160"/>
      <c r="K325" s="160"/>
      <c r="L325" s="160"/>
      <c r="M325" s="160"/>
      <c r="N325" s="160"/>
      <c r="O325" s="160"/>
      <c r="P325" s="160"/>
      <c r="Q325" s="160"/>
      <c r="R325" s="160"/>
      <c r="S325" s="160"/>
      <c r="T325" s="160"/>
      <c r="U325" s="160"/>
      <c r="V325" s="160"/>
      <c r="W325" s="160"/>
      <c r="X325" s="160"/>
      <c r="Y325" s="150"/>
      <c r="Z325" s="150"/>
      <c r="AA325" s="150"/>
      <c r="AB325" s="150"/>
      <c r="AC325" s="150"/>
      <c r="AD325" s="150"/>
      <c r="AE325" s="150"/>
      <c r="AF325" s="150"/>
      <c r="AG325" s="150" t="s">
        <v>264</v>
      </c>
      <c r="AH325" s="150">
        <v>0</v>
      </c>
      <c r="AI325" s="150"/>
      <c r="AJ325" s="150"/>
      <c r="AK325" s="150"/>
      <c r="AL325" s="150"/>
      <c r="AM325" s="150"/>
      <c r="AN325" s="150"/>
      <c r="AO325" s="150"/>
      <c r="AP325" s="150"/>
      <c r="AQ325" s="150"/>
      <c r="AR325" s="150"/>
      <c r="AS325" s="150"/>
      <c r="AT325" s="150"/>
      <c r="AU325" s="150"/>
      <c r="AV325" s="150"/>
      <c r="AW325" s="150"/>
      <c r="AX325" s="150"/>
      <c r="AY325" s="150"/>
      <c r="AZ325" s="150"/>
      <c r="BA325" s="150"/>
      <c r="BB325" s="150"/>
      <c r="BC325" s="150"/>
      <c r="BD325" s="150"/>
      <c r="BE325" s="150"/>
      <c r="BF325" s="150"/>
      <c r="BG325" s="150"/>
      <c r="BH325" s="150"/>
    </row>
    <row r="326" spans="1:60" outlineLevel="1" x14ac:dyDescent="0.2">
      <c r="A326" s="157"/>
      <c r="B326" s="158"/>
      <c r="C326" s="195" t="s">
        <v>551</v>
      </c>
      <c r="D326" s="188"/>
      <c r="E326" s="189">
        <v>38.4</v>
      </c>
      <c r="F326" s="160"/>
      <c r="G326" s="160"/>
      <c r="H326" s="160"/>
      <c r="I326" s="160"/>
      <c r="J326" s="160"/>
      <c r="K326" s="160"/>
      <c r="L326" s="160"/>
      <c r="M326" s="160"/>
      <c r="N326" s="160"/>
      <c r="O326" s="160"/>
      <c r="P326" s="160"/>
      <c r="Q326" s="160"/>
      <c r="R326" s="160"/>
      <c r="S326" s="160"/>
      <c r="T326" s="160"/>
      <c r="U326" s="160"/>
      <c r="V326" s="160"/>
      <c r="W326" s="160"/>
      <c r="X326" s="160"/>
      <c r="Y326" s="150"/>
      <c r="Z326" s="150"/>
      <c r="AA326" s="150"/>
      <c r="AB326" s="150"/>
      <c r="AC326" s="150"/>
      <c r="AD326" s="150"/>
      <c r="AE326" s="150"/>
      <c r="AF326" s="150"/>
      <c r="AG326" s="150" t="s">
        <v>264</v>
      </c>
      <c r="AH326" s="150">
        <v>0</v>
      </c>
      <c r="AI326" s="150"/>
      <c r="AJ326" s="150"/>
      <c r="AK326" s="150"/>
      <c r="AL326" s="150"/>
      <c r="AM326" s="150"/>
      <c r="AN326" s="150"/>
      <c r="AO326" s="150"/>
      <c r="AP326" s="150"/>
      <c r="AQ326" s="150"/>
      <c r="AR326" s="150"/>
      <c r="AS326" s="150"/>
      <c r="AT326" s="150"/>
      <c r="AU326" s="150"/>
      <c r="AV326" s="150"/>
      <c r="AW326" s="150"/>
      <c r="AX326" s="150"/>
      <c r="AY326" s="150"/>
      <c r="AZ326" s="150"/>
      <c r="BA326" s="150"/>
      <c r="BB326" s="150"/>
      <c r="BC326" s="150"/>
      <c r="BD326" s="150"/>
      <c r="BE326" s="150"/>
      <c r="BF326" s="150"/>
      <c r="BG326" s="150"/>
      <c r="BH326" s="150"/>
    </row>
    <row r="327" spans="1:60" outlineLevel="1" x14ac:dyDescent="0.2">
      <c r="A327" s="157"/>
      <c r="B327" s="158"/>
      <c r="C327" s="195" t="s">
        <v>552</v>
      </c>
      <c r="D327" s="188"/>
      <c r="E327" s="189"/>
      <c r="F327" s="160"/>
      <c r="G327" s="160"/>
      <c r="H327" s="160"/>
      <c r="I327" s="160"/>
      <c r="J327" s="160"/>
      <c r="K327" s="160"/>
      <c r="L327" s="160"/>
      <c r="M327" s="160"/>
      <c r="N327" s="160"/>
      <c r="O327" s="160"/>
      <c r="P327" s="160"/>
      <c r="Q327" s="160"/>
      <c r="R327" s="160"/>
      <c r="S327" s="160"/>
      <c r="T327" s="160"/>
      <c r="U327" s="160"/>
      <c r="V327" s="160"/>
      <c r="W327" s="160"/>
      <c r="X327" s="160"/>
      <c r="Y327" s="150"/>
      <c r="Z327" s="150"/>
      <c r="AA327" s="150"/>
      <c r="AB327" s="150"/>
      <c r="AC327" s="150"/>
      <c r="AD327" s="150"/>
      <c r="AE327" s="150"/>
      <c r="AF327" s="150"/>
      <c r="AG327" s="150" t="s">
        <v>264</v>
      </c>
      <c r="AH327" s="150">
        <v>0</v>
      </c>
      <c r="AI327" s="150"/>
      <c r="AJ327" s="150"/>
      <c r="AK327" s="150"/>
      <c r="AL327" s="150"/>
      <c r="AM327" s="150"/>
      <c r="AN327" s="150"/>
      <c r="AO327" s="150"/>
      <c r="AP327" s="150"/>
      <c r="AQ327" s="150"/>
      <c r="AR327" s="150"/>
      <c r="AS327" s="150"/>
      <c r="AT327" s="150"/>
      <c r="AU327" s="150"/>
      <c r="AV327" s="150"/>
      <c r="AW327" s="150"/>
      <c r="AX327" s="150"/>
      <c r="AY327" s="150"/>
      <c r="AZ327" s="150"/>
      <c r="BA327" s="150"/>
      <c r="BB327" s="150"/>
      <c r="BC327" s="150"/>
      <c r="BD327" s="150"/>
      <c r="BE327" s="150"/>
      <c r="BF327" s="150"/>
      <c r="BG327" s="150"/>
      <c r="BH327" s="150"/>
    </row>
    <row r="328" spans="1:60" outlineLevel="1" x14ac:dyDescent="0.2">
      <c r="A328" s="157"/>
      <c r="B328" s="158"/>
      <c r="C328" s="195" t="s">
        <v>553</v>
      </c>
      <c r="D328" s="188"/>
      <c r="E328" s="189">
        <v>-4.8</v>
      </c>
      <c r="F328" s="160"/>
      <c r="G328" s="160"/>
      <c r="H328" s="160"/>
      <c r="I328" s="160"/>
      <c r="J328" s="160"/>
      <c r="K328" s="160"/>
      <c r="L328" s="160"/>
      <c r="M328" s="160"/>
      <c r="N328" s="160"/>
      <c r="O328" s="160"/>
      <c r="P328" s="160"/>
      <c r="Q328" s="160"/>
      <c r="R328" s="160"/>
      <c r="S328" s="160"/>
      <c r="T328" s="160"/>
      <c r="U328" s="160"/>
      <c r="V328" s="160"/>
      <c r="W328" s="160"/>
      <c r="X328" s="160"/>
      <c r="Y328" s="150"/>
      <c r="Z328" s="150"/>
      <c r="AA328" s="150"/>
      <c r="AB328" s="150"/>
      <c r="AC328" s="150"/>
      <c r="AD328" s="150"/>
      <c r="AE328" s="150"/>
      <c r="AF328" s="150"/>
      <c r="AG328" s="150" t="s">
        <v>264</v>
      </c>
      <c r="AH328" s="150">
        <v>0</v>
      </c>
      <c r="AI328" s="150"/>
      <c r="AJ328" s="150"/>
      <c r="AK328" s="150"/>
      <c r="AL328" s="150"/>
      <c r="AM328" s="150"/>
      <c r="AN328" s="150"/>
      <c r="AO328" s="150"/>
      <c r="AP328" s="150"/>
      <c r="AQ328" s="150"/>
      <c r="AR328" s="150"/>
      <c r="AS328" s="150"/>
      <c r="AT328" s="150"/>
      <c r="AU328" s="150"/>
      <c r="AV328" s="150"/>
      <c r="AW328" s="150"/>
      <c r="AX328" s="150"/>
      <c r="AY328" s="150"/>
      <c r="AZ328" s="150"/>
      <c r="BA328" s="150"/>
      <c r="BB328" s="150"/>
      <c r="BC328" s="150"/>
      <c r="BD328" s="150"/>
      <c r="BE328" s="150"/>
      <c r="BF328" s="150"/>
      <c r="BG328" s="150"/>
      <c r="BH328" s="150"/>
    </row>
    <row r="329" spans="1:60" outlineLevel="1" x14ac:dyDescent="0.2">
      <c r="A329" s="157"/>
      <c r="B329" s="158"/>
      <c r="C329" s="195" t="s">
        <v>554</v>
      </c>
      <c r="D329" s="188"/>
      <c r="E329" s="189">
        <v>-2.88</v>
      </c>
      <c r="F329" s="160"/>
      <c r="G329" s="160"/>
      <c r="H329" s="160"/>
      <c r="I329" s="160"/>
      <c r="J329" s="160"/>
      <c r="K329" s="160"/>
      <c r="L329" s="160"/>
      <c r="M329" s="160"/>
      <c r="N329" s="160"/>
      <c r="O329" s="160"/>
      <c r="P329" s="160"/>
      <c r="Q329" s="160"/>
      <c r="R329" s="160"/>
      <c r="S329" s="160"/>
      <c r="T329" s="160"/>
      <c r="U329" s="160"/>
      <c r="V329" s="160"/>
      <c r="W329" s="160"/>
      <c r="X329" s="160"/>
      <c r="Y329" s="150"/>
      <c r="Z329" s="150"/>
      <c r="AA329" s="150"/>
      <c r="AB329" s="150"/>
      <c r="AC329" s="150"/>
      <c r="AD329" s="150"/>
      <c r="AE329" s="150"/>
      <c r="AF329" s="150"/>
      <c r="AG329" s="150" t="s">
        <v>264</v>
      </c>
      <c r="AH329" s="150">
        <v>0</v>
      </c>
      <c r="AI329" s="150"/>
      <c r="AJ329" s="150"/>
      <c r="AK329" s="150"/>
      <c r="AL329" s="150"/>
      <c r="AM329" s="150"/>
      <c r="AN329" s="150"/>
      <c r="AO329" s="150"/>
      <c r="AP329" s="150"/>
      <c r="AQ329" s="150"/>
      <c r="AR329" s="150"/>
      <c r="AS329" s="150"/>
      <c r="AT329" s="150"/>
      <c r="AU329" s="150"/>
      <c r="AV329" s="150"/>
      <c r="AW329" s="150"/>
      <c r="AX329" s="150"/>
      <c r="AY329" s="150"/>
      <c r="AZ329" s="150"/>
      <c r="BA329" s="150"/>
      <c r="BB329" s="150"/>
      <c r="BC329" s="150"/>
      <c r="BD329" s="150"/>
      <c r="BE329" s="150"/>
      <c r="BF329" s="150"/>
      <c r="BG329" s="150"/>
      <c r="BH329" s="150"/>
    </row>
    <row r="330" spans="1:60" outlineLevel="1" x14ac:dyDescent="0.2">
      <c r="A330" s="157"/>
      <c r="B330" s="158"/>
      <c r="C330" s="195" t="s">
        <v>555</v>
      </c>
      <c r="D330" s="188"/>
      <c r="E330" s="189">
        <v>-0.72</v>
      </c>
      <c r="F330" s="160"/>
      <c r="G330" s="160"/>
      <c r="H330" s="160"/>
      <c r="I330" s="160"/>
      <c r="J330" s="160"/>
      <c r="K330" s="160"/>
      <c r="L330" s="160"/>
      <c r="M330" s="160"/>
      <c r="N330" s="160"/>
      <c r="O330" s="160"/>
      <c r="P330" s="160"/>
      <c r="Q330" s="160"/>
      <c r="R330" s="160"/>
      <c r="S330" s="160"/>
      <c r="T330" s="160"/>
      <c r="U330" s="160"/>
      <c r="V330" s="160"/>
      <c r="W330" s="160"/>
      <c r="X330" s="160"/>
      <c r="Y330" s="150"/>
      <c r="Z330" s="150"/>
      <c r="AA330" s="150"/>
      <c r="AB330" s="150"/>
      <c r="AC330" s="150"/>
      <c r="AD330" s="150"/>
      <c r="AE330" s="150"/>
      <c r="AF330" s="150"/>
      <c r="AG330" s="150" t="s">
        <v>264</v>
      </c>
      <c r="AH330" s="150">
        <v>0</v>
      </c>
      <c r="AI330" s="150"/>
      <c r="AJ330" s="150"/>
      <c r="AK330" s="150"/>
      <c r="AL330" s="150"/>
      <c r="AM330" s="150"/>
      <c r="AN330" s="150"/>
      <c r="AO330" s="150"/>
      <c r="AP330" s="150"/>
      <c r="AQ330" s="150"/>
      <c r="AR330" s="150"/>
      <c r="AS330" s="150"/>
      <c r="AT330" s="150"/>
      <c r="AU330" s="150"/>
      <c r="AV330" s="150"/>
      <c r="AW330" s="150"/>
      <c r="AX330" s="150"/>
      <c r="AY330" s="150"/>
      <c r="AZ330" s="150"/>
      <c r="BA330" s="150"/>
      <c r="BB330" s="150"/>
      <c r="BC330" s="150"/>
      <c r="BD330" s="150"/>
      <c r="BE330" s="150"/>
      <c r="BF330" s="150"/>
      <c r="BG330" s="150"/>
      <c r="BH330" s="150"/>
    </row>
    <row r="331" spans="1:60" outlineLevel="1" x14ac:dyDescent="0.2">
      <c r="A331" s="157"/>
      <c r="B331" s="158"/>
      <c r="C331" s="195" t="s">
        <v>556</v>
      </c>
      <c r="D331" s="188"/>
      <c r="E331" s="189">
        <v>-54</v>
      </c>
      <c r="F331" s="160"/>
      <c r="G331" s="160"/>
      <c r="H331" s="160"/>
      <c r="I331" s="160"/>
      <c r="J331" s="160"/>
      <c r="K331" s="160"/>
      <c r="L331" s="160"/>
      <c r="M331" s="160"/>
      <c r="N331" s="160"/>
      <c r="O331" s="160"/>
      <c r="P331" s="160"/>
      <c r="Q331" s="160"/>
      <c r="R331" s="160"/>
      <c r="S331" s="160"/>
      <c r="T331" s="160"/>
      <c r="U331" s="160"/>
      <c r="V331" s="160"/>
      <c r="W331" s="160"/>
      <c r="X331" s="160"/>
      <c r="Y331" s="150"/>
      <c r="Z331" s="150"/>
      <c r="AA331" s="150"/>
      <c r="AB331" s="150"/>
      <c r="AC331" s="150"/>
      <c r="AD331" s="150"/>
      <c r="AE331" s="150"/>
      <c r="AF331" s="150"/>
      <c r="AG331" s="150" t="s">
        <v>264</v>
      </c>
      <c r="AH331" s="150">
        <v>0</v>
      </c>
      <c r="AI331" s="150"/>
      <c r="AJ331" s="150"/>
      <c r="AK331" s="150"/>
      <c r="AL331" s="150"/>
      <c r="AM331" s="150"/>
      <c r="AN331" s="150"/>
      <c r="AO331" s="150"/>
      <c r="AP331" s="150"/>
      <c r="AQ331" s="150"/>
      <c r="AR331" s="150"/>
      <c r="AS331" s="150"/>
      <c r="AT331" s="150"/>
      <c r="AU331" s="150"/>
      <c r="AV331" s="150"/>
      <c r="AW331" s="150"/>
      <c r="AX331" s="150"/>
      <c r="AY331" s="150"/>
      <c r="AZ331" s="150"/>
      <c r="BA331" s="150"/>
      <c r="BB331" s="150"/>
      <c r="BC331" s="150"/>
      <c r="BD331" s="150"/>
      <c r="BE331" s="150"/>
      <c r="BF331" s="150"/>
      <c r="BG331" s="150"/>
      <c r="BH331" s="150"/>
    </row>
    <row r="332" spans="1:60" outlineLevel="1" x14ac:dyDescent="0.2">
      <c r="A332" s="157"/>
      <c r="B332" s="158"/>
      <c r="C332" s="195" t="s">
        <v>557</v>
      </c>
      <c r="D332" s="188"/>
      <c r="E332" s="189">
        <v>-8.077</v>
      </c>
      <c r="F332" s="160"/>
      <c r="G332" s="160"/>
      <c r="H332" s="160"/>
      <c r="I332" s="160"/>
      <c r="J332" s="160"/>
      <c r="K332" s="160"/>
      <c r="L332" s="160"/>
      <c r="M332" s="160"/>
      <c r="N332" s="160"/>
      <c r="O332" s="160"/>
      <c r="P332" s="160"/>
      <c r="Q332" s="160"/>
      <c r="R332" s="160"/>
      <c r="S332" s="160"/>
      <c r="T332" s="160"/>
      <c r="U332" s="160"/>
      <c r="V332" s="160"/>
      <c r="W332" s="160"/>
      <c r="X332" s="160"/>
      <c r="Y332" s="150"/>
      <c r="Z332" s="150"/>
      <c r="AA332" s="150"/>
      <c r="AB332" s="150"/>
      <c r="AC332" s="150"/>
      <c r="AD332" s="150"/>
      <c r="AE332" s="150"/>
      <c r="AF332" s="150"/>
      <c r="AG332" s="150" t="s">
        <v>264</v>
      </c>
      <c r="AH332" s="150">
        <v>0</v>
      </c>
      <c r="AI332" s="150"/>
      <c r="AJ332" s="150"/>
      <c r="AK332" s="150"/>
      <c r="AL332" s="150"/>
      <c r="AM332" s="150"/>
      <c r="AN332" s="150"/>
      <c r="AO332" s="150"/>
      <c r="AP332" s="150"/>
      <c r="AQ332" s="150"/>
      <c r="AR332" s="150"/>
      <c r="AS332" s="150"/>
      <c r="AT332" s="150"/>
      <c r="AU332" s="150"/>
      <c r="AV332" s="150"/>
      <c r="AW332" s="150"/>
      <c r="AX332" s="150"/>
      <c r="AY332" s="150"/>
      <c r="AZ332" s="150"/>
      <c r="BA332" s="150"/>
      <c r="BB332" s="150"/>
      <c r="BC332" s="150"/>
      <c r="BD332" s="150"/>
      <c r="BE332" s="150"/>
      <c r="BF332" s="150"/>
      <c r="BG332" s="150"/>
      <c r="BH332" s="150"/>
    </row>
    <row r="333" spans="1:60" outlineLevel="1" x14ac:dyDescent="0.2">
      <c r="A333" s="157"/>
      <c r="B333" s="158"/>
      <c r="C333" s="195" t="s">
        <v>558</v>
      </c>
      <c r="D333" s="188"/>
      <c r="E333" s="189">
        <v>-2.4624999999999999</v>
      </c>
      <c r="F333" s="160"/>
      <c r="G333" s="160"/>
      <c r="H333" s="160"/>
      <c r="I333" s="160"/>
      <c r="J333" s="160"/>
      <c r="K333" s="160"/>
      <c r="L333" s="160"/>
      <c r="M333" s="160"/>
      <c r="N333" s="160"/>
      <c r="O333" s="160"/>
      <c r="P333" s="160"/>
      <c r="Q333" s="160"/>
      <c r="R333" s="160"/>
      <c r="S333" s="160"/>
      <c r="T333" s="160"/>
      <c r="U333" s="160"/>
      <c r="V333" s="160"/>
      <c r="W333" s="160"/>
      <c r="X333" s="160"/>
      <c r="Y333" s="150"/>
      <c r="Z333" s="150"/>
      <c r="AA333" s="150"/>
      <c r="AB333" s="150"/>
      <c r="AC333" s="150"/>
      <c r="AD333" s="150"/>
      <c r="AE333" s="150"/>
      <c r="AF333" s="150"/>
      <c r="AG333" s="150" t="s">
        <v>264</v>
      </c>
      <c r="AH333" s="150">
        <v>0</v>
      </c>
      <c r="AI333" s="150"/>
      <c r="AJ333" s="150"/>
      <c r="AK333" s="150"/>
      <c r="AL333" s="150"/>
      <c r="AM333" s="150"/>
      <c r="AN333" s="150"/>
      <c r="AO333" s="150"/>
      <c r="AP333" s="150"/>
      <c r="AQ333" s="150"/>
      <c r="AR333" s="150"/>
      <c r="AS333" s="150"/>
      <c r="AT333" s="150"/>
      <c r="AU333" s="150"/>
      <c r="AV333" s="150"/>
      <c r="AW333" s="150"/>
      <c r="AX333" s="150"/>
      <c r="AY333" s="150"/>
      <c r="AZ333" s="150"/>
      <c r="BA333" s="150"/>
      <c r="BB333" s="150"/>
      <c r="BC333" s="150"/>
      <c r="BD333" s="150"/>
      <c r="BE333" s="150"/>
      <c r="BF333" s="150"/>
      <c r="BG333" s="150"/>
      <c r="BH333" s="150"/>
    </row>
    <row r="334" spans="1:60" outlineLevel="1" x14ac:dyDescent="0.2">
      <c r="A334" s="157"/>
      <c r="B334" s="158"/>
      <c r="C334" s="195" t="s">
        <v>559</v>
      </c>
      <c r="D334" s="188"/>
      <c r="E334" s="189">
        <v>-12.608000000000001</v>
      </c>
      <c r="F334" s="160"/>
      <c r="G334" s="160"/>
      <c r="H334" s="160"/>
      <c r="I334" s="160"/>
      <c r="J334" s="160"/>
      <c r="K334" s="160"/>
      <c r="L334" s="160"/>
      <c r="M334" s="160"/>
      <c r="N334" s="160"/>
      <c r="O334" s="160"/>
      <c r="P334" s="160"/>
      <c r="Q334" s="160"/>
      <c r="R334" s="160"/>
      <c r="S334" s="160"/>
      <c r="T334" s="160"/>
      <c r="U334" s="160"/>
      <c r="V334" s="160"/>
      <c r="W334" s="160"/>
      <c r="X334" s="160"/>
      <c r="Y334" s="150"/>
      <c r="Z334" s="150"/>
      <c r="AA334" s="150"/>
      <c r="AB334" s="150"/>
      <c r="AC334" s="150"/>
      <c r="AD334" s="150"/>
      <c r="AE334" s="150"/>
      <c r="AF334" s="150"/>
      <c r="AG334" s="150" t="s">
        <v>264</v>
      </c>
      <c r="AH334" s="150">
        <v>0</v>
      </c>
      <c r="AI334" s="150"/>
      <c r="AJ334" s="150"/>
      <c r="AK334" s="150"/>
      <c r="AL334" s="150"/>
      <c r="AM334" s="150"/>
      <c r="AN334" s="150"/>
      <c r="AO334" s="150"/>
      <c r="AP334" s="150"/>
      <c r="AQ334" s="150"/>
      <c r="AR334" s="150"/>
      <c r="AS334" s="150"/>
      <c r="AT334" s="150"/>
      <c r="AU334" s="150"/>
      <c r="AV334" s="150"/>
      <c r="AW334" s="150"/>
      <c r="AX334" s="150"/>
      <c r="AY334" s="150"/>
      <c r="AZ334" s="150"/>
      <c r="BA334" s="150"/>
      <c r="BB334" s="150"/>
      <c r="BC334" s="150"/>
      <c r="BD334" s="150"/>
      <c r="BE334" s="150"/>
      <c r="BF334" s="150"/>
      <c r="BG334" s="150"/>
      <c r="BH334" s="150"/>
    </row>
    <row r="335" spans="1:60" outlineLevel="1" x14ac:dyDescent="0.2">
      <c r="A335" s="157"/>
      <c r="B335" s="158"/>
      <c r="C335" s="195" t="s">
        <v>560</v>
      </c>
      <c r="D335" s="188"/>
      <c r="E335" s="189">
        <v>-1.1819999999999999</v>
      </c>
      <c r="F335" s="160"/>
      <c r="G335" s="160"/>
      <c r="H335" s="160"/>
      <c r="I335" s="160"/>
      <c r="J335" s="160"/>
      <c r="K335" s="160"/>
      <c r="L335" s="160"/>
      <c r="M335" s="160"/>
      <c r="N335" s="160"/>
      <c r="O335" s="160"/>
      <c r="P335" s="160"/>
      <c r="Q335" s="160"/>
      <c r="R335" s="160"/>
      <c r="S335" s="160"/>
      <c r="T335" s="160"/>
      <c r="U335" s="160"/>
      <c r="V335" s="160"/>
      <c r="W335" s="160"/>
      <c r="X335" s="160"/>
      <c r="Y335" s="150"/>
      <c r="Z335" s="150"/>
      <c r="AA335" s="150"/>
      <c r="AB335" s="150"/>
      <c r="AC335" s="150"/>
      <c r="AD335" s="150"/>
      <c r="AE335" s="150"/>
      <c r="AF335" s="150"/>
      <c r="AG335" s="150" t="s">
        <v>264</v>
      </c>
      <c r="AH335" s="150">
        <v>0</v>
      </c>
      <c r="AI335" s="150"/>
      <c r="AJ335" s="150"/>
      <c r="AK335" s="150"/>
      <c r="AL335" s="150"/>
      <c r="AM335" s="150"/>
      <c r="AN335" s="150"/>
      <c r="AO335" s="150"/>
      <c r="AP335" s="150"/>
      <c r="AQ335" s="150"/>
      <c r="AR335" s="150"/>
      <c r="AS335" s="150"/>
      <c r="AT335" s="150"/>
      <c r="AU335" s="150"/>
      <c r="AV335" s="150"/>
      <c r="AW335" s="150"/>
      <c r="AX335" s="150"/>
      <c r="AY335" s="150"/>
      <c r="AZ335" s="150"/>
      <c r="BA335" s="150"/>
      <c r="BB335" s="150"/>
      <c r="BC335" s="150"/>
      <c r="BD335" s="150"/>
      <c r="BE335" s="150"/>
      <c r="BF335" s="150"/>
      <c r="BG335" s="150"/>
      <c r="BH335" s="150"/>
    </row>
    <row r="336" spans="1:60" outlineLevel="1" x14ac:dyDescent="0.2">
      <c r="A336" s="157"/>
      <c r="B336" s="158"/>
      <c r="C336" s="196" t="s">
        <v>277</v>
      </c>
      <c r="D336" s="190"/>
      <c r="E336" s="191">
        <v>91.425250000000005</v>
      </c>
      <c r="F336" s="160"/>
      <c r="G336" s="160"/>
      <c r="H336" s="160"/>
      <c r="I336" s="160"/>
      <c r="J336" s="160"/>
      <c r="K336" s="160"/>
      <c r="L336" s="160"/>
      <c r="M336" s="160"/>
      <c r="N336" s="160"/>
      <c r="O336" s="160"/>
      <c r="P336" s="160"/>
      <c r="Q336" s="160"/>
      <c r="R336" s="160"/>
      <c r="S336" s="160"/>
      <c r="T336" s="160"/>
      <c r="U336" s="160"/>
      <c r="V336" s="160"/>
      <c r="W336" s="160"/>
      <c r="X336" s="160"/>
      <c r="Y336" s="150"/>
      <c r="Z336" s="150"/>
      <c r="AA336" s="150"/>
      <c r="AB336" s="150"/>
      <c r="AC336" s="150"/>
      <c r="AD336" s="150"/>
      <c r="AE336" s="150"/>
      <c r="AF336" s="150"/>
      <c r="AG336" s="150" t="s">
        <v>264</v>
      </c>
      <c r="AH336" s="150">
        <v>4</v>
      </c>
      <c r="AI336" s="150"/>
      <c r="AJ336" s="150"/>
      <c r="AK336" s="150"/>
      <c r="AL336" s="150"/>
      <c r="AM336" s="150"/>
      <c r="AN336" s="150"/>
      <c r="AO336" s="150"/>
      <c r="AP336" s="150"/>
      <c r="AQ336" s="150"/>
      <c r="AR336" s="150"/>
      <c r="AS336" s="150"/>
      <c r="AT336" s="150"/>
      <c r="AU336" s="150"/>
      <c r="AV336" s="150"/>
      <c r="AW336" s="150"/>
      <c r="AX336" s="150"/>
      <c r="AY336" s="150"/>
      <c r="AZ336" s="150"/>
      <c r="BA336" s="150"/>
      <c r="BB336" s="150"/>
      <c r="BC336" s="150"/>
      <c r="BD336" s="150"/>
      <c r="BE336" s="150"/>
      <c r="BF336" s="150"/>
      <c r="BG336" s="150"/>
      <c r="BH336" s="150"/>
    </row>
    <row r="337" spans="1:60" ht="22.5" outlineLevel="1" x14ac:dyDescent="0.2">
      <c r="A337" s="169">
        <v>53</v>
      </c>
      <c r="B337" s="170" t="s">
        <v>561</v>
      </c>
      <c r="C337" s="184" t="s">
        <v>562</v>
      </c>
      <c r="D337" s="171" t="s">
        <v>259</v>
      </c>
      <c r="E337" s="172">
        <v>121.0671</v>
      </c>
      <c r="F337" s="173"/>
      <c r="G337" s="174">
        <f>ROUND(E337*F337,2)</f>
        <v>0</v>
      </c>
      <c r="H337" s="161"/>
      <c r="I337" s="160">
        <f>ROUND(E337*H337,2)</f>
        <v>0</v>
      </c>
      <c r="J337" s="161"/>
      <c r="K337" s="160">
        <f>ROUND(E337*J337,2)</f>
        <v>0</v>
      </c>
      <c r="L337" s="160">
        <v>21</v>
      </c>
      <c r="M337" s="160">
        <f>G337*(1+L337/100)</f>
        <v>0</v>
      </c>
      <c r="N337" s="160">
        <v>3.4909999999999997E-2</v>
      </c>
      <c r="O337" s="160">
        <f>ROUND(E337*N337,2)</f>
        <v>4.2300000000000004</v>
      </c>
      <c r="P337" s="160">
        <v>0</v>
      </c>
      <c r="Q337" s="160">
        <f>ROUND(E337*P337,2)</f>
        <v>0</v>
      </c>
      <c r="R337" s="160"/>
      <c r="S337" s="160" t="s">
        <v>260</v>
      </c>
      <c r="T337" s="160" t="s">
        <v>260</v>
      </c>
      <c r="U337" s="160">
        <v>1.1841699999999999</v>
      </c>
      <c r="V337" s="160">
        <f>ROUND(E337*U337,2)</f>
        <v>143.36000000000001</v>
      </c>
      <c r="W337" s="160"/>
      <c r="X337" s="160" t="s">
        <v>261</v>
      </c>
      <c r="Y337" s="150"/>
      <c r="Z337" s="150"/>
      <c r="AA337" s="150"/>
      <c r="AB337" s="150"/>
      <c r="AC337" s="150"/>
      <c r="AD337" s="150"/>
      <c r="AE337" s="150"/>
      <c r="AF337" s="150"/>
      <c r="AG337" s="150" t="s">
        <v>262</v>
      </c>
      <c r="AH337" s="150"/>
      <c r="AI337" s="150"/>
      <c r="AJ337" s="150"/>
      <c r="AK337" s="150"/>
      <c r="AL337" s="150"/>
      <c r="AM337" s="150"/>
      <c r="AN337" s="150"/>
      <c r="AO337" s="150"/>
      <c r="AP337" s="150"/>
      <c r="AQ337" s="150"/>
      <c r="AR337" s="150"/>
      <c r="AS337" s="150"/>
      <c r="AT337" s="150"/>
      <c r="AU337" s="150"/>
      <c r="AV337" s="150"/>
      <c r="AW337" s="150"/>
      <c r="AX337" s="150"/>
      <c r="AY337" s="150"/>
      <c r="AZ337" s="150"/>
      <c r="BA337" s="150"/>
      <c r="BB337" s="150"/>
      <c r="BC337" s="150"/>
      <c r="BD337" s="150"/>
      <c r="BE337" s="150"/>
      <c r="BF337" s="150"/>
      <c r="BG337" s="150"/>
      <c r="BH337" s="150"/>
    </row>
    <row r="338" spans="1:60" outlineLevel="1" x14ac:dyDescent="0.2">
      <c r="A338" s="157"/>
      <c r="B338" s="158"/>
      <c r="C338" s="195" t="s">
        <v>563</v>
      </c>
      <c r="D338" s="188"/>
      <c r="E338" s="189">
        <v>93.275999999999996</v>
      </c>
      <c r="F338" s="160"/>
      <c r="G338" s="160"/>
      <c r="H338" s="160"/>
      <c r="I338" s="160"/>
      <c r="J338" s="160"/>
      <c r="K338" s="160"/>
      <c r="L338" s="160"/>
      <c r="M338" s="160"/>
      <c r="N338" s="160"/>
      <c r="O338" s="160"/>
      <c r="P338" s="160"/>
      <c r="Q338" s="160"/>
      <c r="R338" s="160"/>
      <c r="S338" s="160"/>
      <c r="T338" s="160"/>
      <c r="U338" s="160"/>
      <c r="V338" s="160"/>
      <c r="W338" s="160"/>
      <c r="X338" s="160"/>
      <c r="Y338" s="150"/>
      <c r="Z338" s="150"/>
      <c r="AA338" s="150"/>
      <c r="AB338" s="150"/>
      <c r="AC338" s="150"/>
      <c r="AD338" s="150"/>
      <c r="AE338" s="150"/>
      <c r="AF338" s="150"/>
      <c r="AG338" s="150" t="s">
        <v>264</v>
      </c>
      <c r="AH338" s="150">
        <v>0</v>
      </c>
      <c r="AI338" s="150"/>
      <c r="AJ338" s="150"/>
      <c r="AK338" s="150"/>
      <c r="AL338" s="150"/>
      <c r="AM338" s="150"/>
      <c r="AN338" s="150"/>
      <c r="AO338" s="150"/>
      <c r="AP338" s="150"/>
      <c r="AQ338" s="150"/>
      <c r="AR338" s="150"/>
      <c r="AS338" s="150"/>
      <c r="AT338" s="150"/>
      <c r="AU338" s="150"/>
      <c r="AV338" s="150"/>
      <c r="AW338" s="150"/>
      <c r="AX338" s="150"/>
      <c r="AY338" s="150"/>
      <c r="AZ338" s="150"/>
      <c r="BA338" s="150"/>
      <c r="BB338" s="150"/>
      <c r="BC338" s="150"/>
      <c r="BD338" s="150"/>
      <c r="BE338" s="150"/>
      <c r="BF338" s="150"/>
      <c r="BG338" s="150"/>
      <c r="BH338" s="150"/>
    </row>
    <row r="339" spans="1:60" outlineLevel="1" x14ac:dyDescent="0.2">
      <c r="A339" s="157"/>
      <c r="B339" s="158"/>
      <c r="C339" s="195" t="s">
        <v>564</v>
      </c>
      <c r="D339" s="188"/>
      <c r="E339" s="189">
        <v>1.62</v>
      </c>
      <c r="F339" s="160"/>
      <c r="G339" s="160"/>
      <c r="H339" s="160"/>
      <c r="I339" s="160"/>
      <c r="J339" s="160"/>
      <c r="K339" s="160"/>
      <c r="L339" s="160"/>
      <c r="M339" s="160"/>
      <c r="N339" s="160"/>
      <c r="O339" s="160"/>
      <c r="P339" s="160"/>
      <c r="Q339" s="160"/>
      <c r="R339" s="160"/>
      <c r="S339" s="160"/>
      <c r="T339" s="160"/>
      <c r="U339" s="160"/>
      <c r="V339" s="160"/>
      <c r="W339" s="160"/>
      <c r="X339" s="160"/>
      <c r="Y339" s="150"/>
      <c r="Z339" s="150"/>
      <c r="AA339" s="150"/>
      <c r="AB339" s="150"/>
      <c r="AC339" s="150"/>
      <c r="AD339" s="150"/>
      <c r="AE339" s="150"/>
      <c r="AF339" s="150"/>
      <c r="AG339" s="150" t="s">
        <v>264</v>
      </c>
      <c r="AH339" s="150">
        <v>0</v>
      </c>
      <c r="AI339" s="150"/>
      <c r="AJ339" s="150"/>
      <c r="AK339" s="150"/>
      <c r="AL339" s="150"/>
      <c r="AM339" s="150"/>
      <c r="AN339" s="150"/>
      <c r="AO339" s="150"/>
      <c r="AP339" s="150"/>
      <c r="AQ339" s="150"/>
      <c r="AR339" s="150"/>
      <c r="AS339" s="150"/>
      <c r="AT339" s="150"/>
      <c r="AU339" s="150"/>
      <c r="AV339" s="150"/>
      <c r="AW339" s="150"/>
      <c r="AX339" s="150"/>
      <c r="AY339" s="150"/>
      <c r="AZ339" s="150"/>
      <c r="BA339" s="150"/>
      <c r="BB339" s="150"/>
      <c r="BC339" s="150"/>
      <c r="BD339" s="150"/>
      <c r="BE339" s="150"/>
      <c r="BF339" s="150"/>
      <c r="BG339" s="150"/>
      <c r="BH339" s="150"/>
    </row>
    <row r="340" spans="1:60" outlineLevel="1" x14ac:dyDescent="0.2">
      <c r="A340" s="157"/>
      <c r="B340" s="158"/>
      <c r="C340" s="195" t="s">
        <v>565</v>
      </c>
      <c r="D340" s="188"/>
      <c r="E340" s="189">
        <v>1.2</v>
      </c>
      <c r="F340" s="160"/>
      <c r="G340" s="160"/>
      <c r="H340" s="160"/>
      <c r="I340" s="160"/>
      <c r="J340" s="160"/>
      <c r="K340" s="160"/>
      <c r="L340" s="160"/>
      <c r="M340" s="160"/>
      <c r="N340" s="160"/>
      <c r="O340" s="160"/>
      <c r="P340" s="160"/>
      <c r="Q340" s="160"/>
      <c r="R340" s="160"/>
      <c r="S340" s="160"/>
      <c r="T340" s="160"/>
      <c r="U340" s="160"/>
      <c r="V340" s="160"/>
      <c r="W340" s="160"/>
      <c r="X340" s="160"/>
      <c r="Y340" s="150"/>
      <c r="Z340" s="150"/>
      <c r="AA340" s="150"/>
      <c r="AB340" s="150"/>
      <c r="AC340" s="150"/>
      <c r="AD340" s="150"/>
      <c r="AE340" s="150"/>
      <c r="AF340" s="150"/>
      <c r="AG340" s="150" t="s">
        <v>264</v>
      </c>
      <c r="AH340" s="150">
        <v>0</v>
      </c>
      <c r="AI340" s="150"/>
      <c r="AJ340" s="150"/>
      <c r="AK340" s="150"/>
      <c r="AL340" s="150"/>
      <c r="AM340" s="150"/>
      <c r="AN340" s="150"/>
      <c r="AO340" s="150"/>
      <c r="AP340" s="150"/>
      <c r="AQ340" s="150"/>
      <c r="AR340" s="150"/>
      <c r="AS340" s="150"/>
      <c r="AT340" s="150"/>
      <c r="AU340" s="150"/>
      <c r="AV340" s="150"/>
      <c r="AW340" s="150"/>
      <c r="AX340" s="150"/>
      <c r="AY340" s="150"/>
      <c r="AZ340" s="150"/>
      <c r="BA340" s="150"/>
      <c r="BB340" s="150"/>
      <c r="BC340" s="150"/>
      <c r="BD340" s="150"/>
      <c r="BE340" s="150"/>
      <c r="BF340" s="150"/>
      <c r="BG340" s="150"/>
      <c r="BH340" s="150"/>
    </row>
    <row r="341" spans="1:60" outlineLevel="1" x14ac:dyDescent="0.2">
      <c r="A341" s="157"/>
      <c r="B341" s="158"/>
      <c r="C341" s="195" t="s">
        <v>566</v>
      </c>
      <c r="D341" s="188"/>
      <c r="E341" s="189">
        <v>3.3450000000000002</v>
      </c>
      <c r="F341" s="160"/>
      <c r="G341" s="160"/>
      <c r="H341" s="160"/>
      <c r="I341" s="160"/>
      <c r="J341" s="160"/>
      <c r="K341" s="160"/>
      <c r="L341" s="160"/>
      <c r="M341" s="160"/>
      <c r="N341" s="160"/>
      <c r="O341" s="160"/>
      <c r="P341" s="160"/>
      <c r="Q341" s="160"/>
      <c r="R341" s="160"/>
      <c r="S341" s="160"/>
      <c r="T341" s="160"/>
      <c r="U341" s="160"/>
      <c r="V341" s="160"/>
      <c r="W341" s="160"/>
      <c r="X341" s="160"/>
      <c r="Y341" s="150"/>
      <c r="Z341" s="150"/>
      <c r="AA341" s="150"/>
      <c r="AB341" s="150"/>
      <c r="AC341" s="150"/>
      <c r="AD341" s="150"/>
      <c r="AE341" s="150"/>
      <c r="AF341" s="150"/>
      <c r="AG341" s="150" t="s">
        <v>264</v>
      </c>
      <c r="AH341" s="150">
        <v>0</v>
      </c>
      <c r="AI341" s="150"/>
      <c r="AJ341" s="150"/>
      <c r="AK341" s="150"/>
      <c r="AL341" s="150"/>
      <c r="AM341" s="150"/>
      <c r="AN341" s="150"/>
      <c r="AO341" s="150"/>
      <c r="AP341" s="150"/>
      <c r="AQ341" s="150"/>
      <c r="AR341" s="150"/>
      <c r="AS341" s="150"/>
      <c r="AT341" s="150"/>
      <c r="AU341" s="150"/>
      <c r="AV341" s="150"/>
      <c r="AW341" s="150"/>
      <c r="AX341" s="150"/>
      <c r="AY341" s="150"/>
      <c r="AZ341" s="150"/>
      <c r="BA341" s="150"/>
      <c r="BB341" s="150"/>
      <c r="BC341" s="150"/>
      <c r="BD341" s="150"/>
      <c r="BE341" s="150"/>
      <c r="BF341" s="150"/>
      <c r="BG341" s="150"/>
      <c r="BH341" s="150"/>
    </row>
    <row r="342" spans="1:60" outlineLevel="1" x14ac:dyDescent="0.2">
      <c r="A342" s="157"/>
      <c r="B342" s="158"/>
      <c r="C342" s="195" t="s">
        <v>567</v>
      </c>
      <c r="D342" s="188"/>
      <c r="E342" s="189">
        <v>0.36</v>
      </c>
      <c r="F342" s="160"/>
      <c r="G342" s="160"/>
      <c r="H342" s="160"/>
      <c r="I342" s="160"/>
      <c r="J342" s="160"/>
      <c r="K342" s="160"/>
      <c r="L342" s="160"/>
      <c r="M342" s="160"/>
      <c r="N342" s="160"/>
      <c r="O342" s="160"/>
      <c r="P342" s="160"/>
      <c r="Q342" s="160"/>
      <c r="R342" s="160"/>
      <c r="S342" s="160"/>
      <c r="T342" s="160"/>
      <c r="U342" s="160"/>
      <c r="V342" s="160"/>
      <c r="W342" s="160"/>
      <c r="X342" s="160"/>
      <c r="Y342" s="150"/>
      <c r="Z342" s="150"/>
      <c r="AA342" s="150"/>
      <c r="AB342" s="150"/>
      <c r="AC342" s="150"/>
      <c r="AD342" s="150"/>
      <c r="AE342" s="150"/>
      <c r="AF342" s="150"/>
      <c r="AG342" s="150" t="s">
        <v>264</v>
      </c>
      <c r="AH342" s="150">
        <v>0</v>
      </c>
      <c r="AI342" s="150"/>
      <c r="AJ342" s="150"/>
      <c r="AK342" s="150"/>
      <c r="AL342" s="150"/>
      <c r="AM342" s="150"/>
      <c r="AN342" s="150"/>
      <c r="AO342" s="150"/>
      <c r="AP342" s="150"/>
      <c r="AQ342" s="150"/>
      <c r="AR342" s="150"/>
      <c r="AS342" s="150"/>
      <c r="AT342" s="150"/>
      <c r="AU342" s="150"/>
      <c r="AV342" s="150"/>
      <c r="AW342" s="150"/>
      <c r="AX342" s="150"/>
      <c r="AY342" s="150"/>
      <c r="AZ342" s="150"/>
      <c r="BA342" s="150"/>
      <c r="BB342" s="150"/>
      <c r="BC342" s="150"/>
      <c r="BD342" s="150"/>
      <c r="BE342" s="150"/>
      <c r="BF342" s="150"/>
      <c r="BG342" s="150"/>
      <c r="BH342" s="150"/>
    </row>
    <row r="343" spans="1:60" ht="22.5" outlineLevel="1" x14ac:dyDescent="0.2">
      <c r="A343" s="157"/>
      <c r="B343" s="158"/>
      <c r="C343" s="195" t="s">
        <v>568</v>
      </c>
      <c r="D343" s="188"/>
      <c r="E343" s="189">
        <v>6.48</v>
      </c>
      <c r="F343" s="160"/>
      <c r="G343" s="160"/>
      <c r="H343" s="160"/>
      <c r="I343" s="160"/>
      <c r="J343" s="160"/>
      <c r="K343" s="160"/>
      <c r="L343" s="160"/>
      <c r="M343" s="160"/>
      <c r="N343" s="160"/>
      <c r="O343" s="160"/>
      <c r="P343" s="160"/>
      <c r="Q343" s="160"/>
      <c r="R343" s="160"/>
      <c r="S343" s="160"/>
      <c r="T343" s="160"/>
      <c r="U343" s="160"/>
      <c r="V343" s="160"/>
      <c r="W343" s="160"/>
      <c r="X343" s="160"/>
      <c r="Y343" s="150"/>
      <c r="Z343" s="150"/>
      <c r="AA343" s="150"/>
      <c r="AB343" s="150"/>
      <c r="AC343" s="150"/>
      <c r="AD343" s="150"/>
      <c r="AE343" s="150"/>
      <c r="AF343" s="150"/>
      <c r="AG343" s="150" t="s">
        <v>264</v>
      </c>
      <c r="AH343" s="150">
        <v>0</v>
      </c>
      <c r="AI343" s="150"/>
      <c r="AJ343" s="150"/>
      <c r="AK343" s="150"/>
      <c r="AL343" s="150"/>
      <c r="AM343" s="150"/>
      <c r="AN343" s="150"/>
      <c r="AO343" s="150"/>
      <c r="AP343" s="150"/>
      <c r="AQ343" s="150"/>
      <c r="AR343" s="150"/>
      <c r="AS343" s="150"/>
      <c r="AT343" s="150"/>
      <c r="AU343" s="150"/>
      <c r="AV343" s="150"/>
      <c r="AW343" s="150"/>
      <c r="AX343" s="150"/>
      <c r="AY343" s="150"/>
      <c r="AZ343" s="150"/>
      <c r="BA343" s="150"/>
      <c r="BB343" s="150"/>
      <c r="BC343" s="150"/>
      <c r="BD343" s="150"/>
      <c r="BE343" s="150"/>
      <c r="BF343" s="150"/>
      <c r="BG343" s="150"/>
      <c r="BH343" s="150"/>
    </row>
    <row r="344" spans="1:60" outlineLevel="1" x14ac:dyDescent="0.2">
      <c r="A344" s="157"/>
      <c r="B344" s="158"/>
      <c r="C344" s="195" t="s">
        <v>569</v>
      </c>
      <c r="D344" s="188"/>
      <c r="E344" s="189">
        <v>0.36</v>
      </c>
      <c r="F344" s="160"/>
      <c r="G344" s="160"/>
      <c r="H344" s="160"/>
      <c r="I344" s="160"/>
      <c r="J344" s="160"/>
      <c r="K344" s="160"/>
      <c r="L344" s="160"/>
      <c r="M344" s="160"/>
      <c r="N344" s="160"/>
      <c r="O344" s="160"/>
      <c r="P344" s="160"/>
      <c r="Q344" s="160"/>
      <c r="R344" s="160"/>
      <c r="S344" s="160"/>
      <c r="T344" s="160"/>
      <c r="U344" s="160"/>
      <c r="V344" s="160"/>
      <c r="W344" s="160"/>
      <c r="X344" s="160"/>
      <c r="Y344" s="150"/>
      <c r="Z344" s="150"/>
      <c r="AA344" s="150"/>
      <c r="AB344" s="150"/>
      <c r="AC344" s="150"/>
      <c r="AD344" s="150"/>
      <c r="AE344" s="150"/>
      <c r="AF344" s="150"/>
      <c r="AG344" s="150" t="s">
        <v>264</v>
      </c>
      <c r="AH344" s="150">
        <v>0</v>
      </c>
      <c r="AI344" s="150"/>
      <c r="AJ344" s="150"/>
      <c r="AK344" s="150"/>
      <c r="AL344" s="150"/>
      <c r="AM344" s="150"/>
      <c r="AN344" s="150"/>
      <c r="AO344" s="150"/>
      <c r="AP344" s="150"/>
      <c r="AQ344" s="150"/>
      <c r="AR344" s="150"/>
      <c r="AS344" s="150"/>
      <c r="AT344" s="150"/>
      <c r="AU344" s="150"/>
      <c r="AV344" s="150"/>
      <c r="AW344" s="150"/>
      <c r="AX344" s="150"/>
      <c r="AY344" s="150"/>
      <c r="AZ344" s="150"/>
      <c r="BA344" s="150"/>
      <c r="BB344" s="150"/>
      <c r="BC344" s="150"/>
      <c r="BD344" s="150"/>
      <c r="BE344" s="150"/>
      <c r="BF344" s="150"/>
      <c r="BG344" s="150"/>
      <c r="BH344" s="150"/>
    </row>
    <row r="345" spans="1:60" outlineLevel="1" x14ac:dyDescent="0.2">
      <c r="A345" s="157"/>
      <c r="B345" s="158"/>
      <c r="C345" s="195" t="s">
        <v>570</v>
      </c>
      <c r="D345" s="188"/>
      <c r="E345" s="189">
        <v>1.08</v>
      </c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  <c r="S345" s="160"/>
      <c r="T345" s="160"/>
      <c r="U345" s="160"/>
      <c r="V345" s="160"/>
      <c r="W345" s="160"/>
      <c r="X345" s="160"/>
      <c r="Y345" s="150"/>
      <c r="Z345" s="150"/>
      <c r="AA345" s="150"/>
      <c r="AB345" s="150"/>
      <c r="AC345" s="150"/>
      <c r="AD345" s="150"/>
      <c r="AE345" s="150"/>
      <c r="AF345" s="150"/>
      <c r="AG345" s="150" t="s">
        <v>264</v>
      </c>
      <c r="AH345" s="150">
        <v>0</v>
      </c>
      <c r="AI345" s="150"/>
      <c r="AJ345" s="150"/>
      <c r="AK345" s="150"/>
      <c r="AL345" s="150"/>
      <c r="AM345" s="150"/>
      <c r="AN345" s="150"/>
      <c r="AO345" s="150"/>
      <c r="AP345" s="150"/>
      <c r="AQ345" s="150"/>
      <c r="AR345" s="150"/>
      <c r="AS345" s="150"/>
      <c r="AT345" s="150"/>
      <c r="AU345" s="150"/>
      <c r="AV345" s="150"/>
      <c r="AW345" s="150"/>
      <c r="AX345" s="150"/>
      <c r="AY345" s="150"/>
      <c r="AZ345" s="150"/>
      <c r="BA345" s="150"/>
      <c r="BB345" s="150"/>
      <c r="BC345" s="150"/>
      <c r="BD345" s="150"/>
      <c r="BE345" s="150"/>
      <c r="BF345" s="150"/>
      <c r="BG345" s="150"/>
      <c r="BH345" s="150"/>
    </row>
    <row r="346" spans="1:60" outlineLevel="1" x14ac:dyDescent="0.2">
      <c r="A346" s="157"/>
      <c r="B346" s="158"/>
      <c r="C346" s="195" t="s">
        <v>571</v>
      </c>
      <c r="D346" s="188"/>
      <c r="E346" s="189">
        <v>2.34</v>
      </c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  <c r="S346" s="160"/>
      <c r="T346" s="160"/>
      <c r="U346" s="160"/>
      <c r="V346" s="160"/>
      <c r="W346" s="160"/>
      <c r="X346" s="160"/>
      <c r="Y346" s="150"/>
      <c r="Z346" s="150"/>
      <c r="AA346" s="150"/>
      <c r="AB346" s="150"/>
      <c r="AC346" s="150"/>
      <c r="AD346" s="150"/>
      <c r="AE346" s="150"/>
      <c r="AF346" s="150"/>
      <c r="AG346" s="150" t="s">
        <v>264</v>
      </c>
      <c r="AH346" s="150">
        <v>0</v>
      </c>
      <c r="AI346" s="150"/>
      <c r="AJ346" s="150"/>
      <c r="AK346" s="150"/>
      <c r="AL346" s="150"/>
      <c r="AM346" s="150"/>
      <c r="AN346" s="150"/>
      <c r="AO346" s="150"/>
      <c r="AP346" s="150"/>
      <c r="AQ346" s="150"/>
      <c r="AR346" s="150"/>
      <c r="AS346" s="150"/>
      <c r="AT346" s="150"/>
      <c r="AU346" s="150"/>
      <c r="AV346" s="150"/>
      <c r="AW346" s="150"/>
      <c r="AX346" s="150"/>
      <c r="AY346" s="150"/>
      <c r="AZ346" s="150"/>
      <c r="BA346" s="150"/>
      <c r="BB346" s="150"/>
      <c r="BC346" s="150"/>
      <c r="BD346" s="150"/>
      <c r="BE346" s="150"/>
      <c r="BF346" s="150"/>
      <c r="BG346" s="150"/>
      <c r="BH346" s="150"/>
    </row>
    <row r="347" spans="1:60" outlineLevel="1" x14ac:dyDescent="0.2">
      <c r="A347" s="157"/>
      <c r="B347" s="158"/>
      <c r="C347" s="196" t="s">
        <v>277</v>
      </c>
      <c r="D347" s="190"/>
      <c r="E347" s="191">
        <v>11.0061</v>
      </c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  <c r="S347" s="160"/>
      <c r="T347" s="160"/>
      <c r="U347" s="160"/>
      <c r="V347" s="160"/>
      <c r="W347" s="160"/>
      <c r="X347" s="160"/>
      <c r="Y347" s="150"/>
      <c r="Z347" s="150"/>
      <c r="AA347" s="150"/>
      <c r="AB347" s="150"/>
      <c r="AC347" s="150"/>
      <c r="AD347" s="150"/>
      <c r="AE347" s="150"/>
      <c r="AF347" s="150"/>
      <c r="AG347" s="150" t="s">
        <v>264</v>
      </c>
      <c r="AH347" s="150">
        <v>4</v>
      </c>
      <c r="AI347" s="150"/>
      <c r="AJ347" s="150"/>
      <c r="AK347" s="150"/>
      <c r="AL347" s="150"/>
      <c r="AM347" s="150"/>
      <c r="AN347" s="150"/>
      <c r="AO347" s="150"/>
      <c r="AP347" s="150"/>
      <c r="AQ347" s="150"/>
      <c r="AR347" s="150"/>
      <c r="AS347" s="150"/>
      <c r="AT347" s="150"/>
      <c r="AU347" s="150"/>
      <c r="AV347" s="150"/>
      <c r="AW347" s="150"/>
      <c r="AX347" s="150"/>
      <c r="AY347" s="150"/>
      <c r="AZ347" s="150"/>
      <c r="BA347" s="150"/>
      <c r="BB347" s="150"/>
      <c r="BC347" s="150"/>
      <c r="BD347" s="150"/>
      <c r="BE347" s="150"/>
      <c r="BF347" s="150"/>
      <c r="BG347" s="150"/>
      <c r="BH347" s="150"/>
    </row>
    <row r="348" spans="1:60" outlineLevel="1" x14ac:dyDescent="0.2">
      <c r="A348" s="169">
        <v>54</v>
      </c>
      <c r="B348" s="170" t="s">
        <v>572</v>
      </c>
      <c r="C348" s="184" t="s">
        <v>573</v>
      </c>
      <c r="D348" s="171" t="s">
        <v>259</v>
      </c>
      <c r="E348" s="172">
        <v>1038.4296999999999</v>
      </c>
      <c r="F348" s="173"/>
      <c r="G348" s="174">
        <f>ROUND(E348*F348,2)</f>
        <v>0</v>
      </c>
      <c r="H348" s="161"/>
      <c r="I348" s="160">
        <f>ROUND(E348*H348,2)</f>
        <v>0</v>
      </c>
      <c r="J348" s="161"/>
      <c r="K348" s="160">
        <f>ROUND(E348*J348,2)</f>
        <v>0</v>
      </c>
      <c r="L348" s="160">
        <v>21</v>
      </c>
      <c r="M348" s="160">
        <f>G348*(1+L348/100)</f>
        <v>0</v>
      </c>
      <c r="N348" s="160">
        <v>8.5100000000000002E-3</v>
      </c>
      <c r="O348" s="160">
        <f>ROUND(E348*N348,2)</f>
        <v>8.84</v>
      </c>
      <c r="P348" s="160">
        <v>0</v>
      </c>
      <c r="Q348" s="160">
        <f>ROUND(E348*P348,2)</f>
        <v>0</v>
      </c>
      <c r="R348" s="160"/>
      <c r="S348" s="160" t="s">
        <v>260</v>
      </c>
      <c r="T348" s="160" t="s">
        <v>260</v>
      </c>
      <c r="U348" s="160">
        <v>0.32500000000000001</v>
      </c>
      <c r="V348" s="160">
        <f>ROUND(E348*U348,2)</f>
        <v>337.49</v>
      </c>
      <c r="W348" s="160"/>
      <c r="X348" s="160" t="s">
        <v>261</v>
      </c>
      <c r="Y348" s="150"/>
      <c r="Z348" s="150"/>
      <c r="AA348" s="150"/>
      <c r="AB348" s="150"/>
      <c r="AC348" s="150"/>
      <c r="AD348" s="150"/>
      <c r="AE348" s="150"/>
      <c r="AF348" s="150"/>
      <c r="AG348" s="150" t="s">
        <v>262</v>
      </c>
      <c r="AH348" s="150"/>
      <c r="AI348" s="150"/>
      <c r="AJ348" s="150"/>
      <c r="AK348" s="150"/>
      <c r="AL348" s="150"/>
      <c r="AM348" s="150"/>
      <c r="AN348" s="150"/>
      <c r="AO348" s="150"/>
      <c r="AP348" s="150"/>
      <c r="AQ348" s="150"/>
      <c r="AR348" s="150"/>
      <c r="AS348" s="150"/>
      <c r="AT348" s="150"/>
      <c r="AU348" s="150"/>
      <c r="AV348" s="150"/>
      <c r="AW348" s="150"/>
      <c r="AX348" s="150"/>
      <c r="AY348" s="150"/>
      <c r="AZ348" s="150"/>
      <c r="BA348" s="150"/>
      <c r="BB348" s="150"/>
      <c r="BC348" s="150"/>
      <c r="BD348" s="150"/>
      <c r="BE348" s="150"/>
      <c r="BF348" s="150"/>
      <c r="BG348" s="150"/>
      <c r="BH348" s="150"/>
    </row>
    <row r="349" spans="1:60" outlineLevel="1" x14ac:dyDescent="0.2">
      <c r="A349" s="157"/>
      <c r="B349" s="158"/>
      <c r="C349" s="195" t="s">
        <v>444</v>
      </c>
      <c r="D349" s="188"/>
      <c r="E349" s="189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  <c r="S349" s="160"/>
      <c r="T349" s="160"/>
      <c r="U349" s="160"/>
      <c r="V349" s="160"/>
      <c r="W349" s="160"/>
      <c r="X349" s="160"/>
      <c r="Y349" s="150"/>
      <c r="Z349" s="150"/>
      <c r="AA349" s="150"/>
      <c r="AB349" s="150"/>
      <c r="AC349" s="150"/>
      <c r="AD349" s="150"/>
      <c r="AE349" s="150"/>
      <c r="AF349" s="150"/>
      <c r="AG349" s="150" t="s">
        <v>264</v>
      </c>
      <c r="AH349" s="150">
        <v>0</v>
      </c>
      <c r="AI349" s="150"/>
      <c r="AJ349" s="150"/>
      <c r="AK349" s="150"/>
      <c r="AL349" s="150"/>
      <c r="AM349" s="150"/>
      <c r="AN349" s="150"/>
      <c r="AO349" s="150"/>
      <c r="AP349" s="150"/>
      <c r="AQ349" s="150"/>
      <c r="AR349" s="150"/>
      <c r="AS349" s="150"/>
      <c r="AT349" s="150"/>
      <c r="AU349" s="150"/>
      <c r="AV349" s="150"/>
      <c r="AW349" s="150"/>
      <c r="AX349" s="150"/>
      <c r="AY349" s="150"/>
      <c r="AZ349" s="150"/>
      <c r="BA349" s="150"/>
      <c r="BB349" s="150"/>
      <c r="BC349" s="150"/>
      <c r="BD349" s="150"/>
      <c r="BE349" s="150"/>
      <c r="BF349" s="150"/>
      <c r="BG349" s="150"/>
      <c r="BH349" s="150"/>
    </row>
    <row r="350" spans="1:60" outlineLevel="1" x14ac:dyDescent="0.2">
      <c r="A350" s="157"/>
      <c r="B350" s="158"/>
      <c r="C350" s="195" t="s">
        <v>445</v>
      </c>
      <c r="D350" s="188"/>
      <c r="E350" s="189">
        <v>34.253999999999998</v>
      </c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  <c r="S350" s="160"/>
      <c r="T350" s="160"/>
      <c r="U350" s="160"/>
      <c r="V350" s="160"/>
      <c r="W350" s="160"/>
      <c r="X350" s="160"/>
      <c r="Y350" s="150"/>
      <c r="Z350" s="150"/>
      <c r="AA350" s="150"/>
      <c r="AB350" s="150"/>
      <c r="AC350" s="150"/>
      <c r="AD350" s="150"/>
      <c r="AE350" s="150"/>
      <c r="AF350" s="150"/>
      <c r="AG350" s="150" t="s">
        <v>264</v>
      </c>
      <c r="AH350" s="150">
        <v>0</v>
      </c>
      <c r="AI350" s="150"/>
      <c r="AJ350" s="150"/>
      <c r="AK350" s="150"/>
      <c r="AL350" s="150"/>
      <c r="AM350" s="150"/>
      <c r="AN350" s="150"/>
      <c r="AO350" s="150"/>
      <c r="AP350" s="150"/>
      <c r="AQ350" s="150"/>
      <c r="AR350" s="150"/>
      <c r="AS350" s="150"/>
      <c r="AT350" s="150"/>
      <c r="AU350" s="150"/>
      <c r="AV350" s="150"/>
      <c r="AW350" s="150"/>
      <c r="AX350" s="150"/>
      <c r="AY350" s="150"/>
      <c r="AZ350" s="150"/>
      <c r="BA350" s="150"/>
      <c r="BB350" s="150"/>
      <c r="BC350" s="150"/>
      <c r="BD350" s="150"/>
      <c r="BE350" s="150"/>
      <c r="BF350" s="150"/>
      <c r="BG350" s="150"/>
      <c r="BH350" s="150"/>
    </row>
    <row r="351" spans="1:60" outlineLevel="1" x14ac:dyDescent="0.2">
      <c r="A351" s="157"/>
      <c r="B351" s="158"/>
      <c r="C351" s="195" t="s">
        <v>446</v>
      </c>
      <c r="D351" s="188"/>
      <c r="E351" s="189">
        <v>-7.4859999999999998</v>
      </c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  <c r="S351" s="160"/>
      <c r="T351" s="160"/>
      <c r="U351" s="160"/>
      <c r="V351" s="160"/>
      <c r="W351" s="160"/>
      <c r="X351" s="160"/>
      <c r="Y351" s="150"/>
      <c r="Z351" s="150"/>
      <c r="AA351" s="150"/>
      <c r="AB351" s="150"/>
      <c r="AC351" s="150"/>
      <c r="AD351" s="150"/>
      <c r="AE351" s="150"/>
      <c r="AF351" s="150"/>
      <c r="AG351" s="150" t="s">
        <v>264</v>
      </c>
      <c r="AH351" s="150">
        <v>0</v>
      </c>
      <c r="AI351" s="150"/>
      <c r="AJ351" s="150"/>
      <c r="AK351" s="150"/>
      <c r="AL351" s="150"/>
      <c r="AM351" s="150"/>
      <c r="AN351" s="150"/>
      <c r="AO351" s="150"/>
      <c r="AP351" s="150"/>
      <c r="AQ351" s="150"/>
      <c r="AR351" s="150"/>
      <c r="AS351" s="150"/>
      <c r="AT351" s="150"/>
      <c r="AU351" s="150"/>
      <c r="AV351" s="150"/>
      <c r="AW351" s="150"/>
      <c r="AX351" s="150"/>
      <c r="AY351" s="150"/>
      <c r="AZ351" s="150"/>
      <c r="BA351" s="150"/>
      <c r="BB351" s="150"/>
      <c r="BC351" s="150"/>
      <c r="BD351" s="150"/>
      <c r="BE351" s="150"/>
      <c r="BF351" s="150"/>
      <c r="BG351" s="150"/>
      <c r="BH351" s="150"/>
    </row>
    <row r="352" spans="1:60" outlineLevel="1" x14ac:dyDescent="0.2">
      <c r="A352" s="157"/>
      <c r="B352" s="158"/>
      <c r="C352" s="195" t="s">
        <v>447</v>
      </c>
      <c r="D352" s="188"/>
      <c r="E352" s="189">
        <v>20.954999999999998</v>
      </c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  <c r="S352" s="160"/>
      <c r="T352" s="160"/>
      <c r="U352" s="160"/>
      <c r="V352" s="160"/>
      <c r="W352" s="160"/>
      <c r="X352" s="160"/>
      <c r="Y352" s="150"/>
      <c r="Z352" s="150"/>
      <c r="AA352" s="150"/>
      <c r="AB352" s="150"/>
      <c r="AC352" s="150"/>
      <c r="AD352" s="150"/>
      <c r="AE352" s="150"/>
      <c r="AF352" s="150"/>
      <c r="AG352" s="150" t="s">
        <v>264</v>
      </c>
      <c r="AH352" s="150">
        <v>0</v>
      </c>
      <c r="AI352" s="150"/>
      <c r="AJ352" s="150"/>
      <c r="AK352" s="150"/>
      <c r="AL352" s="150"/>
      <c r="AM352" s="150"/>
      <c r="AN352" s="150"/>
      <c r="AO352" s="150"/>
      <c r="AP352" s="150"/>
      <c r="AQ352" s="150"/>
      <c r="AR352" s="150"/>
      <c r="AS352" s="150"/>
      <c r="AT352" s="150"/>
      <c r="AU352" s="150"/>
      <c r="AV352" s="150"/>
      <c r="AW352" s="150"/>
      <c r="AX352" s="150"/>
      <c r="AY352" s="150"/>
      <c r="AZ352" s="150"/>
      <c r="BA352" s="150"/>
      <c r="BB352" s="150"/>
      <c r="BC352" s="150"/>
      <c r="BD352" s="150"/>
      <c r="BE352" s="150"/>
      <c r="BF352" s="150"/>
      <c r="BG352" s="150"/>
      <c r="BH352" s="150"/>
    </row>
    <row r="353" spans="1:60" outlineLevel="1" x14ac:dyDescent="0.2">
      <c r="A353" s="157"/>
      <c r="B353" s="158"/>
      <c r="C353" s="195" t="s">
        <v>448</v>
      </c>
      <c r="D353" s="188"/>
      <c r="E353" s="189">
        <v>24.75</v>
      </c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  <c r="S353" s="160"/>
      <c r="T353" s="160"/>
      <c r="U353" s="160"/>
      <c r="V353" s="160"/>
      <c r="W353" s="160"/>
      <c r="X353" s="160"/>
      <c r="Y353" s="150"/>
      <c r="Z353" s="150"/>
      <c r="AA353" s="150"/>
      <c r="AB353" s="150"/>
      <c r="AC353" s="150"/>
      <c r="AD353" s="150"/>
      <c r="AE353" s="150"/>
      <c r="AF353" s="150"/>
      <c r="AG353" s="150" t="s">
        <v>264</v>
      </c>
      <c r="AH353" s="150">
        <v>0</v>
      </c>
      <c r="AI353" s="150"/>
      <c r="AJ353" s="150"/>
      <c r="AK353" s="150"/>
      <c r="AL353" s="150"/>
      <c r="AM353" s="150"/>
      <c r="AN353" s="150"/>
      <c r="AO353" s="150"/>
      <c r="AP353" s="150"/>
      <c r="AQ353" s="150"/>
      <c r="AR353" s="150"/>
      <c r="AS353" s="150"/>
      <c r="AT353" s="150"/>
      <c r="AU353" s="150"/>
      <c r="AV353" s="150"/>
      <c r="AW353" s="150"/>
      <c r="AX353" s="150"/>
      <c r="AY353" s="150"/>
      <c r="AZ353" s="150"/>
      <c r="BA353" s="150"/>
      <c r="BB353" s="150"/>
      <c r="BC353" s="150"/>
      <c r="BD353" s="150"/>
      <c r="BE353" s="150"/>
      <c r="BF353" s="150"/>
      <c r="BG353" s="150"/>
      <c r="BH353" s="150"/>
    </row>
    <row r="354" spans="1:60" outlineLevel="1" x14ac:dyDescent="0.2">
      <c r="A354" s="157"/>
      <c r="B354" s="158"/>
      <c r="C354" s="195" t="s">
        <v>449</v>
      </c>
      <c r="D354" s="188"/>
      <c r="E354" s="189">
        <v>-1.5760000000000001</v>
      </c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  <c r="S354" s="160"/>
      <c r="T354" s="160"/>
      <c r="U354" s="160"/>
      <c r="V354" s="160"/>
      <c r="W354" s="160"/>
      <c r="X354" s="160"/>
      <c r="Y354" s="150"/>
      <c r="Z354" s="150"/>
      <c r="AA354" s="150"/>
      <c r="AB354" s="150"/>
      <c r="AC354" s="150"/>
      <c r="AD354" s="150"/>
      <c r="AE354" s="150"/>
      <c r="AF354" s="150"/>
      <c r="AG354" s="150" t="s">
        <v>264</v>
      </c>
      <c r="AH354" s="150">
        <v>0</v>
      </c>
      <c r="AI354" s="150"/>
      <c r="AJ354" s="150"/>
      <c r="AK354" s="150"/>
      <c r="AL354" s="150"/>
      <c r="AM354" s="150"/>
      <c r="AN354" s="150"/>
      <c r="AO354" s="150"/>
      <c r="AP354" s="150"/>
      <c r="AQ354" s="150"/>
      <c r="AR354" s="150"/>
      <c r="AS354" s="150"/>
      <c r="AT354" s="150"/>
      <c r="AU354" s="150"/>
      <c r="AV354" s="150"/>
      <c r="AW354" s="150"/>
      <c r="AX354" s="150"/>
      <c r="AY354" s="150"/>
      <c r="AZ354" s="150"/>
      <c r="BA354" s="150"/>
      <c r="BB354" s="150"/>
      <c r="BC354" s="150"/>
      <c r="BD354" s="150"/>
      <c r="BE354" s="150"/>
      <c r="BF354" s="150"/>
      <c r="BG354" s="150"/>
      <c r="BH354" s="150"/>
    </row>
    <row r="355" spans="1:60" outlineLevel="1" x14ac:dyDescent="0.2">
      <c r="A355" s="157"/>
      <c r="B355" s="158"/>
      <c r="C355" s="195" t="s">
        <v>450</v>
      </c>
      <c r="D355" s="188"/>
      <c r="E355" s="189">
        <v>18.645</v>
      </c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  <c r="S355" s="160"/>
      <c r="T355" s="160"/>
      <c r="U355" s="160"/>
      <c r="V355" s="160"/>
      <c r="W355" s="160"/>
      <c r="X355" s="160"/>
      <c r="Y355" s="150"/>
      <c r="Z355" s="150"/>
      <c r="AA355" s="150"/>
      <c r="AB355" s="150"/>
      <c r="AC355" s="150"/>
      <c r="AD355" s="150"/>
      <c r="AE355" s="150"/>
      <c r="AF355" s="150"/>
      <c r="AG355" s="150" t="s">
        <v>264</v>
      </c>
      <c r="AH355" s="150">
        <v>0</v>
      </c>
      <c r="AI355" s="150"/>
      <c r="AJ355" s="150"/>
      <c r="AK355" s="150"/>
      <c r="AL355" s="150"/>
      <c r="AM355" s="150"/>
      <c r="AN355" s="150"/>
      <c r="AO355" s="150"/>
      <c r="AP355" s="150"/>
      <c r="AQ355" s="150"/>
      <c r="AR355" s="150"/>
      <c r="AS355" s="150"/>
      <c r="AT355" s="150"/>
      <c r="AU355" s="150"/>
      <c r="AV355" s="150"/>
      <c r="AW355" s="150"/>
      <c r="AX355" s="150"/>
      <c r="AY355" s="150"/>
      <c r="AZ355" s="150"/>
      <c r="BA355" s="150"/>
      <c r="BB355" s="150"/>
      <c r="BC355" s="150"/>
      <c r="BD355" s="150"/>
      <c r="BE355" s="150"/>
      <c r="BF355" s="150"/>
      <c r="BG355" s="150"/>
      <c r="BH355" s="150"/>
    </row>
    <row r="356" spans="1:60" outlineLevel="1" x14ac:dyDescent="0.2">
      <c r="A356" s="157"/>
      <c r="B356" s="158"/>
      <c r="C356" s="195" t="s">
        <v>451</v>
      </c>
      <c r="D356" s="188"/>
      <c r="E356" s="189">
        <v>-1.379</v>
      </c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  <c r="S356" s="160"/>
      <c r="T356" s="160"/>
      <c r="U356" s="160"/>
      <c r="V356" s="160"/>
      <c r="W356" s="160"/>
      <c r="X356" s="160"/>
      <c r="Y356" s="150"/>
      <c r="Z356" s="150"/>
      <c r="AA356" s="150"/>
      <c r="AB356" s="150"/>
      <c r="AC356" s="150"/>
      <c r="AD356" s="150"/>
      <c r="AE356" s="150"/>
      <c r="AF356" s="150"/>
      <c r="AG356" s="150" t="s">
        <v>264</v>
      </c>
      <c r="AH356" s="150">
        <v>0</v>
      </c>
      <c r="AI356" s="150"/>
      <c r="AJ356" s="150"/>
      <c r="AK356" s="150"/>
      <c r="AL356" s="150"/>
      <c r="AM356" s="150"/>
      <c r="AN356" s="150"/>
      <c r="AO356" s="150"/>
      <c r="AP356" s="150"/>
      <c r="AQ356" s="150"/>
      <c r="AR356" s="150"/>
      <c r="AS356" s="150"/>
      <c r="AT356" s="150"/>
      <c r="AU356" s="150"/>
      <c r="AV356" s="150"/>
      <c r="AW356" s="150"/>
      <c r="AX356" s="150"/>
      <c r="AY356" s="150"/>
      <c r="AZ356" s="150"/>
      <c r="BA356" s="150"/>
      <c r="BB356" s="150"/>
      <c r="BC356" s="150"/>
      <c r="BD356" s="150"/>
      <c r="BE356" s="150"/>
      <c r="BF356" s="150"/>
      <c r="BG356" s="150"/>
      <c r="BH356" s="150"/>
    </row>
    <row r="357" spans="1:60" outlineLevel="1" x14ac:dyDescent="0.2">
      <c r="A357" s="157"/>
      <c r="B357" s="158"/>
      <c r="C357" s="195" t="s">
        <v>452</v>
      </c>
      <c r="D357" s="188"/>
      <c r="E357" s="189">
        <v>19.8</v>
      </c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  <c r="R357" s="160"/>
      <c r="S357" s="160"/>
      <c r="T357" s="160"/>
      <c r="U357" s="160"/>
      <c r="V357" s="160"/>
      <c r="W357" s="160"/>
      <c r="X357" s="160"/>
      <c r="Y357" s="150"/>
      <c r="Z357" s="150"/>
      <c r="AA357" s="150"/>
      <c r="AB357" s="150"/>
      <c r="AC357" s="150"/>
      <c r="AD357" s="150"/>
      <c r="AE357" s="150"/>
      <c r="AF357" s="150"/>
      <c r="AG357" s="150" t="s">
        <v>264</v>
      </c>
      <c r="AH357" s="150">
        <v>0</v>
      </c>
      <c r="AI357" s="150"/>
      <c r="AJ357" s="150"/>
      <c r="AK357" s="150"/>
      <c r="AL357" s="150"/>
      <c r="AM357" s="150"/>
      <c r="AN357" s="150"/>
      <c r="AO357" s="150"/>
      <c r="AP357" s="150"/>
      <c r="AQ357" s="150"/>
      <c r="AR357" s="150"/>
      <c r="AS357" s="150"/>
      <c r="AT357" s="150"/>
      <c r="AU357" s="150"/>
      <c r="AV357" s="150"/>
      <c r="AW357" s="150"/>
      <c r="AX357" s="150"/>
      <c r="AY357" s="150"/>
      <c r="AZ357" s="150"/>
      <c r="BA357" s="150"/>
      <c r="BB357" s="150"/>
      <c r="BC357" s="150"/>
      <c r="BD357" s="150"/>
      <c r="BE357" s="150"/>
      <c r="BF357" s="150"/>
      <c r="BG357" s="150"/>
      <c r="BH357" s="150"/>
    </row>
    <row r="358" spans="1:60" outlineLevel="1" x14ac:dyDescent="0.2">
      <c r="A358" s="157"/>
      <c r="B358" s="158"/>
      <c r="C358" s="195" t="s">
        <v>453</v>
      </c>
      <c r="D358" s="188"/>
      <c r="E358" s="189">
        <v>-1.379</v>
      </c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  <c r="R358" s="160"/>
      <c r="S358" s="160"/>
      <c r="T358" s="160"/>
      <c r="U358" s="160"/>
      <c r="V358" s="160"/>
      <c r="W358" s="160"/>
      <c r="X358" s="160"/>
      <c r="Y358" s="150"/>
      <c r="Z358" s="150"/>
      <c r="AA358" s="150"/>
      <c r="AB358" s="150"/>
      <c r="AC358" s="150"/>
      <c r="AD358" s="150"/>
      <c r="AE358" s="150"/>
      <c r="AF358" s="150"/>
      <c r="AG358" s="150" t="s">
        <v>264</v>
      </c>
      <c r="AH358" s="150">
        <v>0</v>
      </c>
      <c r="AI358" s="150"/>
      <c r="AJ358" s="150"/>
      <c r="AK358" s="150"/>
      <c r="AL358" s="150"/>
      <c r="AM358" s="150"/>
      <c r="AN358" s="150"/>
      <c r="AO358" s="150"/>
      <c r="AP358" s="150"/>
      <c r="AQ358" s="150"/>
      <c r="AR358" s="150"/>
      <c r="AS358" s="150"/>
      <c r="AT358" s="150"/>
      <c r="AU358" s="150"/>
      <c r="AV358" s="150"/>
      <c r="AW358" s="150"/>
      <c r="AX358" s="150"/>
      <c r="AY358" s="150"/>
      <c r="AZ358" s="150"/>
      <c r="BA358" s="150"/>
      <c r="BB358" s="150"/>
      <c r="BC358" s="150"/>
      <c r="BD358" s="150"/>
      <c r="BE358" s="150"/>
      <c r="BF358" s="150"/>
      <c r="BG358" s="150"/>
      <c r="BH358" s="150"/>
    </row>
    <row r="359" spans="1:60" outlineLevel="1" x14ac:dyDescent="0.2">
      <c r="A359" s="157"/>
      <c r="B359" s="158"/>
      <c r="C359" s="195" t="s">
        <v>454</v>
      </c>
      <c r="D359" s="188"/>
      <c r="E359" s="189">
        <v>26.234999999999999</v>
      </c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  <c r="R359" s="160"/>
      <c r="S359" s="160"/>
      <c r="T359" s="160"/>
      <c r="U359" s="160"/>
      <c r="V359" s="160"/>
      <c r="W359" s="160"/>
      <c r="X359" s="160"/>
      <c r="Y359" s="150"/>
      <c r="Z359" s="150"/>
      <c r="AA359" s="150"/>
      <c r="AB359" s="150"/>
      <c r="AC359" s="150"/>
      <c r="AD359" s="150"/>
      <c r="AE359" s="150"/>
      <c r="AF359" s="150"/>
      <c r="AG359" s="150" t="s">
        <v>264</v>
      </c>
      <c r="AH359" s="150">
        <v>0</v>
      </c>
      <c r="AI359" s="150"/>
      <c r="AJ359" s="150"/>
      <c r="AK359" s="150"/>
      <c r="AL359" s="150"/>
      <c r="AM359" s="150"/>
      <c r="AN359" s="150"/>
      <c r="AO359" s="150"/>
      <c r="AP359" s="150"/>
      <c r="AQ359" s="150"/>
      <c r="AR359" s="150"/>
      <c r="AS359" s="150"/>
      <c r="AT359" s="150"/>
      <c r="AU359" s="150"/>
      <c r="AV359" s="150"/>
      <c r="AW359" s="150"/>
      <c r="AX359" s="150"/>
      <c r="AY359" s="150"/>
      <c r="AZ359" s="150"/>
      <c r="BA359" s="150"/>
      <c r="BB359" s="150"/>
      <c r="BC359" s="150"/>
      <c r="BD359" s="150"/>
      <c r="BE359" s="150"/>
      <c r="BF359" s="150"/>
      <c r="BG359" s="150"/>
      <c r="BH359" s="150"/>
    </row>
    <row r="360" spans="1:60" outlineLevel="1" x14ac:dyDescent="0.2">
      <c r="A360" s="157"/>
      <c r="B360" s="158"/>
      <c r="C360" s="195" t="s">
        <v>455</v>
      </c>
      <c r="D360" s="188"/>
      <c r="E360" s="189">
        <v>-1.379</v>
      </c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  <c r="R360" s="160"/>
      <c r="S360" s="160"/>
      <c r="T360" s="160"/>
      <c r="U360" s="160"/>
      <c r="V360" s="160"/>
      <c r="W360" s="160"/>
      <c r="X360" s="160"/>
      <c r="Y360" s="150"/>
      <c r="Z360" s="150"/>
      <c r="AA360" s="150"/>
      <c r="AB360" s="150"/>
      <c r="AC360" s="150"/>
      <c r="AD360" s="150"/>
      <c r="AE360" s="150"/>
      <c r="AF360" s="150"/>
      <c r="AG360" s="150" t="s">
        <v>264</v>
      </c>
      <c r="AH360" s="150">
        <v>0</v>
      </c>
      <c r="AI360" s="150"/>
      <c r="AJ360" s="150"/>
      <c r="AK360" s="150"/>
      <c r="AL360" s="150"/>
      <c r="AM360" s="150"/>
      <c r="AN360" s="150"/>
      <c r="AO360" s="150"/>
      <c r="AP360" s="150"/>
      <c r="AQ360" s="150"/>
      <c r="AR360" s="150"/>
      <c r="AS360" s="150"/>
      <c r="AT360" s="150"/>
      <c r="AU360" s="150"/>
      <c r="AV360" s="150"/>
      <c r="AW360" s="150"/>
      <c r="AX360" s="150"/>
      <c r="AY360" s="150"/>
      <c r="AZ360" s="150"/>
      <c r="BA360" s="150"/>
      <c r="BB360" s="150"/>
      <c r="BC360" s="150"/>
      <c r="BD360" s="150"/>
      <c r="BE360" s="150"/>
      <c r="BF360" s="150"/>
      <c r="BG360" s="150"/>
      <c r="BH360" s="150"/>
    </row>
    <row r="361" spans="1:60" outlineLevel="1" x14ac:dyDescent="0.2">
      <c r="A361" s="157"/>
      <c r="B361" s="158"/>
      <c r="C361" s="195" t="s">
        <v>456</v>
      </c>
      <c r="D361" s="188"/>
      <c r="E361" s="189">
        <v>14.355</v>
      </c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  <c r="R361" s="160"/>
      <c r="S361" s="160"/>
      <c r="T361" s="160"/>
      <c r="U361" s="160"/>
      <c r="V361" s="160"/>
      <c r="W361" s="160"/>
      <c r="X361" s="160"/>
      <c r="Y361" s="150"/>
      <c r="Z361" s="150"/>
      <c r="AA361" s="150"/>
      <c r="AB361" s="150"/>
      <c r="AC361" s="150"/>
      <c r="AD361" s="150"/>
      <c r="AE361" s="150"/>
      <c r="AF361" s="150"/>
      <c r="AG361" s="150" t="s">
        <v>264</v>
      </c>
      <c r="AH361" s="150">
        <v>0</v>
      </c>
      <c r="AI361" s="150"/>
      <c r="AJ361" s="150"/>
      <c r="AK361" s="150"/>
      <c r="AL361" s="150"/>
      <c r="AM361" s="150"/>
      <c r="AN361" s="150"/>
      <c r="AO361" s="150"/>
      <c r="AP361" s="150"/>
      <c r="AQ361" s="150"/>
      <c r="AR361" s="150"/>
      <c r="AS361" s="150"/>
      <c r="AT361" s="150"/>
      <c r="AU361" s="150"/>
      <c r="AV361" s="150"/>
      <c r="AW361" s="150"/>
      <c r="AX361" s="150"/>
      <c r="AY361" s="150"/>
      <c r="AZ361" s="150"/>
      <c r="BA361" s="150"/>
      <c r="BB361" s="150"/>
      <c r="BC361" s="150"/>
      <c r="BD361" s="150"/>
      <c r="BE361" s="150"/>
      <c r="BF361" s="150"/>
      <c r="BG361" s="150"/>
      <c r="BH361" s="150"/>
    </row>
    <row r="362" spans="1:60" outlineLevel="1" x14ac:dyDescent="0.2">
      <c r="A362" s="157"/>
      <c r="B362" s="158"/>
      <c r="C362" s="195" t="s">
        <v>457</v>
      </c>
      <c r="D362" s="188"/>
      <c r="E362" s="189">
        <v>-1.7729999999999999</v>
      </c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  <c r="R362" s="160"/>
      <c r="S362" s="160"/>
      <c r="T362" s="160"/>
      <c r="U362" s="160"/>
      <c r="V362" s="160"/>
      <c r="W362" s="160"/>
      <c r="X362" s="160"/>
      <c r="Y362" s="150"/>
      <c r="Z362" s="150"/>
      <c r="AA362" s="150"/>
      <c r="AB362" s="150"/>
      <c r="AC362" s="150"/>
      <c r="AD362" s="150"/>
      <c r="AE362" s="150"/>
      <c r="AF362" s="150"/>
      <c r="AG362" s="150" t="s">
        <v>264</v>
      </c>
      <c r="AH362" s="150">
        <v>0</v>
      </c>
      <c r="AI362" s="150"/>
      <c r="AJ362" s="150"/>
      <c r="AK362" s="150"/>
      <c r="AL362" s="150"/>
      <c r="AM362" s="150"/>
      <c r="AN362" s="150"/>
      <c r="AO362" s="150"/>
      <c r="AP362" s="150"/>
      <c r="AQ362" s="150"/>
      <c r="AR362" s="150"/>
      <c r="AS362" s="150"/>
      <c r="AT362" s="150"/>
      <c r="AU362" s="150"/>
      <c r="AV362" s="150"/>
      <c r="AW362" s="150"/>
      <c r="AX362" s="150"/>
      <c r="AY362" s="150"/>
      <c r="AZ362" s="150"/>
      <c r="BA362" s="150"/>
      <c r="BB362" s="150"/>
      <c r="BC362" s="150"/>
      <c r="BD362" s="150"/>
      <c r="BE362" s="150"/>
      <c r="BF362" s="150"/>
      <c r="BG362" s="150"/>
      <c r="BH362" s="150"/>
    </row>
    <row r="363" spans="1:60" outlineLevel="1" x14ac:dyDescent="0.2">
      <c r="A363" s="157"/>
      <c r="B363" s="158"/>
      <c r="C363" s="195" t="s">
        <v>458</v>
      </c>
      <c r="D363" s="188"/>
      <c r="E363" s="189">
        <v>5.05</v>
      </c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  <c r="R363" s="160"/>
      <c r="S363" s="160"/>
      <c r="T363" s="160"/>
      <c r="U363" s="160"/>
      <c r="V363" s="160"/>
      <c r="W363" s="160"/>
      <c r="X363" s="160"/>
      <c r="Y363" s="150"/>
      <c r="Z363" s="150"/>
      <c r="AA363" s="150"/>
      <c r="AB363" s="150"/>
      <c r="AC363" s="150"/>
      <c r="AD363" s="150"/>
      <c r="AE363" s="150"/>
      <c r="AF363" s="150"/>
      <c r="AG363" s="150" t="s">
        <v>264</v>
      </c>
      <c r="AH363" s="150">
        <v>0</v>
      </c>
      <c r="AI363" s="150"/>
      <c r="AJ363" s="150"/>
      <c r="AK363" s="150"/>
      <c r="AL363" s="150"/>
      <c r="AM363" s="150"/>
      <c r="AN363" s="150"/>
      <c r="AO363" s="150"/>
      <c r="AP363" s="150"/>
      <c r="AQ363" s="150"/>
      <c r="AR363" s="150"/>
      <c r="AS363" s="150"/>
      <c r="AT363" s="150"/>
      <c r="AU363" s="150"/>
      <c r="AV363" s="150"/>
      <c r="AW363" s="150"/>
      <c r="AX363" s="150"/>
      <c r="AY363" s="150"/>
      <c r="AZ363" s="150"/>
      <c r="BA363" s="150"/>
      <c r="BB363" s="150"/>
      <c r="BC363" s="150"/>
      <c r="BD363" s="150"/>
      <c r="BE363" s="150"/>
      <c r="BF363" s="150"/>
      <c r="BG363" s="150"/>
      <c r="BH363" s="150"/>
    </row>
    <row r="364" spans="1:60" outlineLevel="1" x14ac:dyDescent="0.2">
      <c r="A364" s="157"/>
      <c r="B364" s="158"/>
      <c r="C364" s="195" t="s">
        <v>459</v>
      </c>
      <c r="D364" s="188"/>
      <c r="E364" s="189">
        <v>1.8180000000000001</v>
      </c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  <c r="R364" s="160"/>
      <c r="S364" s="160"/>
      <c r="T364" s="160"/>
      <c r="U364" s="160"/>
      <c r="V364" s="160"/>
      <c r="W364" s="160"/>
      <c r="X364" s="160"/>
      <c r="Y364" s="150"/>
      <c r="Z364" s="150"/>
      <c r="AA364" s="150"/>
      <c r="AB364" s="150"/>
      <c r="AC364" s="150"/>
      <c r="AD364" s="150"/>
      <c r="AE364" s="150"/>
      <c r="AF364" s="150"/>
      <c r="AG364" s="150" t="s">
        <v>264</v>
      </c>
      <c r="AH364" s="150">
        <v>0</v>
      </c>
      <c r="AI364" s="150"/>
      <c r="AJ364" s="150"/>
      <c r="AK364" s="150"/>
      <c r="AL364" s="150"/>
      <c r="AM364" s="150"/>
      <c r="AN364" s="150"/>
      <c r="AO364" s="150"/>
      <c r="AP364" s="150"/>
      <c r="AQ364" s="150"/>
      <c r="AR364" s="150"/>
      <c r="AS364" s="150"/>
      <c r="AT364" s="150"/>
      <c r="AU364" s="150"/>
      <c r="AV364" s="150"/>
      <c r="AW364" s="150"/>
      <c r="AX364" s="150"/>
      <c r="AY364" s="150"/>
      <c r="AZ364" s="150"/>
      <c r="BA364" s="150"/>
      <c r="BB364" s="150"/>
      <c r="BC364" s="150"/>
      <c r="BD364" s="150"/>
      <c r="BE364" s="150"/>
      <c r="BF364" s="150"/>
      <c r="BG364" s="150"/>
      <c r="BH364" s="150"/>
    </row>
    <row r="365" spans="1:60" outlineLevel="1" x14ac:dyDescent="0.2">
      <c r="A365" s="157"/>
      <c r="B365" s="158"/>
      <c r="C365" s="195" t="s">
        <v>460</v>
      </c>
      <c r="D365" s="188"/>
      <c r="E365" s="189">
        <v>17.510000000000002</v>
      </c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  <c r="R365" s="160"/>
      <c r="S365" s="160"/>
      <c r="T365" s="160"/>
      <c r="U365" s="160"/>
      <c r="V365" s="160"/>
      <c r="W365" s="160"/>
      <c r="X365" s="160"/>
      <c r="Y365" s="150"/>
      <c r="Z365" s="150"/>
      <c r="AA365" s="150"/>
      <c r="AB365" s="150"/>
      <c r="AC365" s="150"/>
      <c r="AD365" s="150"/>
      <c r="AE365" s="150"/>
      <c r="AF365" s="150"/>
      <c r="AG365" s="150" t="s">
        <v>264</v>
      </c>
      <c r="AH365" s="150">
        <v>0</v>
      </c>
      <c r="AI365" s="150"/>
      <c r="AJ365" s="150"/>
      <c r="AK365" s="150"/>
      <c r="AL365" s="150"/>
      <c r="AM365" s="150"/>
      <c r="AN365" s="150"/>
      <c r="AO365" s="150"/>
      <c r="AP365" s="150"/>
      <c r="AQ365" s="150"/>
      <c r="AR365" s="150"/>
      <c r="AS365" s="150"/>
      <c r="AT365" s="150"/>
      <c r="AU365" s="150"/>
      <c r="AV365" s="150"/>
      <c r="AW365" s="150"/>
      <c r="AX365" s="150"/>
      <c r="AY365" s="150"/>
      <c r="AZ365" s="150"/>
      <c r="BA365" s="150"/>
      <c r="BB365" s="150"/>
      <c r="BC365" s="150"/>
      <c r="BD365" s="150"/>
      <c r="BE365" s="150"/>
      <c r="BF365" s="150"/>
      <c r="BG365" s="150"/>
      <c r="BH365" s="150"/>
    </row>
    <row r="366" spans="1:60" outlineLevel="1" x14ac:dyDescent="0.2">
      <c r="A366" s="157"/>
      <c r="B366" s="158"/>
      <c r="C366" s="195" t="s">
        <v>461</v>
      </c>
      <c r="D366" s="188"/>
      <c r="E366" s="189">
        <v>23.239000000000001</v>
      </c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  <c r="R366" s="160"/>
      <c r="S366" s="160"/>
      <c r="T366" s="160"/>
      <c r="U366" s="160"/>
      <c r="V366" s="160"/>
      <c r="W366" s="160"/>
      <c r="X366" s="160"/>
      <c r="Y366" s="150"/>
      <c r="Z366" s="150"/>
      <c r="AA366" s="150"/>
      <c r="AB366" s="150"/>
      <c r="AC366" s="150"/>
      <c r="AD366" s="150"/>
      <c r="AE366" s="150"/>
      <c r="AF366" s="150"/>
      <c r="AG366" s="150" t="s">
        <v>264</v>
      </c>
      <c r="AH366" s="150">
        <v>0</v>
      </c>
      <c r="AI366" s="150"/>
      <c r="AJ366" s="150"/>
      <c r="AK366" s="150"/>
      <c r="AL366" s="150"/>
      <c r="AM366" s="150"/>
      <c r="AN366" s="150"/>
      <c r="AO366" s="150"/>
      <c r="AP366" s="150"/>
      <c r="AQ366" s="150"/>
      <c r="AR366" s="150"/>
      <c r="AS366" s="150"/>
      <c r="AT366" s="150"/>
      <c r="AU366" s="150"/>
      <c r="AV366" s="150"/>
      <c r="AW366" s="150"/>
      <c r="AX366" s="150"/>
      <c r="AY366" s="150"/>
      <c r="AZ366" s="150"/>
      <c r="BA366" s="150"/>
      <c r="BB366" s="150"/>
      <c r="BC366" s="150"/>
      <c r="BD366" s="150"/>
      <c r="BE366" s="150"/>
      <c r="BF366" s="150"/>
      <c r="BG366" s="150"/>
      <c r="BH366" s="150"/>
    </row>
    <row r="367" spans="1:60" outlineLevel="1" x14ac:dyDescent="0.2">
      <c r="A367" s="157"/>
      <c r="B367" s="158"/>
      <c r="C367" s="195" t="s">
        <v>462</v>
      </c>
      <c r="D367" s="188"/>
      <c r="E367" s="189">
        <v>13.94</v>
      </c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  <c r="R367" s="160"/>
      <c r="S367" s="160"/>
      <c r="T367" s="160"/>
      <c r="U367" s="160"/>
      <c r="V367" s="160"/>
      <c r="W367" s="160"/>
      <c r="X367" s="160"/>
      <c r="Y367" s="150"/>
      <c r="Z367" s="150"/>
      <c r="AA367" s="150"/>
      <c r="AB367" s="150"/>
      <c r="AC367" s="150"/>
      <c r="AD367" s="150"/>
      <c r="AE367" s="150"/>
      <c r="AF367" s="150"/>
      <c r="AG367" s="150" t="s">
        <v>264</v>
      </c>
      <c r="AH367" s="150">
        <v>0</v>
      </c>
      <c r="AI367" s="150"/>
      <c r="AJ367" s="150"/>
      <c r="AK367" s="150"/>
      <c r="AL367" s="150"/>
      <c r="AM367" s="150"/>
      <c r="AN367" s="150"/>
      <c r="AO367" s="150"/>
      <c r="AP367" s="150"/>
      <c r="AQ367" s="150"/>
      <c r="AR367" s="150"/>
      <c r="AS367" s="150"/>
      <c r="AT367" s="150"/>
      <c r="AU367" s="150"/>
      <c r="AV367" s="150"/>
      <c r="AW367" s="150"/>
      <c r="AX367" s="150"/>
      <c r="AY367" s="150"/>
      <c r="AZ367" s="150"/>
      <c r="BA367" s="150"/>
      <c r="BB367" s="150"/>
      <c r="BC367" s="150"/>
      <c r="BD367" s="150"/>
      <c r="BE367" s="150"/>
      <c r="BF367" s="150"/>
      <c r="BG367" s="150"/>
      <c r="BH367" s="150"/>
    </row>
    <row r="368" spans="1:60" outlineLevel="1" x14ac:dyDescent="0.2">
      <c r="A368" s="157"/>
      <c r="B368" s="158"/>
      <c r="C368" s="195" t="s">
        <v>463</v>
      </c>
      <c r="D368" s="188"/>
      <c r="E368" s="189">
        <v>-1.379</v>
      </c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  <c r="R368" s="160"/>
      <c r="S368" s="160"/>
      <c r="T368" s="160"/>
      <c r="U368" s="160"/>
      <c r="V368" s="160"/>
      <c r="W368" s="160"/>
      <c r="X368" s="160"/>
      <c r="Y368" s="150"/>
      <c r="Z368" s="150"/>
      <c r="AA368" s="150"/>
      <c r="AB368" s="150"/>
      <c r="AC368" s="150"/>
      <c r="AD368" s="150"/>
      <c r="AE368" s="150"/>
      <c r="AF368" s="150"/>
      <c r="AG368" s="150" t="s">
        <v>264</v>
      </c>
      <c r="AH368" s="150">
        <v>0</v>
      </c>
      <c r="AI368" s="150"/>
      <c r="AJ368" s="150"/>
      <c r="AK368" s="150"/>
      <c r="AL368" s="150"/>
      <c r="AM368" s="150"/>
      <c r="AN368" s="150"/>
      <c r="AO368" s="150"/>
      <c r="AP368" s="150"/>
      <c r="AQ368" s="150"/>
      <c r="AR368" s="150"/>
      <c r="AS368" s="150"/>
      <c r="AT368" s="150"/>
      <c r="AU368" s="150"/>
      <c r="AV368" s="150"/>
      <c r="AW368" s="150"/>
      <c r="AX368" s="150"/>
      <c r="AY368" s="150"/>
      <c r="AZ368" s="150"/>
      <c r="BA368" s="150"/>
      <c r="BB368" s="150"/>
      <c r="BC368" s="150"/>
      <c r="BD368" s="150"/>
      <c r="BE368" s="150"/>
      <c r="BF368" s="150"/>
      <c r="BG368" s="150"/>
      <c r="BH368" s="150"/>
    </row>
    <row r="369" spans="1:60" outlineLevel="1" x14ac:dyDescent="0.2">
      <c r="A369" s="157"/>
      <c r="B369" s="158"/>
      <c r="C369" s="195" t="s">
        <v>464</v>
      </c>
      <c r="D369" s="188"/>
      <c r="E369" s="189">
        <v>34</v>
      </c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  <c r="R369" s="160"/>
      <c r="S369" s="160"/>
      <c r="T369" s="160"/>
      <c r="U369" s="160"/>
      <c r="V369" s="160"/>
      <c r="W369" s="160"/>
      <c r="X369" s="160"/>
      <c r="Y369" s="150"/>
      <c r="Z369" s="150"/>
      <c r="AA369" s="150"/>
      <c r="AB369" s="150"/>
      <c r="AC369" s="150"/>
      <c r="AD369" s="150"/>
      <c r="AE369" s="150"/>
      <c r="AF369" s="150"/>
      <c r="AG369" s="150" t="s">
        <v>264</v>
      </c>
      <c r="AH369" s="150">
        <v>0</v>
      </c>
      <c r="AI369" s="150"/>
      <c r="AJ369" s="150"/>
      <c r="AK369" s="150"/>
      <c r="AL369" s="150"/>
      <c r="AM369" s="150"/>
      <c r="AN369" s="150"/>
      <c r="AO369" s="150"/>
      <c r="AP369" s="150"/>
      <c r="AQ369" s="150"/>
      <c r="AR369" s="150"/>
      <c r="AS369" s="150"/>
      <c r="AT369" s="150"/>
      <c r="AU369" s="150"/>
      <c r="AV369" s="150"/>
      <c r="AW369" s="150"/>
      <c r="AX369" s="150"/>
      <c r="AY369" s="150"/>
      <c r="AZ369" s="150"/>
      <c r="BA369" s="150"/>
      <c r="BB369" s="150"/>
      <c r="BC369" s="150"/>
      <c r="BD369" s="150"/>
      <c r="BE369" s="150"/>
      <c r="BF369" s="150"/>
      <c r="BG369" s="150"/>
      <c r="BH369" s="150"/>
    </row>
    <row r="370" spans="1:60" outlineLevel="1" x14ac:dyDescent="0.2">
      <c r="A370" s="157"/>
      <c r="B370" s="158"/>
      <c r="C370" s="195" t="s">
        <v>465</v>
      </c>
      <c r="D370" s="188"/>
      <c r="E370" s="189">
        <v>-1.379</v>
      </c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  <c r="R370" s="160"/>
      <c r="S370" s="160"/>
      <c r="T370" s="160"/>
      <c r="U370" s="160"/>
      <c r="V370" s="160"/>
      <c r="W370" s="160"/>
      <c r="X370" s="160"/>
      <c r="Y370" s="150"/>
      <c r="Z370" s="150"/>
      <c r="AA370" s="150"/>
      <c r="AB370" s="150"/>
      <c r="AC370" s="150"/>
      <c r="AD370" s="150"/>
      <c r="AE370" s="150"/>
      <c r="AF370" s="150"/>
      <c r="AG370" s="150" t="s">
        <v>264</v>
      </c>
      <c r="AH370" s="150">
        <v>0</v>
      </c>
      <c r="AI370" s="150"/>
      <c r="AJ370" s="150"/>
      <c r="AK370" s="150"/>
      <c r="AL370" s="150"/>
      <c r="AM370" s="150"/>
      <c r="AN370" s="150"/>
      <c r="AO370" s="150"/>
      <c r="AP370" s="150"/>
      <c r="AQ370" s="150"/>
      <c r="AR370" s="150"/>
      <c r="AS370" s="150"/>
      <c r="AT370" s="150"/>
      <c r="AU370" s="150"/>
      <c r="AV370" s="150"/>
      <c r="AW370" s="150"/>
      <c r="AX370" s="150"/>
      <c r="AY370" s="150"/>
      <c r="AZ370" s="150"/>
      <c r="BA370" s="150"/>
      <c r="BB370" s="150"/>
      <c r="BC370" s="150"/>
      <c r="BD370" s="150"/>
      <c r="BE370" s="150"/>
      <c r="BF370" s="150"/>
      <c r="BG370" s="150"/>
      <c r="BH370" s="150"/>
    </row>
    <row r="371" spans="1:60" outlineLevel="1" x14ac:dyDescent="0.2">
      <c r="A371" s="157"/>
      <c r="B371" s="158"/>
      <c r="C371" s="195" t="s">
        <v>466</v>
      </c>
      <c r="D371" s="188"/>
      <c r="E371" s="189">
        <v>17.68</v>
      </c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  <c r="R371" s="160"/>
      <c r="S371" s="160"/>
      <c r="T371" s="160"/>
      <c r="U371" s="160"/>
      <c r="V371" s="160"/>
      <c r="W371" s="160"/>
      <c r="X371" s="160"/>
      <c r="Y371" s="150"/>
      <c r="Z371" s="150"/>
      <c r="AA371" s="150"/>
      <c r="AB371" s="150"/>
      <c r="AC371" s="150"/>
      <c r="AD371" s="150"/>
      <c r="AE371" s="150"/>
      <c r="AF371" s="150"/>
      <c r="AG371" s="150" t="s">
        <v>264</v>
      </c>
      <c r="AH371" s="150">
        <v>0</v>
      </c>
      <c r="AI371" s="150"/>
      <c r="AJ371" s="150"/>
      <c r="AK371" s="150"/>
      <c r="AL371" s="150"/>
      <c r="AM371" s="150"/>
      <c r="AN371" s="150"/>
      <c r="AO371" s="150"/>
      <c r="AP371" s="150"/>
      <c r="AQ371" s="150"/>
      <c r="AR371" s="150"/>
      <c r="AS371" s="150"/>
      <c r="AT371" s="150"/>
      <c r="AU371" s="150"/>
      <c r="AV371" s="150"/>
      <c r="AW371" s="150"/>
      <c r="AX371" s="150"/>
      <c r="AY371" s="150"/>
      <c r="AZ371" s="150"/>
      <c r="BA371" s="150"/>
      <c r="BB371" s="150"/>
      <c r="BC371" s="150"/>
      <c r="BD371" s="150"/>
      <c r="BE371" s="150"/>
      <c r="BF371" s="150"/>
      <c r="BG371" s="150"/>
      <c r="BH371" s="150"/>
    </row>
    <row r="372" spans="1:60" outlineLevel="1" x14ac:dyDescent="0.2">
      <c r="A372" s="157"/>
      <c r="B372" s="158"/>
      <c r="C372" s="195" t="s">
        <v>467</v>
      </c>
      <c r="D372" s="188"/>
      <c r="E372" s="189">
        <v>21.454000000000001</v>
      </c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  <c r="R372" s="160"/>
      <c r="S372" s="160"/>
      <c r="T372" s="160"/>
      <c r="U372" s="160"/>
      <c r="V372" s="160"/>
      <c r="W372" s="160"/>
      <c r="X372" s="160"/>
      <c r="Y372" s="150"/>
      <c r="Z372" s="150"/>
      <c r="AA372" s="150"/>
      <c r="AB372" s="150"/>
      <c r="AC372" s="150"/>
      <c r="AD372" s="150"/>
      <c r="AE372" s="150"/>
      <c r="AF372" s="150"/>
      <c r="AG372" s="150" t="s">
        <v>264</v>
      </c>
      <c r="AH372" s="150">
        <v>0</v>
      </c>
      <c r="AI372" s="150"/>
      <c r="AJ372" s="150"/>
      <c r="AK372" s="150"/>
      <c r="AL372" s="150"/>
      <c r="AM372" s="150"/>
      <c r="AN372" s="150"/>
      <c r="AO372" s="150"/>
      <c r="AP372" s="150"/>
      <c r="AQ372" s="150"/>
      <c r="AR372" s="150"/>
      <c r="AS372" s="150"/>
      <c r="AT372" s="150"/>
      <c r="AU372" s="150"/>
      <c r="AV372" s="150"/>
      <c r="AW372" s="150"/>
      <c r="AX372" s="150"/>
      <c r="AY372" s="150"/>
      <c r="AZ372" s="150"/>
      <c r="BA372" s="150"/>
      <c r="BB372" s="150"/>
      <c r="BC372" s="150"/>
      <c r="BD372" s="150"/>
      <c r="BE372" s="150"/>
      <c r="BF372" s="150"/>
      <c r="BG372" s="150"/>
      <c r="BH372" s="150"/>
    </row>
    <row r="373" spans="1:60" outlineLevel="1" x14ac:dyDescent="0.2">
      <c r="A373" s="157"/>
      <c r="B373" s="158"/>
      <c r="C373" s="195" t="s">
        <v>468</v>
      </c>
      <c r="D373" s="188"/>
      <c r="E373" s="189">
        <v>8.1430000000000007</v>
      </c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  <c r="R373" s="160"/>
      <c r="S373" s="160"/>
      <c r="T373" s="160"/>
      <c r="U373" s="160"/>
      <c r="V373" s="160"/>
      <c r="W373" s="160"/>
      <c r="X373" s="160"/>
      <c r="Y373" s="150"/>
      <c r="Z373" s="150"/>
      <c r="AA373" s="150"/>
      <c r="AB373" s="150"/>
      <c r="AC373" s="150"/>
      <c r="AD373" s="150"/>
      <c r="AE373" s="150"/>
      <c r="AF373" s="150"/>
      <c r="AG373" s="150" t="s">
        <v>264</v>
      </c>
      <c r="AH373" s="150">
        <v>0</v>
      </c>
      <c r="AI373" s="150"/>
      <c r="AJ373" s="150"/>
      <c r="AK373" s="150"/>
      <c r="AL373" s="150"/>
      <c r="AM373" s="150"/>
      <c r="AN373" s="150"/>
      <c r="AO373" s="150"/>
      <c r="AP373" s="150"/>
      <c r="AQ373" s="150"/>
      <c r="AR373" s="150"/>
      <c r="AS373" s="150"/>
      <c r="AT373" s="150"/>
      <c r="AU373" s="150"/>
      <c r="AV373" s="150"/>
      <c r="AW373" s="150"/>
      <c r="AX373" s="150"/>
      <c r="AY373" s="150"/>
      <c r="AZ373" s="150"/>
      <c r="BA373" s="150"/>
      <c r="BB373" s="150"/>
      <c r="BC373" s="150"/>
      <c r="BD373" s="150"/>
      <c r="BE373" s="150"/>
      <c r="BF373" s="150"/>
      <c r="BG373" s="150"/>
      <c r="BH373" s="150"/>
    </row>
    <row r="374" spans="1:60" outlineLevel="1" x14ac:dyDescent="0.2">
      <c r="A374" s="157"/>
      <c r="B374" s="158"/>
      <c r="C374" s="195" t="s">
        <v>471</v>
      </c>
      <c r="D374" s="188"/>
      <c r="E374" s="189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  <c r="R374" s="160"/>
      <c r="S374" s="160"/>
      <c r="T374" s="160"/>
      <c r="U374" s="160"/>
      <c r="V374" s="160"/>
      <c r="W374" s="160"/>
      <c r="X374" s="160"/>
      <c r="Y374" s="150"/>
      <c r="Z374" s="150"/>
      <c r="AA374" s="150"/>
      <c r="AB374" s="150"/>
      <c r="AC374" s="150"/>
      <c r="AD374" s="150"/>
      <c r="AE374" s="150"/>
      <c r="AF374" s="150"/>
      <c r="AG374" s="150" t="s">
        <v>264</v>
      </c>
      <c r="AH374" s="150">
        <v>0</v>
      </c>
      <c r="AI374" s="150"/>
      <c r="AJ374" s="150"/>
      <c r="AK374" s="150"/>
      <c r="AL374" s="150"/>
      <c r="AM374" s="150"/>
      <c r="AN374" s="150"/>
      <c r="AO374" s="150"/>
      <c r="AP374" s="150"/>
      <c r="AQ374" s="150"/>
      <c r="AR374" s="150"/>
      <c r="AS374" s="150"/>
      <c r="AT374" s="150"/>
      <c r="AU374" s="150"/>
      <c r="AV374" s="150"/>
      <c r="AW374" s="150"/>
      <c r="AX374" s="150"/>
      <c r="AY374" s="150"/>
      <c r="AZ374" s="150"/>
      <c r="BA374" s="150"/>
      <c r="BB374" s="150"/>
      <c r="BC374" s="150"/>
      <c r="BD374" s="150"/>
      <c r="BE374" s="150"/>
      <c r="BF374" s="150"/>
      <c r="BG374" s="150"/>
      <c r="BH374" s="150"/>
    </row>
    <row r="375" spans="1:60" outlineLevel="1" x14ac:dyDescent="0.2">
      <c r="A375" s="157"/>
      <c r="B375" s="158"/>
      <c r="C375" s="195" t="s">
        <v>472</v>
      </c>
      <c r="D375" s="188"/>
      <c r="E375" s="189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  <c r="R375" s="160"/>
      <c r="S375" s="160"/>
      <c r="T375" s="160"/>
      <c r="U375" s="160"/>
      <c r="V375" s="160"/>
      <c r="W375" s="160"/>
      <c r="X375" s="160"/>
      <c r="Y375" s="150"/>
      <c r="Z375" s="150"/>
      <c r="AA375" s="150"/>
      <c r="AB375" s="150"/>
      <c r="AC375" s="150"/>
      <c r="AD375" s="150"/>
      <c r="AE375" s="150"/>
      <c r="AF375" s="150"/>
      <c r="AG375" s="150" t="s">
        <v>264</v>
      </c>
      <c r="AH375" s="150">
        <v>0</v>
      </c>
      <c r="AI375" s="150"/>
      <c r="AJ375" s="150"/>
      <c r="AK375" s="150"/>
      <c r="AL375" s="150"/>
      <c r="AM375" s="150"/>
      <c r="AN375" s="150"/>
      <c r="AO375" s="150"/>
      <c r="AP375" s="150"/>
      <c r="AQ375" s="150"/>
      <c r="AR375" s="150"/>
      <c r="AS375" s="150"/>
      <c r="AT375" s="150"/>
      <c r="AU375" s="150"/>
      <c r="AV375" s="150"/>
      <c r="AW375" s="150"/>
      <c r="AX375" s="150"/>
      <c r="AY375" s="150"/>
      <c r="AZ375" s="150"/>
      <c r="BA375" s="150"/>
      <c r="BB375" s="150"/>
      <c r="BC375" s="150"/>
      <c r="BD375" s="150"/>
      <c r="BE375" s="150"/>
      <c r="BF375" s="150"/>
      <c r="BG375" s="150"/>
      <c r="BH375" s="150"/>
    </row>
    <row r="376" spans="1:60" outlineLevel="1" x14ac:dyDescent="0.2">
      <c r="A376" s="157"/>
      <c r="B376" s="158"/>
      <c r="C376" s="195" t="s">
        <v>473</v>
      </c>
      <c r="D376" s="188"/>
      <c r="E376" s="189">
        <v>25.974</v>
      </c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  <c r="R376" s="160"/>
      <c r="S376" s="160"/>
      <c r="T376" s="160"/>
      <c r="U376" s="160"/>
      <c r="V376" s="160"/>
      <c r="W376" s="160"/>
      <c r="X376" s="160"/>
      <c r="Y376" s="150"/>
      <c r="Z376" s="150"/>
      <c r="AA376" s="150"/>
      <c r="AB376" s="150"/>
      <c r="AC376" s="150"/>
      <c r="AD376" s="150"/>
      <c r="AE376" s="150"/>
      <c r="AF376" s="150"/>
      <c r="AG376" s="150" t="s">
        <v>264</v>
      </c>
      <c r="AH376" s="150">
        <v>0</v>
      </c>
      <c r="AI376" s="150"/>
      <c r="AJ376" s="150"/>
      <c r="AK376" s="150"/>
      <c r="AL376" s="150"/>
      <c r="AM376" s="150"/>
      <c r="AN376" s="150"/>
      <c r="AO376" s="150"/>
      <c r="AP376" s="150"/>
      <c r="AQ376" s="150"/>
      <c r="AR376" s="150"/>
      <c r="AS376" s="150"/>
      <c r="AT376" s="150"/>
      <c r="AU376" s="150"/>
      <c r="AV376" s="150"/>
      <c r="AW376" s="150"/>
      <c r="AX376" s="150"/>
      <c r="AY376" s="150"/>
      <c r="AZ376" s="150"/>
      <c r="BA376" s="150"/>
      <c r="BB376" s="150"/>
      <c r="BC376" s="150"/>
      <c r="BD376" s="150"/>
      <c r="BE376" s="150"/>
      <c r="BF376" s="150"/>
      <c r="BG376" s="150"/>
      <c r="BH376" s="150"/>
    </row>
    <row r="377" spans="1:60" outlineLevel="1" x14ac:dyDescent="0.2">
      <c r="A377" s="157"/>
      <c r="B377" s="158"/>
      <c r="C377" s="195" t="s">
        <v>474</v>
      </c>
      <c r="D377" s="188"/>
      <c r="E377" s="189">
        <v>-5.0235000000000003</v>
      </c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  <c r="R377" s="160"/>
      <c r="S377" s="160"/>
      <c r="T377" s="160"/>
      <c r="U377" s="160"/>
      <c r="V377" s="160"/>
      <c r="W377" s="160"/>
      <c r="X377" s="160"/>
      <c r="Y377" s="150"/>
      <c r="Z377" s="150"/>
      <c r="AA377" s="150"/>
      <c r="AB377" s="150"/>
      <c r="AC377" s="150"/>
      <c r="AD377" s="150"/>
      <c r="AE377" s="150"/>
      <c r="AF377" s="150"/>
      <c r="AG377" s="150" t="s">
        <v>264</v>
      </c>
      <c r="AH377" s="150">
        <v>0</v>
      </c>
      <c r="AI377" s="150"/>
      <c r="AJ377" s="150"/>
      <c r="AK377" s="150"/>
      <c r="AL377" s="150"/>
      <c r="AM377" s="150"/>
      <c r="AN377" s="150"/>
      <c r="AO377" s="150"/>
      <c r="AP377" s="150"/>
      <c r="AQ377" s="150"/>
      <c r="AR377" s="150"/>
      <c r="AS377" s="150"/>
      <c r="AT377" s="150"/>
      <c r="AU377" s="150"/>
      <c r="AV377" s="150"/>
      <c r="AW377" s="150"/>
      <c r="AX377" s="150"/>
      <c r="AY377" s="150"/>
      <c r="AZ377" s="150"/>
      <c r="BA377" s="150"/>
      <c r="BB377" s="150"/>
      <c r="BC377" s="150"/>
      <c r="BD377" s="150"/>
      <c r="BE377" s="150"/>
      <c r="BF377" s="150"/>
      <c r="BG377" s="150"/>
      <c r="BH377" s="150"/>
    </row>
    <row r="378" spans="1:60" outlineLevel="1" x14ac:dyDescent="0.2">
      <c r="A378" s="157"/>
      <c r="B378" s="158"/>
      <c r="C378" s="195" t="s">
        <v>475</v>
      </c>
      <c r="D378" s="188"/>
      <c r="E378" s="189">
        <v>139.06</v>
      </c>
      <c r="F378" s="160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  <c r="R378" s="160"/>
      <c r="S378" s="160"/>
      <c r="T378" s="160"/>
      <c r="U378" s="160"/>
      <c r="V378" s="160"/>
      <c r="W378" s="160"/>
      <c r="X378" s="160"/>
      <c r="Y378" s="150"/>
      <c r="Z378" s="150"/>
      <c r="AA378" s="150"/>
      <c r="AB378" s="150"/>
      <c r="AC378" s="150"/>
      <c r="AD378" s="150"/>
      <c r="AE378" s="150"/>
      <c r="AF378" s="150"/>
      <c r="AG378" s="150" t="s">
        <v>264</v>
      </c>
      <c r="AH378" s="150">
        <v>0</v>
      </c>
      <c r="AI378" s="150"/>
      <c r="AJ378" s="150"/>
      <c r="AK378" s="150"/>
      <c r="AL378" s="150"/>
      <c r="AM378" s="150"/>
      <c r="AN378" s="150"/>
      <c r="AO378" s="150"/>
      <c r="AP378" s="150"/>
      <c r="AQ378" s="150"/>
      <c r="AR378" s="150"/>
      <c r="AS378" s="150"/>
      <c r="AT378" s="150"/>
      <c r="AU378" s="150"/>
      <c r="AV378" s="150"/>
      <c r="AW378" s="150"/>
      <c r="AX378" s="150"/>
      <c r="AY378" s="150"/>
      <c r="AZ378" s="150"/>
      <c r="BA378" s="150"/>
      <c r="BB378" s="150"/>
      <c r="BC378" s="150"/>
      <c r="BD378" s="150"/>
      <c r="BE378" s="150"/>
      <c r="BF378" s="150"/>
      <c r="BG378" s="150"/>
      <c r="BH378" s="150"/>
    </row>
    <row r="379" spans="1:60" ht="22.5" outlineLevel="1" x14ac:dyDescent="0.2">
      <c r="A379" s="157"/>
      <c r="B379" s="158"/>
      <c r="C379" s="195" t="s">
        <v>476</v>
      </c>
      <c r="D379" s="188"/>
      <c r="E379" s="189">
        <v>-29.688500000000001</v>
      </c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  <c r="R379" s="160"/>
      <c r="S379" s="160"/>
      <c r="T379" s="160"/>
      <c r="U379" s="160"/>
      <c r="V379" s="160"/>
      <c r="W379" s="160"/>
      <c r="X379" s="160"/>
      <c r="Y379" s="150"/>
      <c r="Z379" s="150"/>
      <c r="AA379" s="150"/>
      <c r="AB379" s="150"/>
      <c r="AC379" s="150"/>
      <c r="AD379" s="150"/>
      <c r="AE379" s="150"/>
      <c r="AF379" s="150"/>
      <c r="AG379" s="150" t="s">
        <v>264</v>
      </c>
      <c r="AH379" s="150">
        <v>0</v>
      </c>
      <c r="AI379" s="150"/>
      <c r="AJ379" s="150"/>
      <c r="AK379" s="150"/>
      <c r="AL379" s="150"/>
      <c r="AM379" s="150"/>
      <c r="AN379" s="150"/>
      <c r="AO379" s="150"/>
      <c r="AP379" s="150"/>
      <c r="AQ379" s="150"/>
      <c r="AR379" s="150"/>
      <c r="AS379" s="150"/>
      <c r="AT379" s="150"/>
      <c r="AU379" s="150"/>
      <c r="AV379" s="150"/>
      <c r="AW379" s="150"/>
      <c r="AX379" s="150"/>
      <c r="AY379" s="150"/>
      <c r="AZ379" s="150"/>
      <c r="BA379" s="150"/>
      <c r="BB379" s="150"/>
      <c r="BC379" s="150"/>
      <c r="BD379" s="150"/>
      <c r="BE379" s="150"/>
      <c r="BF379" s="150"/>
      <c r="BG379" s="150"/>
      <c r="BH379" s="150"/>
    </row>
    <row r="380" spans="1:60" outlineLevel="1" x14ac:dyDescent="0.2">
      <c r="A380" s="157"/>
      <c r="B380" s="158"/>
      <c r="C380" s="195" t="s">
        <v>477</v>
      </c>
      <c r="D380" s="188"/>
      <c r="E380" s="189">
        <v>6.93</v>
      </c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  <c r="R380" s="160"/>
      <c r="S380" s="160"/>
      <c r="T380" s="160"/>
      <c r="U380" s="160"/>
      <c r="V380" s="160"/>
      <c r="W380" s="160"/>
      <c r="X380" s="160"/>
      <c r="Y380" s="150"/>
      <c r="Z380" s="150"/>
      <c r="AA380" s="150"/>
      <c r="AB380" s="150"/>
      <c r="AC380" s="150"/>
      <c r="AD380" s="150"/>
      <c r="AE380" s="150"/>
      <c r="AF380" s="150"/>
      <c r="AG380" s="150" t="s">
        <v>264</v>
      </c>
      <c r="AH380" s="150">
        <v>0</v>
      </c>
      <c r="AI380" s="150"/>
      <c r="AJ380" s="150"/>
      <c r="AK380" s="150"/>
      <c r="AL380" s="150"/>
      <c r="AM380" s="150"/>
      <c r="AN380" s="150"/>
      <c r="AO380" s="150"/>
      <c r="AP380" s="150"/>
      <c r="AQ380" s="150"/>
      <c r="AR380" s="150"/>
      <c r="AS380" s="150"/>
      <c r="AT380" s="150"/>
      <c r="AU380" s="150"/>
      <c r="AV380" s="150"/>
      <c r="AW380" s="150"/>
      <c r="AX380" s="150"/>
      <c r="AY380" s="150"/>
      <c r="AZ380" s="150"/>
      <c r="BA380" s="150"/>
      <c r="BB380" s="150"/>
      <c r="BC380" s="150"/>
      <c r="BD380" s="150"/>
      <c r="BE380" s="150"/>
      <c r="BF380" s="150"/>
      <c r="BG380" s="150"/>
      <c r="BH380" s="150"/>
    </row>
    <row r="381" spans="1:60" outlineLevel="1" x14ac:dyDescent="0.2">
      <c r="A381" s="157"/>
      <c r="B381" s="158"/>
      <c r="C381" s="195" t="s">
        <v>478</v>
      </c>
      <c r="D381" s="188"/>
      <c r="E381" s="189">
        <v>23.625</v>
      </c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  <c r="R381" s="160"/>
      <c r="S381" s="160"/>
      <c r="T381" s="160"/>
      <c r="U381" s="160"/>
      <c r="V381" s="160"/>
      <c r="W381" s="160"/>
      <c r="X381" s="160"/>
      <c r="Y381" s="150"/>
      <c r="Z381" s="150"/>
      <c r="AA381" s="150"/>
      <c r="AB381" s="150"/>
      <c r="AC381" s="150"/>
      <c r="AD381" s="150"/>
      <c r="AE381" s="150"/>
      <c r="AF381" s="150"/>
      <c r="AG381" s="150" t="s">
        <v>264</v>
      </c>
      <c r="AH381" s="150">
        <v>0</v>
      </c>
      <c r="AI381" s="150"/>
      <c r="AJ381" s="150"/>
      <c r="AK381" s="150"/>
      <c r="AL381" s="150"/>
      <c r="AM381" s="150"/>
      <c r="AN381" s="150"/>
      <c r="AO381" s="150"/>
      <c r="AP381" s="150"/>
      <c r="AQ381" s="150"/>
      <c r="AR381" s="150"/>
      <c r="AS381" s="150"/>
      <c r="AT381" s="150"/>
      <c r="AU381" s="150"/>
      <c r="AV381" s="150"/>
      <c r="AW381" s="150"/>
      <c r="AX381" s="150"/>
      <c r="AY381" s="150"/>
      <c r="AZ381" s="150"/>
      <c r="BA381" s="150"/>
      <c r="BB381" s="150"/>
      <c r="BC381" s="150"/>
      <c r="BD381" s="150"/>
      <c r="BE381" s="150"/>
      <c r="BF381" s="150"/>
      <c r="BG381" s="150"/>
      <c r="BH381" s="150"/>
    </row>
    <row r="382" spans="1:60" outlineLevel="1" x14ac:dyDescent="0.2">
      <c r="A382" s="157"/>
      <c r="B382" s="158"/>
      <c r="C382" s="195" t="s">
        <v>479</v>
      </c>
      <c r="D382" s="188"/>
      <c r="E382" s="189">
        <v>1.4375</v>
      </c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  <c r="R382" s="160"/>
      <c r="S382" s="160"/>
      <c r="T382" s="160"/>
      <c r="U382" s="160"/>
      <c r="V382" s="160"/>
      <c r="W382" s="160"/>
      <c r="X382" s="160"/>
      <c r="Y382" s="150"/>
      <c r="Z382" s="150"/>
      <c r="AA382" s="150"/>
      <c r="AB382" s="150"/>
      <c r="AC382" s="150"/>
      <c r="AD382" s="150"/>
      <c r="AE382" s="150"/>
      <c r="AF382" s="150"/>
      <c r="AG382" s="150" t="s">
        <v>264</v>
      </c>
      <c r="AH382" s="150">
        <v>0</v>
      </c>
      <c r="AI382" s="150"/>
      <c r="AJ382" s="150"/>
      <c r="AK382" s="150"/>
      <c r="AL382" s="150"/>
      <c r="AM382" s="150"/>
      <c r="AN382" s="150"/>
      <c r="AO382" s="150"/>
      <c r="AP382" s="150"/>
      <c r="AQ382" s="150"/>
      <c r="AR382" s="150"/>
      <c r="AS382" s="150"/>
      <c r="AT382" s="150"/>
      <c r="AU382" s="150"/>
      <c r="AV382" s="150"/>
      <c r="AW382" s="150"/>
      <c r="AX382" s="150"/>
      <c r="AY382" s="150"/>
      <c r="AZ382" s="150"/>
      <c r="BA382" s="150"/>
      <c r="BB382" s="150"/>
      <c r="BC382" s="150"/>
      <c r="BD382" s="150"/>
      <c r="BE382" s="150"/>
      <c r="BF382" s="150"/>
      <c r="BG382" s="150"/>
      <c r="BH382" s="150"/>
    </row>
    <row r="383" spans="1:60" outlineLevel="1" x14ac:dyDescent="0.2">
      <c r="A383" s="157"/>
      <c r="B383" s="158"/>
      <c r="C383" s="195" t="s">
        <v>480</v>
      </c>
      <c r="D383" s="188"/>
      <c r="E383" s="189">
        <v>6.3</v>
      </c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  <c r="R383" s="160"/>
      <c r="S383" s="160"/>
      <c r="T383" s="160"/>
      <c r="U383" s="160"/>
      <c r="V383" s="160"/>
      <c r="W383" s="160"/>
      <c r="X383" s="160"/>
      <c r="Y383" s="150"/>
      <c r="Z383" s="150"/>
      <c r="AA383" s="150"/>
      <c r="AB383" s="150"/>
      <c r="AC383" s="150"/>
      <c r="AD383" s="150"/>
      <c r="AE383" s="150"/>
      <c r="AF383" s="150"/>
      <c r="AG383" s="150" t="s">
        <v>264</v>
      </c>
      <c r="AH383" s="150">
        <v>0</v>
      </c>
      <c r="AI383" s="150"/>
      <c r="AJ383" s="150"/>
      <c r="AK383" s="150"/>
      <c r="AL383" s="150"/>
      <c r="AM383" s="150"/>
      <c r="AN383" s="150"/>
      <c r="AO383" s="150"/>
      <c r="AP383" s="150"/>
      <c r="AQ383" s="150"/>
      <c r="AR383" s="150"/>
      <c r="AS383" s="150"/>
      <c r="AT383" s="150"/>
      <c r="AU383" s="150"/>
      <c r="AV383" s="150"/>
      <c r="AW383" s="150"/>
      <c r="AX383" s="150"/>
      <c r="AY383" s="150"/>
      <c r="AZ383" s="150"/>
      <c r="BA383" s="150"/>
      <c r="BB383" s="150"/>
      <c r="BC383" s="150"/>
      <c r="BD383" s="150"/>
      <c r="BE383" s="150"/>
      <c r="BF383" s="150"/>
      <c r="BG383" s="150"/>
      <c r="BH383" s="150"/>
    </row>
    <row r="384" spans="1:60" outlineLevel="1" x14ac:dyDescent="0.2">
      <c r="A384" s="157"/>
      <c r="B384" s="158"/>
      <c r="C384" s="195" t="s">
        <v>481</v>
      </c>
      <c r="D384" s="188"/>
      <c r="E384" s="189">
        <v>-0.54</v>
      </c>
      <c r="F384" s="160"/>
      <c r="G384" s="160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  <c r="R384" s="160"/>
      <c r="S384" s="160"/>
      <c r="T384" s="160"/>
      <c r="U384" s="160"/>
      <c r="V384" s="160"/>
      <c r="W384" s="160"/>
      <c r="X384" s="160"/>
      <c r="Y384" s="150"/>
      <c r="Z384" s="150"/>
      <c r="AA384" s="150"/>
      <c r="AB384" s="150"/>
      <c r="AC384" s="150"/>
      <c r="AD384" s="150"/>
      <c r="AE384" s="150"/>
      <c r="AF384" s="150"/>
      <c r="AG384" s="150" t="s">
        <v>264</v>
      </c>
      <c r="AH384" s="150">
        <v>0</v>
      </c>
      <c r="AI384" s="150"/>
      <c r="AJ384" s="150"/>
      <c r="AK384" s="150"/>
      <c r="AL384" s="150"/>
      <c r="AM384" s="150"/>
      <c r="AN384" s="150"/>
      <c r="AO384" s="150"/>
      <c r="AP384" s="150"/>
      <c r="AQ384" s="150"/>
      <c r="AR384" s="150"/>
      <c r="AS384" s="150"/>
      <c r="AT384" s="150"/>
      <c r="AU384" s="150"/>
      <c r="AV384" s="150"/>
      <c r="AW384" s="150"/>
      <c r="AX384" s="150"/>
      <c r="AY384" s="150"/>
      <c r="AZ384" s="150"/>
      <c r="BA384" s="150"/>
      <c r="BB384" s="150"/>
      <c r="BC384" s="150"/>
      <c r="BD384" s="150"/>
      <c r="BE384" s="150"/>
      <c r="BF384" s="150"/>
      <c r="BG384" s="150"/>
      <c r="BH384" s="150"/>
    </row>
    <row r="385" spans="1:60" outlineLevel="1" x14ac:dyDescent="0.2">
      <c r="A385" s="157"/>
      <c r="B385" s="158"/>
      <c r="C385" s="195" t="s">
        <v>482</v>
      </c>
      <c r="D385" s="188"/>
      <c r="E385" s="189">
        <v>3.5625</v>
      </c>
      <c r="F385" s="160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  <c r="R385" s="160"/>
      <c r="S385" s="160"/>
      <c r="T385" s="160"/>
      <c r="U385" s="160"/>
      <c r="V385" s="160"/>
      <c r="W385" s="160"/>
      <c r="X385" s="160"/>
      <c r="Y385" s="150"/>
      <c r="Z385" s="150"/>
      <c r="AA385" s="150"/>
      <c r="AB385" s="150"/>
      <c r="AC385" s="150"/>
      <c r="AD385" s="150"/>
      <c r="AE385" s="150"/>
      <c r="AF385" s="150"/>
      <c r="AG385" s="150" t="s">
        <v>264</v>
      </c>
      <c r="AH385" s="150">
        <v>0</v>
      </c>
      <c r="AI385" s="150"/>
      <c r="AJ385" s="150"/>
      <c r="AK385" s="150"/>
      <c r="AL385" s="150"/>
      <c r="AM385" s="150"/>
      <c r="AN385" s="150"/>
      <c r="AO385" s="150"/>
      <c r="AP385" s="150"/>
      <c r="AQ385" s="150"/>
      <c r="AR385" s="150"/>
      <c r="AS385" s="150"/>
      <c r="AT385" s="150"/>
      <c r="AU385" s="150"/>
      <c r="AV385" s="150"/>
      <c r="AW385" s="150"/>
      <c r="AX385" s="150"/>
      <c r="AY385" s="150"/>
      <c r="AZ385" s="150"/>
      <c r="BA385" s="150"/>
      <c r="BB385" s="150"/>
      <c r="BC385" s="150"/>
      <c r="BD385" s="150"/>
      <c r="BE385" s="150"/>
      <c r="BF385" s="150"/>
      <c r="BG385" s="150"/>
      <c r="BH385" s="150"/>
    </row>
    <row r="386" spans="1:60" outlineLevel="1" x14ac:dyDescent="0.2">
      <c r="A386" s="157"/>
      <c r="B386" s="158"/>
      <c r="C386" s="195" t="s">
        <v>483</v>
      </c>
      <c r="D386" s="188"/>
      <c r="E386" s="189">
        <v>-0.54</v>
      </c>
      <c r="F386" s="160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  <c r="R386" s="160"/>
      <c r="S386" s="160"/>
      <c r="T386" s="160"/>
      <c r="U386" s="160"/>
      <c r="V386" s="160"/>
      <c r="W386" s="160"/>
      <c r="X386" s="160"/>
      <c r="Y386" s="150"/>
      <c r="Z386" s="150"/>
      <c r="AA386" s="150"/>
      <c r="AB386" s="150"/>
      <c r="AC386" s="150"/>
      <c r="AD386" s="150"/>
      <c r="AE386" s="150"/>
      <c r="AF386" s="150"/>
      <c r="AG386" s="150" t="s">
        <v>264</v>
      </c>
      <c r="AH386" s="150">
        <v>0</v>
      </c>
      <c r="AI386" s="150"/>
      <c r="AJ386" s="150"/>
      <c r="AK386" s="150"/>
      <c r="AL386" s="150"/>
      <c r="AM386" s="150"/>
      <c r="AN386" s="150"/>
      <c r="AO386" s="150"/>
      <c r="AP386" s="150"/>
      <c r="AQ386" s="150"/>
      <c r="AR386" s="150"/>
      <c r="AS386" s="150"/>
      <c r="AT386" s="150"/>
      <c r="AU386" s="150"/>
      <c r="AV386" s="150"/>
      <c r="AW386" s="150"/>
      <c r="AX386" s="150"/>
      <c r="AY386" s="150"/>
      <c r="AZ386" s="150"/>
      <c r="BA386" s="150"/>
      <c r="BB386" s="150"/>
      <c r="BC386" s="150"/>
      <c r="BD386" s="150"/>
      <c r="BE386" s="150"/>
      <c r="BF386" s="150"/>
      <c r="BG386" s="150"/>
      <c r="BH386" s="150"/>
    </row>
    <row r="387" spans="1:60" outlineLevel="1" x14ac:dyDescent="0.2">
      <c r="A387" s="157"/>
      <c r="B387" s="158"/>
      <c r="C387" s="195" t="s">
        <v>484</v>
      </c>
      <c r="D387" s="188"/>
      <c r="E387" s="189">
        <v>5.4375</v>
      </c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  <c r="R387" s="160"/>
      <c r="S387" s="160"/>
      <c r="T387" s="160"/>
      <c r="U387" s="160"/>
      <c r="V387" s="160"/>
      <c r="W387" s="160"/>
      <c r="X387" s="160"/>
      <c r="Y387" s="150"/>
      <c r="Z387" s="150"/>
      <c r="AA387" s="150"/>
      <c r="AB387" s="150"/>
      <c r="AC387" s="150"/>
      <c r="AD387" s="150"/>
      <c r="AE387" s="150"/>
      <c r="AF387" s="150"/>
      <c r="AG387" s="150" t="s">
        <v>264</v>
      </c>
      <c r="AH387" s="150">
        <v>0</v>
      </c>
      <c r="AI387" s="150"/>
      <c r="AJ387" s="150"/>
      <c r="AK387" s="150"/>
      <c r="AL387" s="150"/>
      <c r="AM387" s="150"/>
      <c r="AN387" s="150"/>
      <c r="AO387" s="150"/>
      <c r="AP387" s="150"/>
      <c r="AQ387" s="150"/>
      <c r="AR387" s="150"/>
      <c r="AS387" s="150"/>
      <c r="AT387" s="150"/>
      <c r="AU387" s="150"/>
      <c r="AV387" s="150"/>
      <c r="AW387" s="150"/>
      <c r="AX387" s="150"/>
      <c r="AY387" s="150"/>
      <c r="AZ387" s="150"/>
      <c r="BA387" s="150"/>
      <c r="BB387" s="150"/>
      <c r="BC387" s="150"/>
      <c r="BD387" s="150"/>
      <c r="BE387" s="150"/>
      <c r="BF387" s="150"/>
      <c r="BG387" s="150"/>
      <c r="BH387" s="150"/>
    </row>
    <row r="388" spans="1:60" outlineLevel="1" x14ac:dyDescent="0.2">
      <c r="A388" s="157"/>
      <c r="B388" s="158"/>
      <c r="C388" s="195" t="s">
        <v>485</v>
      </c>
      <c r="D388" s="188"/>
      <c r="E388" s="189">
        <v>-0.36</v>
      </c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  <c r="R388" s="160"/>
      <c r="S388" s="160"/>
      <c r="T388" s="160"/>
      <c r="U388" s="160"/>
      <c r="V388" s="160"/>
      <c r="W388" s="160"/>
      <c r="X388" s="160"/>
      <c r="Y388" s="150"/>
      <c r="Z388" s="150"/>
      <c r="AA388" s="150"/>
      <c r="AB388" s="150"/>
      <c r="AC388" s="150"/>
      <c r="AD388" s="150"/>
      <c r="AE388" s="150"/>
      <c r="AF388" s="150"/>
      <c r="AG388" s="150" t="s">
        <v>264</v>
      </c>
      <c r="AH388" s="150">
        <v>0</v>
      </c>
      <c r="AI388" s="150"/>
      <c r="AJ388" s="150"/>
      <c r="AK388" s="150"/>
      <c r="AL388" s="150"/>
      <c r="AM388" s="150"/>
      <c r="AN388" s="150"/>
      <c r="AO388" s="150"/>
      <c r="AP388" s="150"/>
      <c r="AQ388" s="150"/>
      <c r="AR388" s="150"/>
      <c r="AS388" s="150"/>
      <c r="AT388" s="150"/>
      <c r="AU388" s="150"/>
      <c r="AV388" s="150"/>
      <c r="AW388" s="150"/>
      <c r="AX388" s="150"/>
      <c r="AY388" s="150"/>
      <c r="AZ388" s="150"/>
      <c r="BA388" s="150"/>
      <c r="BB388" s="150"/>
      <c r="BC388" s="150"/>
      <c r="BD388" s="150"/>
      <c r="BE388" s="150"/>
      <c r="BF388" s="150"/>
      <c r="BG388" s="150"/>
      <c r="BH388" s="150"/>
    </row>
    <row r="389" spans="1:60" outlineLevel="1" x14ac:dyDescent="0.2">
      <c r="A389" s="157"/>
      <c r="B389" s="158"/>
      <c r="C389" s="195" t="s">
        <v>486</v>
      </c>
      <c r="D389" s="188"/>
      <c r="E389" s="189">
        <v>46.494</v>
      </c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  <c r="R389" s="160"/>
      <c r="S389" s="160"/>
      <c r="T389" s="160"/>
      <c r="U389" s="160"/>
      <c r="V389" s="160"/>
      <c r="W389" s="160"/>
      <c r="X389" s="160"/>
      <c r="Y389" s="150"/>
      <c r="Z389" s="150"/>
      <c r="AA389" s="150"/>
      <c r="AB389" s="150"/>
      <c r="AC389" s="150"/>
      <c r="AD389" s="150"/>
      <c r="AE389" s="150"/>
      <c r="AF389" s="150"/>
      <c r="AG389" s="150" t="s">
        <v>264</v>
      </c>
      <c r="AH389" s="150">
        <v>0</v>
      </c>
      <c r="AI389" s="150"/>
      <c r="AJ389" s="150"/>
      <c r="AK389" s="150"/>
      <c r="AL389" s="150"/>
      <c r="AM389" s="150"/>
      <c r="AN389" s="150"/>
      <c r="AO389" s="150"/>
      <c r="AP389" s="150"/>
      <c r="AQ389" s="150"/>
      <c r="AR389" s="150"/>
      <c r="AS389" s="150"/>
      <c r="AT389" s="150"/>
      <c r="AU389" s="150"/>
      <c r="AV389" s="150"/>
      <c r="AW389" s="150"/>
      <c r="AX389" s="150"/>
      <c r="AY389" s="150"/>
      <c r="AZ389" s="150"/>
      <c r="BA389" s="150"/>
      <c r="BB389" s="150"/>
      <c r="BC389" s="150"/>
      <c r="BD389" s="150"/>
      <c r="BE389" s="150"/>
      <c r="BF389" s="150"/>
      <c r="BG389" s="150"/>
      <c r="BH389" s="150"/>
    </row>
    <row r="390" spans="1:60" outlineLevel="1" x14ac:dyDescent="0.2">
      <c r="A390" s="157"/>
      <c r="B390" s="158"/>
      <c r="C390" s="195" t="s">
        <v>487</v>
      </c>
      <c r="D390" s="188"/>
      <c r="E390" s="189">
        <v>-13.304</v>
      </c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  <c r="R390" s="160"/>
      <c r="S390" s="160"/>
      <c r="T390" s="160"/>
      <c r="U390" s="160"/>
      <c r="V390" s="160"/>
      <c r="W390" s="160"/>
      <c r="X390" s="160"/>
      <c r="Y390" s="150"/>
      <c r="Z390" s="150"/>
      <c r="AA390" s="150"/>
      <c r="AB390" s="150"/>
      <c r="AC390" s="150"/>
      <c r="AD390" s="150"/>
      <c r="AE390" s="150"/>
      <c r="AF390" s="150"/>
      <c r="AG390" s="150" t="s">
        <v>264</v>
      </c>
      <c r="AH390" s="150">
        <v>0</v>
      </c>
      <c r="AI390" s="150"/>
      <c r="AJ390" s="150"/>
      <c r="AK390" s="150"/>
      <c r="AL390" s="150"/>
      <c r="AM390" s="150"/>
      <c r="AN390" s="150"/>
      <c r="AO390" s="150"/>
      <c r="AP390" s="150"/>
      <c r="AQ390" s="150"/>
      <c r="AR390" s="150"/>
      <c r="AS390" s="150"/>
      <c r="AT390" s="150"/>
      <c r="AU390" s="150"/>
      <c r="AV390" s="150"/>
      <c r="AW390" s="150"/>
      <c r="AX390" s="150"/>
      <c r="AY390" s="150"/>
      <c r="AZ390" s="150"/>
      <c r="BA390" s="150"/>
      <c r="BB390" s="150"/>
      <c r="BC390" s="150"/>
      <c r="BD390" s="150"/>
      <c r="BE390" s="150"/>
      <c r="BF390" s="150"/>
      <c r="BG390" s="150"/>
      <c r="BH390" s="150"/>
    </row>
    <row r="391" spans="1:60" outlineLevel="1" x14ac:dyDescent="0.2">
      <c r="A391" s="157"/>
      <c r="B391" s="158"/>
      <c r="C391" s="195" t="s">
        <v>488</v>
      </c>
      <c r="D391" s="188"/>
      <c r="E391" s="189">
        <v>13.656000000000001</v>
      </c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  <c r="R391" s="160"/>
      <c r="S391" s="160"/>
      <c r="T391" s="160"/>
      <c r="U391" s="160"/>
      <c r="V391" s="160"/>
      <c r="W391" s="160"/>
      <c r="X391" s="160"/>
      <c r="Y391" s="150"/>
      <c r="Z391" s="150"/>
      <c r="AA391" s="150"/>
      <c r="AB391" s="150"/>
      <c r="AC391" s="150"/>
      <c r="AD391" s="150"/>
      <c r="AE391" s="150"/>
      <c r="AF391" s="150"/>
      <c r="AG391" s="150" t="s">
        <v>264</v>
      </c>
      <c r="AH391" s="150">
        <v>0</v>
      </c>
      <c r="AI391" s="150"/>
      <c r="AJ391" s="150"/>
      <c r="AK391" s="150"/>
      <c r="AL391" s="150"/>
      <c r="AM391" s="150"/>
      <c r="AN391" s="150"/>
      <c r="AO391" s="150"/>
      <c r="AP391" s="150"/>
      <c r="AQ391" s="150"/>
      <c r="AR391" s="150"/>
      <c r="AS391" s="150"/>
      <c r="AT391" s="150"/>
      <c r="AU391" s="150"/>
      <c r="AV391" s="150"/>
      <c r="AW391" s="150"/>
      <c r="AX391" s="150"/>
      <c r="AY391" s="150"/>
      <c r="AZ391" s="150"/>
      <c r="BA391" s="150"/>
      <c r="BB391" s="150"/>
      <c r="BC391" s="150"/>
      <c r="BD391" s="150"/>
      <c r="BE391" s="150"/>
      <c r="BF391" s="150"/>
      <c r="BG391" s="150"/>
      <c r="BH391" s="150"/>
    </row>
    <row r="392" spans="1:60" outlineLevel="1" x14ac:dyDescent="0.2">
      <c r="A392" s="157"/>
      <c r="B392" s="158"/>
      <c r="C392" s="195" t="s">
        <v>489</v>
      </c>
      <c r="D392" s="188"/>
      <c r="E392" s="189">
        <v>-2.7</v>
      </c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  <c r="R392" s="160"/>
      <c r="S392" s="160"/>
      <c r="T392" s="160"/>
      <c r="U392" s="160"/>
      <c r="V392" s="160"/>
      <c r="W392" s="160"/>
      <c r="X392" s="160"/>
      <c r="Y392" s="150"/>
      <c r="Z392" s="150"/>
      <c r="AA392" s="150"/>
      <c r="AB392" s="150"/>
      <c r="AC392" s="150"/>
      <c r="AD392" s="150"/>
      <c r="AE392" s="150"/>
      <c r="AF392" s="150"/>
      <c r="AG392" s="150" t="s">
        <v>264</v>
      </c>
      <c r="AH392" s="150">
        <v>0</v>
      </c>
      <c r="AI392" s="150"/>
      <c r="AJ392" s="150"/>
      <c r="AK392" s="150"/>
      <c r="AL392" s="150"/>
      <c r="AM392" s="150"/>
      <c r="AN392" s="150"/>
      <c r="AO392" s="150"/>
      <c r="AP392" s="150"/>
      <c r="AQ392" s="150"/>
      <c r="AR392" s="150"/>
      <c r="AS392" s="150"/>
      <c r="AT392" s="150"/>
      <c r="AU392" s="150"/>
      <c r="AV392" s="150"/>
      <c r="AW392" s="150"/>
      <c r="AX392" s="150"/>
      <c r="AY392" s="150"/>
      <c r="AZ392" s="150"/>
      <c r="BA392" s="150"/>
      <c r="BB392" s="150"/>
      <c r="BC392" s="150"/>
      <c r="BD392" s="150"/>
      <c r="BE392" s="150"/>
      <c r="BF392" s="150"/>
      <c r="BG392" s="150"/>
      <c r="BH392" s="150"/>
    </row>
    <row r="393" spans="1:60" outlineLevel="1" x14ac:dyDescent="0.2">
      <c r="A393" s="157"/>
      <c r="B393" s="158"/>
      <c r="C393" s="195" t="s">
        <v>490</v>
      </c>
      <c r="D393" s="188"/>
      <c r="E393" s="189">
        <v>164.82</v>
      </c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  <c r="R393" s="160"/>
      <c r="S393" s="160"/>
      <c r="T393" s="160"/>
      <c r="U393" s="160"/>
      <c r="V393" s="160"/>
      <c r="W393" s="160"/>
      <c r="X393" s="160"/>
      <c r="Y393" s="150"/>
      <c r="Z393" s="150"/>
      <c r="AA393" s="150"/>
      <c r="AB393" s="150"/>
      <c r="AC393" s="150"/>
      <c r="AD393" s="150"/>
      <c r="AE393" s="150"/>
      <c r="AF393" s="150"/>
      <c r="AG393" s="150" t="s">
        <v>264</v>
      </c>
      <c r="AH393" s="150">
        <v>0</v>
      </c>
      <c r="AI393" s="150"/>
      <c r="AJ393" s="150"/>
      <c r="AK393" s="150"/>
      <c r="AL393" s="150"/>
      <c r="AM393" s="150"/>
      <c r="AN393" s="150"/>
      <c r="AO393" s="150"/>
      <c r="AP393" s="150"/>
      <c r="AQ393" s="150"/>
      <c r="AR393" s="150"/>
      <c r="AS393" s="150"/>
      <c r="AT393" s="150"/>
      <c r="AU393" s="150"/>
      <c r="AV393" s="150"/>
      <c r="AW393" s="150"/>
      <c r="AX393" s="150"/>
      <c r="AY393" s="150"/>
      <c r="AZ393" s="150"/>
      <c r="BA393" s="150"/>
      <c r="BB393" s="150"/>
      <c r="BC393" s="150"/>
      <c r="BD393" s="150"/>
      <c r="BE393" s="150"/>
      <c r="BF393" s="150"/>
      <c r="BG393" s="150"/>
      <c r="BH393" s="150"/>
    </row>
    <row r="394" spans="1:60" ht="22.5" outlineLevel="1" x14ac:dyDescent="0.2">
      <c r="A394" s="157"/>
      <c r="B394" s="158"/>
      <c r="C394" s="195" t="s">
        <v>491</v>
      </c>
      <c r="D394" s="188"/>
      <c r="E394" s="189">
        <v>-22.006</v>
      </c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  <c r="R394" s="160"/>
      <c r="S394" s="160"/>
      <c r="T394" s="160"/>
      <c r="U394" s="160"/>
      <c r="V394" s="160"/>
      <c r="W394" s="160"/>
      <c r="X394" s="160"/>
      <c r="Y394" s="150"/>
      <c r="Z394" s="150"/>
      <c r="AA394" s="150"/>
      <c r="AB394" s="150"/>
      <c r="AC394" s="150"/>
      <c r="AD394" s="150"/>
      <c r="AE394" s="150"/>
      <c r="AF394" s="150"/>
      <c r="AG394" s="150" t="s">
        <v>264</v>
      </c>
      <c r="AH394" s="150">
        <v>0</v>
      </c>
      <c r="AI394" s="150"/>
      <c r="AJ394" s="150"/>
      <c r="AK394" s="150"/>
      <c r="AL394" s="150"/>
      <c r="AM394" s="150"/>
      <c r="AN394" s="150"/>
      <c r="AO394" s="150"/>
      <c r="AP394" s="150"/>
      <c r="AQ394" s="150"/>
      <c r="AR394" s="150"/>
      <c r="AS394" s="150"/>
      <c r="AT394" s="150"/>
      <c r="AU394" s="150"/>
      <c r="AV394" s="150"/>
      <c r="AW394" s="150"/>
      <c r="AX394" s="150"/>
      <c r="AY394" s="150"/>
      <c r="AZ394" s="150"/>
      <c r="BA394" s="150"/>
      <c r="BB394" s="150"/>
      <c r="BC394" s="150"/>
      <c r="BD394" s="150"/>
      <c r="BE394" s="150"/>
      <c r="BF394" s="150"/>
      <c r="BG394" s="150"/>
      <c r="BH394" s="150"/>
    </row>
    <row r="395" spans="1:60" outlineLevel="1" x14ac:dyDescent="0.2">
      <c r="A395" s="157"/>
      <c r="B395" s="158"/>
      <c r="C395" s="195" t="s">
        <v>492</v>
      </c>
      <c r="D395" s="188"/>
      <c r="E395" s="189">
        <v>64.459999999999994</v>
      </c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  <c r="R395" s="160"/>
      <c r="S395" s="160"/>
      <c r="T395" s="160"/>
      <c r="U395" s="160"/>
      <c r="V395" s="160"/>
      <c r="W395" s="160"/>
      <c r="X395" s="160"/>
      <c r="Y395" s="150"/>
      <c r="Z395" s="150"/>
      <c r="AA395" s="150"/>
      <c r="AB395" s="150"/>
      <c r="AC395" s="150"/>
      <c r="AD395" s="150"/>
      <c r="AE395" s="150"/>
      <c r="AF395" s="150"/>
      <c r="AG395" s="150" t="s">
        <v>264</v>
      </c>
      <c r="AH395" s="150">
        <v>0</v>
      </c>
      <c r="AI395" s="150"/>
      <c r="AJ395" s="150"/>
      <c r="AK395" s="150"/>
      <c r="AL395" s="150"/>
      <c r="AM395" s="150"/>
      <c r="AN395" s="150"/>
      <c r="AO395" s="150"/>
      <c r="AP395" s="150"/>
      <c r="AQ395" s="150"/>
      <c r="AR395" s="150"/>
      <c r="AS395" s="150"/>
      <c r="AT395" s="150"/>
      <c r="AU395" s="150"/>
      <c r="AV395" s="150"/>
      <c r="AW395" s="150"/>
      <c r="AX395" s="150"/>
      <c r="AY395" s="150"/>
      <c r="AZ395" s="150"/>
      <c r="BA395" s="150"/>
      <c r="BB395" s="150"/>
      <c r="BC395" s="150"/>
      <c r="BD395" s="150"/>
      <c r="BE395" s="150"/>
      <c r="BF395" s="150"/>
      <c r="BG395" s="150"/>
      <c r="BH395" s="150"/>
    </row>
    <row r="396" spans="1:60" outlineLevel="1" x14ac:dyDescent="0.2">
      <c r="A396" s="157"/>
      <c r="B396" s="158"/>
      <c r="C396" s="195" t="s">
        <v>493</v>
      </c>
      <c r="D396" s="188"/>
      <c r="E396" s="189">
        <v>-9.6760000000000002</v>
      </c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  <c r="R396" s="160"/>
      <c r="S396" s="160"/>
      <c r="T396" s="160"/>
      <c r="U396" s="160"/>
      <c r="V396" s="160"/>
      <c r="W396" s="160"/>
      <c r="X396" s="160"/>
      <c r="Y396" s="150"/>
      <c r="Z396" s="150"/>
      <c r="AA396" s="150"/>
      <c r="AB396" s="150"/>
      <c r="AC396" s="150"/>
      <c r="AD396" s="150"/>
      <c r="AE396" s="150"/>
      <c r="AF396" s="150"/>
      <c r="AG396" s="150" t="s">
        <v>264</v>
      </c>
      <c r="AH396" s="150">
        <v>0</v>
      </c>
      <c r="AI396" s="150"/>
      <c r="AJ396" s="150"/>
      <c r="AK396" s="150"/>
      <c r="AL396" s="150"/>
      <c r="AM396" s="150"/>
      <c r="AN396" s="150"/>
      <c r="AO396" s="150"/>
      <c r="AP396" s="150"/>
      <c r="AQ396" s="150"/>
      <c r="AR396" s="150"/>
      <c r="AS396" s="150"/>
      <c r="AT396" s="150"/>
      <c r="AU396" s="150"/>
      <c r="AV396" s="150"/>
      <c r="AW396" s="150"/>
      <c r="AX396" s="150"/>
      <c r="AY396" s="150"/>
      <c r="AZ396" s="150"/>
      <c r="BA396" s="150"/>
      <c r="BB396" s="150"/>
      <c r="BC396" s="150"/>
      <c r="BD396" s="150"/>
      <c r="BE396" s="150"/>
      <c r="BF396" s="150"/>
      <c r="BG396" s="150"/>
      <c r="BH396" s="150"/>
    </row>
    <row r="397" spans="1:60" outlineLevel="1" x14ac:dyDescent="0.2">
      <c r="A397" s="157"/>
      <c r="B397" s="158"/>
      <c r="C397" s="195" t="s">
        <v>494</v>
      </c>
      <c r="D397" s="188"/>
      <c r="E397" s="189">
        <v>8.4075000000000006</v>
      </c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  <c r="R397" s="160"/>
      <c r="S397" s="160"/>
      <c r="T397" s="160"/>
      <c r="U397" s="160"/>
      <c r="V397" s="160"/>
      <c r="W397" s="160"/>
      <c r="X397" s="160"/>
      <c r="Y397" s="150"/>
      <c r="Z397" s="150"/>
      <c r="AA397" s="150"/>
      <c r="AB397" s="150"/>
      <c r="AC397" s="150"/>
      <c r="AD397" s="150"/>
      <c r="AE397" s="150"/>
      <c r="AF397" s="150"/>
      <c r="AG397" s="150" t="s">
        <v>264</v>
      </c>
      <c r="AH397" s="150">
        <v>0</v>
      </c>
      <c r="AI397" s="150"/>
      <c r="AJ397" s="150"/>
      <c r="AK397" s="150"/>
      <c r="AL397" s="150"/>
      <c r="AM397" s="150"/>
      <c r="AN397" s="150"/>
      <c r="AO397" s="150"/>
      <c r="AP397" s="150"/>
      <c r="AQ397" s="150"/>
      <c r="AR397" s="150"/>
      <c r="AS397" s="150"/>
      <c r="AT397" s="150"/>
      <c r="AU397" s="150"/>
      <c r="AV397" s="150"/>
      <c r="AW397" s="150"/>
      <c r="AX397" s="150"/>
      <c r="AY397" s="150"/>
      <c r="AZ397" s="150"/>
      <c r="BA397" s="150"/>
      <c r="BB397" s="150"/>
      <c r="BC397" s="150"/>
      <c r="BD397" s="150"/>
      <c r="BE397" s="150"/>
      <c r="BF397" s="150"/>
      <c r="BG397" s="150"/>
      <c r="BH397" s="150"/>
    </row>
    <row r="398" spans="1:60" outlineLevel="1" x14ac:dyDescent="0.2">
      <c r="A398" s="157"/>
      <c r="B398" s="158"/>
      <c r="C398" s="195" t="s">
        <v>495</v>
      </c>
      <c r="D398" s="188"/>
      <c r="E398" s="189">
        <v>-1.08</v>
      </c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  <c r="R398" s="160"/>
      <c r="S398" s="160"/>
      <c r="T398" s="160"/>
      <c r="U398" s="160"/>
      <c r="V398" s="160"/>
      <c r="W398" s="160"/>
      <c r="X398" s="160"/>
      <c r="Y398" s="150"/>
      <c r="Z398" s="150"/>
      <c r="AA398" s="150"/>
      <c r="AB398" s="150"/>
      <c r="AC398" s="150"/>
      <c r="AD398" s="150"/>
      <c r="AE398" s="150"/>
      <c r="AF398" s="150"/>
      <c r="AG398" s="150" t="s">
        <v>264</v>
      </c>
      <c r="AH398" s="150">
        <v>0</v>
      </c>
      <c r="AI398" s="150"/>
      <c r="AJ398" s="150"/>
      <c r="AK398" s="150"/>
      <c r="AL398" s="150"/>
      <c r="AM398" s="150"/>
      <c r="AN398" s="150"/>
      <c r="AO398" s="150"/>
      <c r="AP398" s="150"/>
      <c r="AQ398" s="150"/>
      <c r="AR398" s="150"/>
      <c r="AS398" s="150"/>
      <c r="AT398" s="150"/>
      <c r="AU398" s="150"/>
      <c r="AV398" s="150"/>
      <c r="AW398" s="150"/>
      <c r="AX398" s="150"/>
      <c r="AY398" s="150"/>
      <c r="AZ398" s="150"/>
      <c r="BA398" s="150"/>
      <c r="BB398" s="150"/>
      <c r="BC398" s="150"/>
      <c r="BD398" s="150"/>
      <c r="BE398" s="150"/>
      <c r="BF398" s="150"/>
      <c r="BG398" s="150"/>
      <c r="BH398" s="150"/>
    </row>
    <row r="399" spans="1:60" outlineLevel="1" x14ac:dyDescent="0.2">
      <c r="A399" s="157"/>
      <c r="B399" s="158"/>
      <c r="C399" s="195" t="s">
        <v>496</v>
      </c>
      <c r="D399" s="188"/>
      <c r="E399" s="189">
        <v>1.8049999999999999</v>
      </c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  <c r="R399" s="160"/>
      <c r="S399" s="160"/>
      <c r="T399" s="160"/>
      <c r="U399" s="160"/>
      <c r="V399" s="160"/>
      <c r="W399" s="160"/>
      <c r="X399" s="160"/>
      <c r="Y399" s="150"/>
      <c r="Z399" s="150"/>
      <c r="AA399" s="150"/>
      <c r="AB399" s="150"/>
      <c r="AC399" s="150"/>
      <c r="AD399" s="150"/>
      <c r="AE399" s="150"/>
      <c r="AF399" s="150"/>
      <c r="AG399" s="150" t="s">
        <v>264</v>
      </c>
      <c r="AH399" s="150">
        <v>0</v>
      </c>
      <c r="AI399" s="150"/>
      <c r="AJ399" s="150"/>
      <c r="AK399" s="150"/>
      <c r="AL399" s="150"/>
      <c r="AM399" s="150"/>
      <c r="AN399" s="150"/>
      <c r="AO399" s="150"/>
      <c r="AP399" s="150"/>
      <c r="AQ399" s="150"/>
      <c r="AR399" s="150"/>
      <c r="AS399" s="150"/>
      <c r="AT399" s="150"/>
      <c r="AU399" s="150"/>
      <c r="AV399" s="150"/>
      <c r="AW399" s="150"/>
      <c r="AX399" s="150"/>
      <c r="AY399" s="150"/>
      <c r="AZ399" s="150"/>
      <c r="BA399" s="150"/>
      <c r="BB399" s="150"/>
      <c r="BC399" s="150"/>
      <c r="BD399" s="150"/>
      <c r="BE399" s="150"/>
      <c r="BF399" s="150"/>
      <c r="BG399" s="150"/>
      <c r="BH399" s="150"/>
    </row>
    <row r="400" spans="1:60" outlineLevel="1" x14ac:dyDescent="0.2">
      <c r="A400" s="157"/>
      <c r="B400" s="158"/>
      <c r="C400" s="195" t="s">
        <v>497</v>
      </c>
      <c r="D400" s="188"/>
      <c r="E400" s="189">
        <v>0.85499999999999998</v>
      </c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  <c r="R400" s="160"/>
      <c r="S400" s="160"/>
      <c r="T400" s="160"/>
      <c r="U400" s="160"/>
      <c r="V400" s="160"/>
      <c r="W400" s="160"/>
      <c r="X400" s="160"/>
      <c r="Y400" s="150"/>
      <c r="Z400" s="150"/>
      <c r="AA400" s="150"/>
      <c r="AB400" s="150"/>
      <c r="AC400" s="150"/>
      <c r="AD400" s="150"/>
      <c r="AE400" s="150"/>
      <c r="AF400" s="150"/>
      <c r="AG400" s="150" t="s">
        <v>264</v>
      </c>
      <c r="AH400" s="150">
        <v>0</v>
      </c>
      <c r="AI400" s="150"/>
      <c r="AJ400" s="150"/>
      <c r="AK400" s="150"/>
      <c r="AL400" s="150"/>
      <c r="AM400" s="150"/>
      <c r="AN400" s="150"/>
      <c r="AO400" s="150"/>
      <c r="AP400" s="150"/>
      <c r="AQ400" s="150"/>
      <c r="AR400" s="150"/>
      <c r="AS400" s="150"/>
      <c r="AT400" s="150"/>
      <c r="AU400" s="150"/>
      <c r="AV400" s="150"/>
      <c r="AW400" s="150"/>
      <c r="AX400" s="150"/>
      <c r="AY400" s="150"/>
      <c r="AZ400" s="150"/>
      <c r="BA400" s="150"/>
      <c r="BB400" s="150"/>
      <c r="BC400" s="150"/>
      <c r="BD400" s="150"/>
      <c r="BE400" s="150"/>
      <c r="BF400" s="150"/>
      <c r="BG400" s="150"/>
      <c r="BH400" s="150"/>
    </row>
    <row r="401" spans="1:60" outlineLevel="1" x14ac:dyDescent="0.2">
      <c r="A401" s="157"/>
      <c r="B401" s="158"/>
      <c r="C401" s="195" t="s">
        <v>498</v>
      </c>
      <c r="D401" s="188"/>
      <c r="E401" s="189">
        <v>-0.36</v>
      </c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  <c r="R401" s="160"/>
      <c r="S401" s="160"/>
      <c r="T401" s="160"/>
      <c r="U401" s="160"/>
      <c r="V401" s="160"/>
      <c r="W401" s="160"/>
      <c r="X401" s="160"/>
      <c r="Y401" s="150"/>
      <c r="Z401" s="150"/>
      <c r="AA401" s="150"/>
      <c r="AB401" s="150"/>
      <c r="AC401" s="150"/>
      <c r="AD401" s="150"/>
      <c r="AE401" s="150"/>
      <c r="AF401" s="150"/>
      <c r="AG401" s="150" t="s">
        <v>264</v>
      </c>
      <c r="AH401" s="150">
        <v>0</v>
      </c>
      <c r="AI401" s="150"/>
      <c r="AJ401" s="150"/>
      <c r="AK401" s="150"/>
      <c r="AL401" s="150"/>
      <c r="AM401" s="150"/>
      <c r="AN401" s="150"/>
      <c r="AO401" s="150"/>
      <c r="AP401" s="150"/>
      <c r="AQ401" s="150"/>
      <c r="AR401" s="150"/>
      <c r="AS401" s="150"/>
      <c r="AT401" s="150"/>
      <c r="AU401" s="150"/>
      <c r="AV401" s="150"/>
      <c r="AW401" s="150"/>
      <c r="AX401" s="150"/>
      <c r="AY401" s="150"/>
      <c r="AZ401" s="150"/>
      <c r="BA401" s="150"/>
      <c r="BB401" s="150"/>
      <c r="BC401" s="150"/>
      <c r="BD401" s="150"/>
      <c r="BE401" s="150"/>
      <c r="BF401" s="150"/>
      <c r="BG401" s="150"/>
      <c r="BH401" s="150"/>
    </row>
    <row r="402" spans="1:60" outlineLevel="1" x14ac:dyDescent="0.2">
      <c r="A402" s="157"/>
      <c r="B402" s="158"/>
      <c r="C402" s="195" t="s">
        <v>499</v>
      </c>
      <c r="D402" s="188"/>
      <c r="E402" s="189">
        <v>3.5150000000000001</v>
      </c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  <c r="R402" s="160"/>
      <c r="S402" s="160"/>
      <c r="T402" s="160"/>
      <c r="U402" s="160"/>
      <c r="V402" s="160"/>
      <c r="W402" s="160"/>
      <c r="X402" s="160"/>
      <c r="Y402" s="150"/>
      <c r="Z402" s="150"/>
      <c r="AA402" s="150"/>
      <c r="AB402" s="150"/>
      <c r="AC402" s="150"/>
      <c r="AD402" s="150"/>
      <c r="AE402" s="150"/>
      <c r="AF402" s="150"/>
      <c r="AG402" s="150" t="s">
        <v>264</v>
      </c>
      <c r="AH402" s="150">
        <v>0</v>
      </c>
      <c r="AI402" s="150"/>
      <c r="AJ402" s="150"/>
      <c r="AK402" s="150"/>
      <c r="AL402" s="150"/>
      <c r="AM402" s="150"/>
      <c r="AN402" s="150"/>
      <c r="AO402" s="150"/>
      <c r="AP402" s="150"/>
      <c r="AQ402" s="150"/>
      <c r="AR402" s="150"/>
      <c r="AS402" s="150"/>
      <c r="AT402" s="150"/>
      <c r="AU402" s="150"/>
      <c r="AV402" s="150"/>
      <c r="AW402" s="150"/>
      <c r="AX402" s="150"/>
      <c r="AY402" s="150"/>
      <c r="AZ402" s="150"/>
      <c r="BA402" s="150"/>
      <c r="BB402" s="150"/>
      <c r="BC402" s="150"/>
      <c r="BD402" s="150"/>
      <c r="BE402" s="150"/>
      <c r="BF402" s="150"/>
      <c r="BG402" s="150"/>
      <c r="BH402" s="150"/>
    </row>
    <row r="403" spans="1:60" outlineLevel="1" x14ac:dyDescent="0.2">
      <c r="A403" s="157"/>
      <c r="B403" s="158"/>
      <c r="C403" s="195" t="s">
        <v>500</v>
      </c>
      <c r="D403" s="188"/>
      <c r="E403" s="189">
        <v>-0.54</v>
      </c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  <c r="R403" s="160"/>
      <c r="S403" s="160"/>
      <c r="T403" s="160"/>
      <c r="U403" s="160"/>
      <c r="V403" s="160"/>
      <c r="W403" s="160"/>
      <c r="X403" s="160"/>
      <c r="Y403" s="150"/>
      <c r="Z403" s="150"/>
      <c r="AA403" s="150"/>
      <c r="AB403" s="150"/>
      <c r="AC403" s="150"/>
      <c r="AD403" s="150"/>
      <c r="AE403" s="150"/>
      <c r="AF403" s="150"/>
      <c r="AG403" s="150" t="s">
        <v>264</v>
      </c>
      <c r="AH403" s="150">
        <v>0</v>
      </c>
      <c r="AI403" s="150"/>
      <c r="AJ403" s="150"/>
      <c r="AK403" s="150"/>
      <c r="AL403" s="150"/>
      <c r="AM403" s="150"/>
      <c r="AN403" s="150"/>
      <c r="AO403" s="150"/>
      <c r="AP403" s="150"/>
      <c r="AQ403" s="150"/>
      <c r="AR403" s="150"/>
      <c r="AS403" s="150"/>
      <c r="AT403" s="150"/>
      <c r="AU403" s="150"/>
      <c r="AV403" s="150"/>
      <c r="AW403" s="150"/>
      <c r="AX403" s="150"/>
      <c r="AY403" s="150"/>
      <c r="AZ403" s="150"/>
      <c r="BA403" s="150"/>
      <c r="BB403" s="150"/>
      <c r="BC403" s="150"/>
      <c r="BD403" s="150"/>
      <c r="BE403" s="150"/>
      <c r="BF403" s="150"/>
      <c r="BG403" s="150"/>
      <c r="BH403" s="150"/>
    </row>
    <row r="404" spans="1:60" outlineLevel="1" x14ac:dyDescent="0.2">
      <c r="A404" s="157"/>
      <c r="B404" s="158"/>
      <c r="C404" s="195" t="s">
        <v>501</v>
      </c>
      <c r="D404" s="188"/>
      <c r="E404" s="189">
        <v>1.52</v>
      </c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  <c r="R404" s="160"/>
      <c r="S404" s="160"/>
      <c r="T404" s="160"/>
      <c r="U404" s="160"/>
      <c r="V404" s="160"/>
      <c r="W404" s="160"/>
      <c r="X404" s="160"/>
      <c r="Y404" s="150"/>
      <c r="Z404" s="150"/>
      <c r="AA404" s="150"/>
      <c r="AB404" s="150"/>
      <c r="AC404" s="150"/>
      <c r="AD404" s="150"/>
      <c r="AE404" s="150"/>
      <c r="AF404" s="150"/>
      <c r="AG404" s="150" t="s">
        <v>264</v>
      </c>
      <c r="AH404" s="150">
        <v>0</v>
      </c>
      <c r="AI404" s="150"/>
      <c r="AJ404" s="150"/>
      <c r="AK404" s="150"/>
      <c r="AL404" s="150"/>
      <c r="AM404" s="150"/>
      <c r="AN404" s="150"/>
      <c r="AO404" s="150"/>
      <c r="AP404" s="150"/>
      <c r="AQ404" s="150"/>
      <c r="AR404" s="150"/>
      <c r="AS404" s="150"/>
      <c r="AT404" s="150"/>
      <c r="AU404" s="150"/>
      <c r="AV404" s="150"/>
      <c r="AW404" s="150"/>
      <c r="AX404" s="150"/>
      <c r="AY404" s="150"/>
      <c r="AZ404" s="150"/>
      <c r="BA404" s="150"/>
      <c r="BB404" s="150"/>
      <c r="BC404" s="150"/>
      <c r="BD404" s="150"/>
      <c r="BE404" s="150"/>
      <c r="BF404" s="150"/>
      <c r="BG404" s="150"/>
      <c r="BH404" s="150"/>
    </row>
    <row r="405" spans="1:60" outlineLevel="1" x14ac:dyDescent="0.2">
      <c r="A405" s="157"/>
      <c r="B405" s="158"/>
      <c r="C405" s="195" t="s">
        <v>502</v>
      </c>
      <c r="D405" s="188"/>
      <c r="E405" s="189">
        <v>-1.5760000000000001</v>
      </c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  <c r="R405" s="160"/>
      <c r="S405" s="160"/>
      <c r="T405" s="160"/>
      <c r="U405" s="160"/>
      <c r="V405" s="160"/>
      <c r="W405" s="160"/>
      <c r="X405" s="160"/>
      <c r="Y405" s="150"/>
      <c r="Z405" s="150"/>
      <c r="AA405" s="150"/>
      <c r="AB405" s="150"/>
      <c r="AC405" s="150"/>
      <c r="AD405" s="150"/>
      <c r="AE405" s="150"/>
      <c r="AF405" s="150"/>
      <c r="AG405" s="150" t="s">
        <v>264</v>
      </c>
      <c r="AH405" s="150">
        <v>0</v>
      </c>
      <c r="AI405" s="150"/>
      <c r="AJ405" s="150"/>
      <c r="AK405" s="150"/>
      <c r="AL405" s="150"/>
      <c r="AM405" s="150"/>
      <c r="AN405" s="150"/>
      <c r="AO405" s="150"/>
      <c r="AP405" s="150"/>
      <c r="AQ405" s="150"/>
      <c r="AR405" s="150"/>
      <c r="AS405" s="150"/>
      <c r="AT405" s="150"/>
      <c r="AU405" s="150"/>
      <c r="AV405" s="150"/>
      <c r="AW405" s="150"/>
      <c r="AX405" s="150"/>
      <c r="AY405" s="150"/>
      <c r="AZ405" s="150"/>
      <c r="BA405" s="150"/>
      <c r="BB405" s="150"/>
      <c r="BC405" s="150"/>
      <c r="BD405" s="150"/>
      <c r="BE405" s="150"/>
      <c r="BF405" s="150"/>
      <c r="BG405" s="150"/>
      <c r="BH405" s="150"/>
    </row>
    <row r="406" spans="1:60" outlineLevel="1" x14ac:dyDescent="0.2">
      <c r="A406" s="157"/>
      <c r="B406" s="158"/>
      <c r="C406" s="195" t="s">
        <v>503</v>
      </c>
      <c r="D406" s="188"/>
      <c r="E406" s="189">
        <v>19.561</v>
      </c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  <c r="R406" s="160"/>
      <c r="S406" s="160"/>
      <c r="T406" s="160"/>
      <c r="U406" s="160"/>
      <c r="V406" s="160"/>
      <c r="W406" s="160"/>
      <c r="X406" s="160"/>
      <c r="Y406" s="150"/>
      <c r="Z406" s="150"/>
      <c r="AA406" s="150"/>
      <c r="AB406" s="150"/>
      <c r="AC406" s="150"/>
      <c r="AD406" s="150"/>
      <c r="AE406" s="150"/>
      <c r="AF406" s="150"/>
      <c r="AG406" s="150" t="s">
        <v>264</v>
      </c>
      <c r="AH406" s="150">
        <v>0</v>
      </c>
      <c r="AI406" s="150"/>
      <c r="AJ406" s="150"/>
      <c r="AK406" s="150"/>
      <c r="AL406" s="150"/>
      <c r="AM406" s="150"/>
      <c r="AN406" s="150"/>
      <c r="AO406" s="150"/>
      <c r="AP406" s="150"/>
      <c r="AQ406" s="150"/>
      <c r="AR406" s="150"/>
      <c r="AS406" s="150"/>
      <c r="AT406" s="150"/>
      <c r="AU406" s="150"/>
      <c r="AV406" s="150"/>
      <c r="AW406" s="150"/>
      <c r="AX406" s="150"/>
      <c r="AY406" s="150"/>
      <c r="AZ406" s="150"/>
      <c r="BA406" s="150"/>
      <c r="BB406" s="150"/>
      <c r="BC406" s="150"/>
      <c r="BD406" s="150"/>
      <c r="BE406" s="150"/>
      <c r="BF406" s="150"/>
      <c r="BG406" s="150"/>
      <c r="BH406" s="150"/>
    </row>
    <row r="407" spans="1:60" outlineLevel="1" x14ac:dyDescent="0.2">
      <c r="A407" s="157"/>
      <c r="B407" s="158"/>
      <c r="C407" s="195" t="s">
        <v>504</v>
      </c>
      <c r="D407" s="188"/>
      <c r="E407" s="189">
        <v>-1.5760000000000001</v>
      </c>
      <c r="F407" s="160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  <c r="R407" s="160"/>
      <c r="S407" s="160"/>
      <c r="T407" s="160"/>
      <c r="U407" s="160"/>
      <c r="V407" s="160"/>
      <c r="W407" s="160"/>
      <c r="X407" s="160"/>
      <c r="Y407" s="150"/>
      <c r="Z407" s="150"/>
      <c r="AA407" s="150"/>
      <c r="AB407" s="150"/>
      <c r="AC407" s="150"/>
      <c r="AD407" s="150"/>
      <c r="AE407" s="150"/>
      <c r="AF407" s="150"/>
      <c r="AG407" s="150" t="s">
        <v>264</v>
      </c>
      <c r="AH407" s="150">
        <v>0</v>
      </c>
      <c r="AI407" s="150"/>
      <c r="AJ407" s="150"/>
      <c r="AK407" s="150"/>
      <c r="AL407" s="150"/>
      <c r="AM407" s="150"/>
      <c r="AN407" s="150"/>
      <c r="AO407" s="150"/>
      <c r="AP407" s="150"/>
      <c r="AQ407" s="150"/>
      <c r="AR407" s="150"/>
      <c r="AS407" s="150"/>
      <c r="AT407" s="150"/>
      <c r="AU407" s="150"/>
      <c r="AV407" s="150"/>
      <c r="AW407" s="150"/>
      <c r="AX407" s="150"/>
      <c r="AY407" s="150"/>
      <c r="AZ407" s="150"/>
      <c r="BA407" s="150"/>
      <c r="BB407" s="150"/>
      <c r="BC407" s="150"/>
      <c r="BD407" s="150"/>
      <c r="BE407" s="150"/>
      <c r="BF407" s="150"/>
      <c r="BG407" s="150"/>
      <c r="BH407" s="150"/>
    </row>
    <row r="408" spans="1:60" outlineLevel="1" x14ac:dyDescent="0.2">
      <c r="A408" s="157"/>
      <c r="B408" s="158"/>
      <c r="C408" s="195" t="s">
        <v>505</v>
      </c>
      <c r="D408" s="188"/>
      <c r="E408" s="189">
        <v>33.195999999999998</v>
      </c>
      <c r="F408" s="160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  <c r="R408" s="160"/>
      <c r="S408" s="160"/>
      <c r="T408" s="160"/>
      <c r="U408" s="160"/>
      <c r="V408" s="160"/>
      <c r="W408" s="160"/>
      <c r="X408" s="160"/>
      <c r="Y408" s="150"/>
      <c r="Z408" s="150"/>
      <c r="AA408" s="150"/>
      <c r="AB408" s="150"/>
      <c r="AC408" s="150"/>
      <c r="AD408" s="150"/>
      <c r="AE408" s="150"/>
      <c r="AF408" s="150"/>
      <c r="AG408" s="150" t="s">
        <v>264</v>
      </c>
      <c r="AH408" s="150">
        <v>0</v>
      </c>
      <c r="AI408" s="150"/>
      <c r="AJ408" s="150"/>
      <c r="AK408" s="150"/>
      <c r="AL408" s="150"/>
      <c r="AM408" s="150"/>
      <c r="AN408" s="150"/>
      <c r="AO408" s="150"/>
      <c r="AP408" s="150"/>
      <c r="AQ408" s="150"/>
      <c r="AR408" s="150"/>
      <c r="AS408" s="150"/>
      <c r="AT408" s="150"/>
      <c r="AU408" s="150"/>
      <c r="AV408" s="150"/>
      <c r="AW408" s="150"/>
      <c r="AX408" s="150"/>
      <c r="AY408" s="150"/>
      <c r="AZ408" s="150"/>
      <c r="BA408" s="150"/>
      <c r="BB408" s="150"/>
      <c r="BC408" s="150"/>
      <c r="BD408" s="150"/>
      <c r="BE408" s="150"/>
      <c r="BF408" s="150"/>
      <c r="BG408" s="150"/>
      <c r="BH408" s="150"/>
    </row>
    <row r="409" spans="1:60" outlineLevel="1" x14ac:dyDescent="0.2">
      <c r="A409" s="157"/>
      <c r="B409" s="158"/>
      <c r="C409" s="195" t="s">
        <v>506</v>
      </c>
      <c r="D409" s="188"/>
      <c r="E409" s="189">
        <v>-2.7</v>
      </c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  <c r="R409" s="160"/>
      <c r="S409" s="160"/>
      <c r="T409" s="160"/>
      <c r="U409" s="160"/>
      <c r="V409" s="160"/>
      <c r="W409" s="160"/>
      <c r="X409" s="160"/>
      <c r="Y409" s="150"/>
      <c r="Z409" s="150"/>
      <c r="AA409" s="150"/>
      <c r="AB409" s="150"/>
      <c r="AC409" s="150"/>
      <c r="AD409" s="150"/>
      <c r="AE409" s="150"/>
      <c r="AF409" s="150"/>
      <c r="AG409" s="150" t="s">
        <v>264</v>
      </c>
      <c r="AH409" s="150">
        <v>0</v>
      </c>
      <c r="AI409" s="150"/>
      <c r="AJ409" s="150"/>
      <c r="AK409" s="150"/>
      <c r="AL409" s="150"/>
      <c r="AM409" s="150"/>
      <c r="AN409" s="150"/>
      <c r="AO409" s="150"/>
      <c r="AP409" s="150"/>
      <c r="AQ409" s="150"/>
      <c r="AR409" s="150"/>
      <c r="AS409" s="150"/>
      <c r="AT409" s="150"/>
      <c r="AU409" s="150"/>
      <c r="AV409" s="150"/>
      <c r="AW409" s="150"/>
      <c r="AX409" s="150"/>
      <c r="AY409" s="150"/>
      <c r="AZ409" s="150"/>
      <c r="BA409" s="150"/>
      <c r="BB409" s="150"/>
      <c r="BC409" s="150"/>
      <c r="BD409" s="150"/>
      <c r="BE409" s="150"/>
      <c r="BF409" s="150"/>
      <c r="BG409" s="150"/>
      <c r="BH409" s="150"/>
    </row>
    <row r="410" spans="1:60" outlineLevel="1" x14ac:dyDescent="0.2">
      <c r="A410" s="157"/>
      <c r="B410" s="158"/>
      <c r="C410" s="195" t="s">
        <v>507</v>
      </c>
      <c r="D410" s="188"/>
      <c r="E410" s="189">
        <v>107.57599999999999</v>
      </c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  <c r="R410" s="160"/>
      <c r="S410" s="160"/>
      <c r="T410" s="160"/>
      <c r="U410" s="160"/>
      <c r="V410" s="160"/>
      <c r="W410" s="160"/>
      <c r="X410" s="160"/>
      <c r="Y410" s="150"/>
      <c r="Z410" s="150"/>
      <c r="AA410" s="150"/>
      <c r="AB410" s="150"/>
      <c r="AC410" s="150"/>
      <c r="AD410" s="150"/>
      <c r="AE410" s="150"/>
      <c r="AF410" s="150"/>
      <c r="AG410" s="150" t="s">
        <v>264</v>
      </c>
      <c r="AH410" s="150">
        <v>0</v>
      </c>
      <c r="AI410" s="150"/>
      <c r="AJ410" s="150"/>
      <c r="AK410" s="150"/>
      <c r="AL410" s="150"/>
      <c r="AM410" s="150"/>
      <c r="AN410" s="150"/>
      <c r="AO410" s="150"/>
      <c r="AP410" s="150"/>
      <c r="AQ410" s="150"/>
      <c r="AR410" s="150"/>
      <c r="AS410" s="150"/>
      <c r="AT410" s="150"/>
      <c r="AU410" s="150"/>
      <c r="AV410" s="150"/>
      <c r="AW410" s="150"/>
      <c r="AX410" s="150"/>
      <c r="AY410" s="150"/>
      <c r="AZ410" s="150"/>
      <c r="BA410" s="150"/>
      <c r="BB410" s="150"/>
      <c r="BC410" s="150"/>
      <c r="BD410" s="150"/>
      <c r="BE410" s="150"/>
      <c r="BF410" s="150"/>
      <c r="BG410" s="150"/>
      <c r="BH410" s="150"/>
    </row>
    <row r="411" spans="1:60" outlineLevel="1" x14ac:dyDescent="0.2">
      <c r="A411" s="157"/>
      <c r="B411" s="158"/>
      <c r="C411" s="195" t="s">
        <v>508</v>
      </c>
      <c r="D411" s="188"/>
      <c r="E411" s="189">
        <v>-13.605</v>
      </c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  <c r="R411" s="160"/>
      <c r="S411" s="160"/>
      <c r="T411" s="160"/>
      <c r="U411" s="160"/>
      <c r="V411" s="160"/>
      <c r="W411" s="160"/>
      <c r="X411" s="160"/>
      <c r="Y411" s="150"/>
      <c r="Z411" s="150"/>
      <c r="AA411" s="150"/>
      <c r="AB411" s="150"/>
      <c r="AC411" s="150"/>
      <c r="AD411" s="150"/>
      <c r="AE411" s="150"/>
      <c r="AF411" s="150"/>
      <c r="AG411" s="150" t="s">
        <v>264</v>
      </c>
      <c r="AH411" s="150">
        <v>0</v>
      </c>
      <c r="AI411" s="150"/>
      <c r="AJ411" s="150"/>
      <c r="AK411" s="150"/>
      <c r="AL411" s="150"/>
      <c r="AM411" s="150"/>
      <c r="AN411" s="150"/>
      <c r="AO411" s="150"/>
      <c r="AP411" s="150"/>
      <c r="AQ411" s="150"/>
      <c r="AR411" s="150"/>
      <c r="AS411" s="150"/>
      <c r="AT411" s="150"/>
      <c r="AU411" s="150"/>
      <c r="AV411" s="150"/>
      <c r="AW411" s="150"/>
      <c r="AX411" s="150"/>
      <c r="AY411" s="150"/>
      <c r="AZ411" s="150"/>
      <c r="BA411" s="150"/>
      <c r="BB411" s="150"/>
      <c r="BC411" s="150"/>
      <c r="BD411" s="150"/>
      <c r="BE411" s="150"/>
      <c r="BF411" s="150"/>
      <c r="BG411" s="150"/>
      <c r="BH411" s="150"/>
    </row>
    <row r="412" spans="1:60" outlineLevel="1" x14ac:dyDescent="0.2">
      <c r="A412" s="157"/>
      <c r="B412" s="158"/>
      <c r="C412" s="195" t="s">
        <v>509</v>
      </c>
      <c r="D412" s="188"/>
      <c r="E412" s="189">
        <v>99.388000000000005</v>
      </c>
      <c r="F412" s="160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  <c r="R412" s="160"/>
      <c r="S412" s="160"/>
      <c r="T412" s="160"/>
      <c r="U412" s="160"/>
      <c r="V412" s="160"/>
      <c r="W412" s="160"/>
      <c r="X412" s="160"/>
      <c r="Y412" s="150"/>
      <c r="Z412" s="150"/>
      <c r="AA412" s="150"/>
      <c r="AB412" s="150"/>
      <c r="AC412" s="150"/>
      <c r="AD412" s="150"/>
      <c r="AE412" s="150"/>
      <c r="AF412" s="150"/>
      <c r="AG412" s="150" t="s">
        <v>264</v>
      </c>
      <c r="AH412" s="150">
        <v>0</v>
      </c>
      <c r="AI412" s="150"/>
      <c r="AJ412" s="150"/>
      <c r="AK412" s="150"/>
      <c r="AL412" s="150"/>
      <c r="AM412" s="150"/>
      <c r="AN412" s="150"/>
      <c r="AO412" s="150"/>
      <c r="AP412" s="150"/>
      <c r="AQ412" s="150"/>
      <c r="AR412" s="150"/>
      <c r="AS412" s="150"/>
      <c r="AT412" s="150"/>
      <c r="AU412" s="150"/>
      <c r="AV412" s="150"/>
      <c r="AW412" s="150"/>
      <c r="AX412" s="150"/>
      <c r="AY412" s="150"/>
      <c r="AZ412" s="150"/>
      <c r="BA412" s="150"/>
      <c r="BB412" s="150"/>
      <c r="BC412" s="150"/>
      <c r="BD412" s="150"/>
      <c r="BE412" s="150"/>
      <c r="BF412" s="150"/>
      <c r="BG412" s="150"/>
      <c r="BH412" s="150"/>
    </row>
    <row r="413" spans="1:60" outlineLevel="1" x14ac:dyDescent="0.2">
      <c r="A413" s="157"/>
      <c r="B413" s="158"/>
      <c r="C413" s="195" t="s">
        <v>510</v>
      </c>
      <c r="D413" s="188"/>
      <c r="E413" s="189">
        <v>-12.375999999999999</v>
      </c>
      <c r="F413" s="160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  <c r="R413" s="160"/>
      <c r="S413" s="160"/>
      <c r="T413" s="160"/>
      <c r="U413" s="160"/>
      <c r="V413" s="160"/>
      <c r="W413" s="160"/>
      <c r="X413" s="160"/>
      <c r="Y413" s="150"/>
      <c r="Z413" s="150"/>
      <c r="AA413" s="150"/>
      <c r="AB413" s="150"/>
      <c r="AC413" s="150"/>
      <c r="AD413" s="150"/>
      <c r="AE413" s="150"/>
      <c r="AF413" s="150"/>
      <c r="AG413" s="150" t="s">
        <v>264</v>
      </c>
      <c r="AH413" s="150">
        <v>0</v>
      </c>
      <c r="AI413" s="150"/>
      <c r="AJ413" s="150"/>
      <c r="AK413" s="150"/>
      <c r="AL413" s="150"/>
      <c r="AM413" s="150"/>
      <c r="AN413" s="150"/>
      <c r="AO413" s="150"/>
      <c r="AP413" s="150"/>
      <c r="AQ413" s="150"/>
      <c r="AR413" s="150"/>
      <c r="AS413" s="150"/>
      <c r="AT413" s="150"/>
      <c r="AU413" s="150"/>
      <c r="AV413" s="150"/>
      <c r="AW413" s="150"/>
      <c r="AX413" s="150"/>
      <c r="AY413" s="150"/>
      <c r="AZ413" s="150"/>
      <c r="BA413" s="150"/>
      <c r="BB413" s="150"/>
      <c r="BC413" s="150"/>
      <c r="BD413" s="150"/>
      <c r="BE413" s="150"/>
      <c r="BF413" s="150"/>
      <c r="BG413" s="150"/>
      <c r="BH413" s="150"/>
    </row>
    <row r="414" spans="1:60" outlineLevel="1" x14ac:dyDescent="0.2">
      <c r="A414" s="157"/>
      <c r="B414" s="158"/>
      <c r="C414" s="196" t="s">
        <v>277</v>
      </c>
      <c r="D414" s="190"/>
      <c r="E414" s="191">
        <v>94.402699999999996</v>
      </c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  <c r="R414" s="160"/>
      <c r="S414" s="160"/>
      <c r="T414" s="160"/>
      <c r="U414" s="160"/>
      <c r="V414" s="160"/>
      <c r="W414" s="160"/>
      <c r="X414" s="160"/>
      <c r="Y414" s="150"/>
      <c r="Z414" s="150"/>
      <c r="AA414" s="150"/>
      <c r="AB414" s="150"/>
      <c r="AC414" s="150"/>
      <c r="AD414" s="150"/>
      <c r="AE414" s="150"/>
      <c r="AF414" s="150"/>
      <c r="AG414" s="150" t="s">
        <v>264</v>
      </c>
      <c r="AH414" s="150">
        <v>4</v>
      </c>
      <c r="AI414" s="150"/>
      <c r="AJ414" s="150"/>
      <c r="AK414" s="150"/>
      <c r="AL414" s="150"/>
      <c r="AM414" s="150"/>
      <c r="AN414" s="150"/>
      <c r="AO414" s="150"/>
      <c r="AP414" s="150"/>
      <c r="AQ414" s="150"/>
      <c r="AR414" s="150"/>
      <c r="AS414" s="150"/>
      <c r="AT414" s="150"/>
      <c r="AU414" s="150"/>
      <c r="AV414" s="150"/>
      <c r="AW414" s="150"/>
      <c r="AX414" s="150"/>
      <c r="AY414" s="150"/>
      <c r="AZ414" s="150"/>
      <c r="BA414" s="150"/>
      <c r="BB414" s="150"/>
      <c r="BC414" s="150"/>
      <c r="BD414" s="150"/>
      <c r="BE414" s="150"/>
      <c r="BF414" s="150"/>
      <c r="BG414" s="150"/>
      <c r="BH414" s="150"/>
    </row>
    <row r="415" spans="1:60" ht="22.5" outlineLevel="1" x14ac:dyDescent="0.2">
      <c r="A415" s="169">
        <v>55</v>
      </c>
      <c r="B415" s="170" t="s">
        <v>574</v>
      </c>
      <c r="C415" s="184" t="s">
        <v>575</v>
      </c>
      <c r="D415" s="171" t="s">
        <v>259</v>
      </c>
      <c r="E415" s="172">
        <v>312.50779999999997</v>
      </c>
      <c r="F415" s="173"/>
      <c r="G415" s="174">
        <f>ROUND(E415*F415,2)</f>
        <v>0</v>
      </c>
      <c r="H415" s="161"/>
      <c r="I415" s="160">
        <f>ROUND(E415*H415,2)</f>
        <v>0</v>
      </c>
      <c r="J415" s="161"/>
      <c r="K415" s="160">
        <f>ROUND(E415*J415,2)</f>
        <v>0</v>
      </c>
      <c r="L415" s="160">
        <v>21</v>
      </c>
      <c r="M415" s="160">
        <f>G415*(1+L415/100)</f>
        <v>0</v>
      </c>
      <c r="N415" s="160">
        <v>0</v>
      </c>
      <c r="O415" s="160">
        <f>ROUND(E415*N415,2)</f>
        <v>0</v>
      </c>
      <c r="P415" s="160">
        <v>0</v>
      </c>
      <c r="Q415" s="160">
        <f>ROUND(E415*P415,2)</f>
        <v>0</v>
      </c>
      <c r="R415" s="160"/>
      <c r="S415" s="160" t="s">
        <v>260</v>
      </c>
      <c r="T415" s="160" t="s">
        <v>260</v>
      </c>
      <c r="U415" s="160">
        <v>0.36199999999999999</v>
      </c>
      <c r="V415" s="160">
        <f>ROUND(E415*U415,2)</f>
        <v>113.13</v>
      </c>
      <c r="W415" s="160"/>
      <c r="X415" s="160" t="s">
        <v>261</v>
      </c>
      <c r="Y415" s="150"/>
      <c r="Z415" s="150"/>
      <c r="AA415" s="150"/>
      <c r="AB415" s="150"/>
      <c r="AC415" s="150"/>
      <c r="AD415" s="150"/>
      <c r="AE415" s="150"/>
      <c r="AF415" s="150"/>
      <c r="AG415" s="150" t="s">
        <v>262</v>
      </c>
      <c r="AH415" s="150"/>
      <c r="AI415" s="150"/>
      <c r="AJ415" s="150"/>
      <c r="AK415" s="150"/>
      <c r="AL415" s="150"/>
      <c r="AM415" s="150"/>
      <c r="AN415" s="150"/>
      <c r="AO415" s="150"/>
      <c r="AP415" s="150"/>
      <c r="AQ415" s="150"/>
      <c r="AR415" s="150"/>
      <c r="AS415" s="150"/>
      <c r="AT415" s="150"/>
      <c r="AU415" s="150"/>
      <c r="AV415" s="150"/>
      <c r="AW415" s="150"/>
      <c r="AX415" s="150"/>
      <c r="AY415" s="150"/>
      <c r="AZ415" s="150"/>
      <c r="BA415" s="150"/>
      <c r="BB415" s="150"/>
      <c r="BC415" s="150"/>
      <c r="BD415" s="150"/>
      <c r="BE415" s="150"/>
      <c r="BF415" s="150"/>
      <c r="BG415" s="150"/>
      <c r="BH415" s="150"/>
    </row>
    <row r="416" spans="1:60" outlineLevel="1" x14ac:dyDescent="0.2">
      <c r="A416" s="157"/>
      <c r="B416" s="158"/>
      <c r="C416" s="195" t="s">
        <v>576</v>
      </c>
      <c r="D416" s="188"/>
      <c r="E416" s="189">
        <v>312.50779999999997</v>
      </c>
      <c r="F416" s="160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  <c r="R416" s="160"/>
      <c r="S416" s="160"/>
      <c r="T416" s="160"/>
      <c r="U416" s="160"/>
      <c r="V416" s="160"/>
      <c r="W416" s="160"/>
      <c r="X416" s="160"/>
      <c r="Y416" s="150"/>
      <c r="Z416" s="150"/>
      <c r="AA416" s="150"/>
      <c r="AB416" s="150"/>
      <c r="AC416" s="150"/>
      <c r="AD416" s="150"/>
      <c r="AE416" s="150"/>
      <c r="AF416" s="150"/>
      <c r="AG416" s="150" t="s">
        <v>264</v>
      </c>
      <c r="AH416" s="150">
        <v>5</v>
      </c>
      <c r="AI416" s="150"/>
      <c r="AJ416" s="150"/>
      <c r="AK416" s="150"/>
      <c r="AL416" s="150"/>
      <c r="AM416" s="150"/>
      <c r="AN416" s="150"/>
      <c r="AO416" s="150"/>
      <c r="AP416" s="150"/>
      <c r="AQ416" s="150"/>
      <c r="AR416" s="150"/>
      <c r="AS416" s="150"/>
      <c r="AT416" s="150"/>
      <c r="AU416" s="150"/>
      <c r="AV416" s="150"/>
      <c r="AW416" s="150"/>
      <c r="AX416" s="150"/>
      <c r="AY416" s="150"/>
      <c r="AZ416" s="150"/>
      <c r="BA416" s="150"/>
      <c r="BB416" s="150"/>
      <c r="BC416" s="150"/>
      <c r="BD416" s="150"/>
      <c r="BE416" s="150"/>
      <c r="BF416" s="150"/>
      <c r="BG416" s="150"/>
      <c r="BH416" s="150"/>
    </row>
    <row r="417" spans="1:60" x14ac:dyDescent="0.2">
      <c r="A417" s="163" t="s">
        <v>232</v>
      </c>
      <c r="B417" s="164" t="s">
        <v>148</v>
      </c>
      <c r="C417" s="182" t="s">
        <v>149</v>
      </c>
      <c r="D417" s="165"/>
      <c r="E417" s="166"/>
      <c r="F417" s="167"/>
      <c r="G417" s="168">
        <f>SUMIF(AG418:AG481,"&lt;&gt;NOR",G418:G481)</f>
        <v>0</v>
      </c>
      <c r="H417" s="162"/>
      <c r="I417" s="162">
        <f>SUM(I418:I481)</f>
        <v>0</v>
      </c>
      <c r="J417" s="162"/>
      <c r="K417" s="162">
        <f>SUM(K418:K481)</f>
        <v>0</v>
      </c>
      <c r="L417" s="162"/>
      <c r="M417" s="162">
        <f>SUM(M418:M481)</f>
        <v>0</v>
      </c>
      <c r="N417" s="162"/>
      <c r="O417" s="162">
        <f>SUM(O418:O481)</f>
        <v>41.489999999999995</v>
      </c>
      <c r="P417" s="162"/>
      <c r="Q417" s="162">
        <f>SUM(Q418:Q481)</f>
        <v>0</v>
      </c>
      <c r="R417" s="162"/>
      <c r="S417" s="162"/>
      <c r="T417" s="162"/>
      <c r="U417" s="162"/>
      <c r="V417" s="162">
        <f>SUM(V418:V481)</f>
        <v>1221.4199999999998</v>
      </c>
      <c r="W417" s="162"/>
      <c r="X417" s="162"/>
      <c r="AG417" t="s">
        <v>233</v>
      </c>
    </row>
    <row r="418" spans="1:60" ht="22.5" outlineLevel="1" x14ac:dyDescent="0.2">
      <c r="A418" s="169">
        <v>56</v>
      </c>
      <c r="B418" s="170" t="s">
        <v>2048</v>
      </c>
      <c r="C418" s="184" t="s">
        <v>1965</v>
      </c>
      <c r="D418" s="171" t="s">
        <v>259</v>
      </c>
      <c r="E418" s="172">
        <v>64.355500000000006</v>
      </c>
      <c r="F418" s="173"/>
      <c r="G418" s="174">
        <f>ROUND(E418*F418,2)</f>
        <v>0</v>
      </c>
      <c r="H418" s="161"/>
      <c r="I418" s="160">
        <f>ROUND(E418*H418,2)</f>
        <v>0</v>
      </c>
      <c r="J418" s="161"/>
      <c r="K418" s="160">
        <f>ROUND(E418*J418,2)</f>
        <v>0</v>
      </c>
      <c r="L418" s="160">
        <v>21</v>
      </c>
      <c r="M418" s="160">
        <f>G418*(1+L418/100)</f>
        <v>0</v>
      </c>
      <c r="N418" s="160">
        <v>2.3099999999999999E-2</v>
      </c>
      <c r="O418" s="160">
        <f>ROUND(E418*N418,2)</f>
        <v>1.49</v>
      </c>
      <c r="P418" s="160">
        <v>0</v>
      </c>
      <c r="Q418" s="160">
        <f>ROUND(E418*P418,2)</f>
        <v>0</v>
      </c>
      <c r="R418" s="160"/>
      <c r="S418" s="160" t="s">
        <v>260</v>
      </c>
      <c r="T418" s="160" t="s">
        <v>260</v>
      </c>
      <c r="U418" s="160">
        <v>0.43</v>
      </c>
      <c r="V418" s="160">
        <f>ROUND(E418*U418,2)</f>
        <v>27.67</v>
      </c>
      <c r="W418" s="160"/>
      <c r="X418" s="160" t="s">
        <v>261</v>
      </c>
      <c r="Y418" s="150"/>
      <c r="Z418" s="150"/>
      <c r="AA418" s="150"/>
      <c r="AB418" s="150"/>
      <c r="AC418" s="150"/>
      <c r="AD418" s="150"/>
      <c r="AE418" s="150"/>
      <c r="AF418" s="150"/>
      <c r="AG418" s="150" t="s">
        <v>262</v>
      </c>
      <c r="AH418" s="150"/>
      <c r="AI418" s="150"/>
      <c r="AJ418" s="150"/>
      <c r="AK418" s="150"/>
      <c r="AL418" s="150"/>
      <c r="AM418" s="150"/>
      <c r="AN418" s="150"/>
      <c r="AO418" s="150"/>
      <c r="AP418" s="150"/>
      <c r="AQ418" s="150"/>
      <c r="AR418" s="150"/>
      <c r="AS418" s="150"/>
      <c r="AT418" s="150"/>
      <c r="AU418" s="150"/>
      <c r="AV418" s="150"/>
      <c r="AW418" s="150"/>
      <c r="AX418" s="150"/>
      <c r="AY418" s="150"/>
      <c r="AZ418" s="150"/>
      <c r="BA418" s="150"/>
      <c r="BB418" s="150"/>
      <c r="BC418" s="150"/>
      <c r="BD418" s="150"/>
      <c r="BE418" s="150"/>
      <c r="BF418" s="150"/>
      <c r="BG418" s="150"/>
      <c r="BH418" s="150"/>
    </row>
    <row r="419" spans="1:60" outlineLevel="1" x14ac:dyDescent="0.2">
      <c r="A419" s="157"/>
      <c r="B419" s="158"/>
      <c r="C419" s="195" t="s">
        <v>577</v>
      </c>
      <c r="D419" s="188"/>
      <c r="E419" s="189">
        <v>20.204999999999998</v>
      </c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  <c r="R419" s="160"/>
      <c r="S419" s="160"/>
      <c r="T419" s="160"/>
      <c r="U419" s="160"/>
      <c r="V419" s="160"/>
      <c r="W419" s="160"/>
      <c r="X419" s="160"/>
      <c r="Y419" s="150"/>
      <c r="Z419" s="150"/>
      <c r="AA419" s="150"/>
      <c r="AB419" s="150"/>
      <c r="AC419" s="150"/>
      <c r="AD419" s="150"/>
      <c r="AE419" s="150"/>
      <c r="AF419" s="150"/>
      <c r="AG419" s="150" t="s">
        <v>264</v>
      </c>
      <c r="AH419" s="150">
        <v>0</v>
      </c>
      <c r="AI419" s="150"/>
      <c r="AJ419" s="150"/>
      <c r="AK419" s="150"/>
      <c r="AL419" s="150"/>
      <c r="AM419" s="150"/>
      <c r="AN419" s="150"/>
      <c r="AO419" s="150"/>
      <c r="AP419" s="150"/>
      <c r="AQ419" s="150"/>
      <c r="AR419" s="150"/>
      <c r="AS419" s="150"/>
      <c r="AT419" s="150"/>
      <c r="AU419" s="150"/>
      <c r="AV419" s="150"/>
      <c r="AW419" s="150"/>
      <c r="AX419" s="150"/>
      <c r="AY419" s="150"/>
      <c r="AZ419" s="150"/>
      <c r="BA419" s="150"/>
      <c r="BB419" s="150"/>
      <c r="BC419" s="150"/>
      <c r="BD419" s="150"/>
      <c r="BE419" s="150"/>
      <c r="BF419" s="150"/>
      <c r="BG419" s="150"/>
      <c r="BH419" s="150"/>
    </row>
    <row r="420" spans="1:60" outlineLevel="1" x14ac:dyDescent="0.2">
      <c r="A420" s="157"/>
      <c r="B420" s="158"/>
      <c r="C420" s="197" t="s">
        <v>378</v>
      </c>
      <c r="D420" s="192"/>
      <c r="E420" s="193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  <c r="R420" s="160"/>
      <c r="S420" s="160"/>
      <c r="T420" s="160"/>
      <c r="U420" s="160"/>
      <c r="V420" s="160"/>
      <c r="W420" s="160"/>
      <c r="X420" s="160"/>
      <c r="Y420" s="150"/>
      <c r="Z420" s="150"/>
      <c r="AA420" s="150"/>
      <c r="AB420" s="150"/>
      <c r="AC420" s="150"/>
      <c r="AD420" s="150"/>
      <c r="AE420" s="150"/>
      <c r="AF420" s="150"/>
      <c r="AG420" s="150" t="s">
        <v>264</v>
      </c>
      <c r="AH420" s="150"/>
      <c r="AI420" s="150"/>
      <c r="AJ420" s="150"/>
      <c r="AK420" s="150"/>
      <c r="AL420" s="150"/>
      <c r="AM420" s="150"/>
      <c r="AN420" s="150"/>
      <c r="AO420" s="150"/>
      <c r="AP420" s="150"/>
      <c r="AQ420" s="150"/>
      <c r="AR420" s="150"/>
      <c r="AS420" s="150"/>
      <c r="AT420" s="150"/>
      <c r="AU420" s="150"/>
      <c r="AV420" s="150"/>
      <c r="AW420" s="150"/>
      <c r="AX420" s="150"/>
      <c r="AY420" s="150"/>
      <c r="AZ420" s="150"/>
      <c r="BA420" s="150"/>
      <c r="BB420" s="150"/>
      <c r="BC420" s="150"/>
      <c r="BD420" s="150"/>
      <c r="BE420" s="150"/>
      <c r="BF420" s="150"/>
      <c r="BG420" s="150"/>
      <c r="BH420" s="150"/>
    </row>
    <row r="421" spans="1:60" outlineLevel="1" x14ac:dyDescent="0.2">
      <c r="A421" s="157"/>
      <c r="B421" s="158"/>
      <c r="C421" s="198" t="s">
        <v>578</v>
      </c>
      <c r="D421" s="192"/>
      <c r="E421" s="193">
        <v>9.6</v>
      </c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  <c r="R421" s="160"/>
      <c r="S421" s="160"/>
      <c r="T421" s="160"/>
      <c r="U421" s="160"/>
      <c r="V421" s="160"/>
      <c r="W421" s="160"/>
      <c r="X421" s="160"/>
      <c r="Y421" s="150"/>
      <c r="Z421" s="150"/>
      <c r="AA421" s="150"/>
      <c r="AB421" s="150"/>
      <c r="AC421" s="150"/>
      <c r="AD421" s="150"/>
      <c r="AE421" s="150"/>
      <c r="AF421" s="150"/>
      <c r="AG421" s="150" t="s">
        <v>264</v>
      </c>
      <c r="AH421" s="150">
        <v>2</v>
      </c>
      <c r="AI421" s="150"/>
      <c r="AJ421" s="150"/>
      <c r="AK421" s="150"/>
      <c r="AL421" s="150"/>
      <c r="AM421" s="150"/>
      <c r="AN421" s="150"/>
      <c r="AO421" s="150"/>
      <c r="AP421" s="150"/>
      <c r="AQ421" s="150"/>
      <c r="AR421" s="150"/>
      <c r="AS421" s="150"/>
      <c r="AT421" s="150"/>
      <c r="AU421" s="150"/>
      <c r="AV421" s="150"/>
      <c r="AW421" s="150"/>
      <c r="AX421" s="150"/>
      <c r="AY421" s="150"/>
      <c r="AZ421" s="150"/>
      <c r="BA421" s="150"/>
      <c r="BB421" s="150"/>
      <c r="BC421" s="150"/>
      <c r="BD421" s="150"/>
      <c r="BE421" s="150"/>
      <c r="BF421" s="150"/>
      <c r="BG421" s="150"/>
      <c r="BH421" s="150"/>
    </row>
    <row r="422" spans="1:60" outlineLevel="1" x14ac:dyDescent="0.2">
      <c r="A422" s="157"/>
      <c r="B422" s="158"/>
      <c r="C422" s="198" t="s">
        <v>579</v>
      </c>
      <c r="D422" s="192"/>
      <c r="E422" s="193">
        <v>9</v>
      </c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  <c r="R422" s="160"/>
      <c r="S422" s="160"/>
      <c r="T422" s="160"/>
      <c r="U422" s="160"/>
      <c r="V422" s="160"/>
      <c r="W422" s="160"/>
      <c r="X422" s="160"/>
      <c r="Y422" s="150"/>
      <c r="Z422" s="150"/>
      <c r="AA422" s="150"/>
      <c r="AB422" s="150"/>
      <c r="AC422" s="150"/>
      <c r="AD422" s="150"/>
      <c r="AE422" s="150"/>
      <c r="AF422" s="150"/>
      <c r="AG422" s="150" t="s">
        <v>264</v>
      </c>
      <c r="AH422" s="150">
        <v>2</v>
      </c>
      <c r="AI422" s="150"/>
      <c r="AJ422" s="150"/>
      <c r="AK422" s="150"/>
      <c r="AL422" s="150"/>
      <c r="AM422" s="150"/>
      <c r="AN422" s="150"/>
      <c r="AO422" s="150"/>
      <c r="AP422" s="150"/>
      <c r="AQ422" s="150"/>
      <c r="AR422" s="150"/>
      <c r="AS422" s="150"/>
      <c r="AT422" s="150"/>
      <c r="AU422" s="150"/>
      <c r="AV422" s="150"/>
      <c r="AW422" s="150"/>
      <c r="AX422" s="150"/>
      <c r="AY422" s="150"/>
      <c r="AZ422" s="150"/>
      <c r="BA422" s="150"/>
      <c r="BB422" s="150"/>
      <c r="BC422" s="150"/>
      <c r="BD422" s="150"/>
      <c r="BE422" s="150"/>
      <c r="BF422" s="150"/>
      <c r="BG422" s="150"/>
      <c r="BH422" s="150"/>
    </row>
    <row r="423" spans="1:60" outlineLevel="1" x14ac:dyDescent="0.2">
      <c r="A423" s="157"/>
      <c r="B423" s="158"/>
      <c r="C423" s="198" t="s">
        <v>580</v>
      </c>
      <c r="D423" s="192"/>
      <c r="E423" s="193">
        <v>9.6</v>
      </c>
      <c r="F423" s="160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  <c r="R423" s="160"/>
      <c r="S423" s="160"/>
      <c r="T423" s="160"/>
      <c r="U423" s="160"/>
      <c r="V423" s="160"/>
      <c r="W423" s="160"/>
      <c r="X423" s="160"/>
      <c r="Y423" s="150"/>
      <c r="Z423" s="150"/>
      <c r="AA423" s="150"/>
      <c r="AB423" s="150"/>
      <c r="AC423" s="150"/>
      <c r="AD423" s="150"/>
      <c r="AE423" s="150"/>
      <c r="AF423" s="150"/>
      <c r="AG423" s="150" t="s">
        <v>264</v>
      </c>
      <c r="AH423" s="150">
        <v>2</v>
      </c>
      <c r="AI423" s="150"/>
      <c r="AJ423" s="150"/>
      <c r="AK423" s="150"/>
      <c r="AL423" s="150"/>
      <c r="AM423" s="150"/>
      <c r="AN423" s="150"/>
      <c r="AO423" s="150"/>
      <c r="AP423" s="150"/>
      <c r="AQ423" s="150"/>
      <c r="AR423" s="150"/>
      <c r="AS423" s="150"/>
      <c r="AT423" s="150"/>
      <c r="AU423" s="150"/>
      <c r="AV423" s="150"/>
      <c r="AW423" s="150"/>
      <c r="AX423" s="150"/>
      <c r="AY423" s="150"/>
      <c r="AZ423" s="150"/>
      <c r="BA423" s="150"/>
      <c r="BB423" s="150"/>
      <c r="BC423" s="150"/>
      <c r="BD423" s="150"/>
      <c r="BE423" s="150"/>
      <c r="BF423" s="150"/>
      <c r="BG423" s="150"/>
      <c r="BH423" s="150"/>
    </row>
    <row r="424" spans="1:60" outlineLevel="1" x14ac:dyDescent="0.2">
      <c r="A424" s="157"/>
      <c r="B424" s="158"/>
      <c r="C424" s="198" t="s">
        <v>581</v>
      </c>
      <c r="D424" s="192"/>
      <c r="E424" s="193">
        <v>12.8</v>
      </c>
      <c r="F424" s="160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  <c r="R424" s="160"/>
      <c r="S424" s="160"/>
      <c r="T424" s="160"/>
      <c r="U424" s="160"/>
      <c r="V424" s="160"/>
      <c r="W424" s="160"/>
      <c r="X424" s="160"/>
      <c r="Y424" s="150"/>
      <c r="Z424" s="150"/>
      <c r="AA424" s="150"/>
      <c r="AB424" s="150"/>
      <c r="AC424" s="150"/>
      <c r="AD424" s="150"/>
      <c r="AE424" s="150"/>
      <c r="AF424" s="150"/>
      <c r="AG424" s="150" t="s">
        <v>264</v>
      </c>
      <c r="AH424" s="150">
        <v>2</v>
      </c>
      <c r="AI424" s="150"/>
      <c r="AJ424" s="150"/>
      <c r="AK424" s="150"/>
      <c r="AL424" s="150"/>
      <c r="AM424" s="150"/>
      <c r="AN424" s="150"/>
      <c r="AO424" s="150"/>
      <c r="AP424" s="150"/>
      <c r="AQ424" s="150"/>
      <c r="AR424" s="150"/>
      <c r="AS424" s="150"/>
      <c r="AT424" s="150"/>
      <c r="AU424" s="150"/>
      <c r="AV424" s="150"/>
      <c r="AW424" s="150"/>
      <c r="AX424" s="150"/>
      <c r="AY424" s="150"/>
      <c r="AZ424" s="150"/>
      <c r="BA424" s="150"/>
      <c r="BB424" s="150"/>
      <c r="BC424" s="150"/>
      <c r="BD424" s="150"/>
      <c r="BE424" s="150"/>
      <c r="BF424" s="150"/>
      <c r="BG424" s="150"/>
      <c r="BH424" s="150"/>
    </row>
    <row r="425" spans="1:60" outlineLevel="1" x14ac:dyDescent="0.2">
      <c r="A425" s="157"/>
      <c r="B425" s="158"/>
      <c r="C425" s="198" t="s">
        <v>582</v>
      </c>
      <c r="D425" s="192"/>
      <c r="E425" s="193">
        <v>112.2</v>
      </c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  <c r="R425" s="160"/>
      <c r="S425" s="160"/>
      <c r="T425" s="160"/>
      <c r="U425" s="160"/>
      <c r="V425" s="160"/>
      <c r="W425" s="160"/>
      <c r="X425" s="160"/>
      <c r="Y425" s="150"/>
      <c r="Z425" s="150"/>
      <c r="AA425" s="150"/>
      <c r="AB425" s="150"/>
      <c r="AC425" s="150"/>
      <c r="AD425" s="150"/>
      <c r="AE425" s="150"/>
      <c r="AF425" s="150"/>
      <c r="AG425" s="150" t="s">
        <v>264</v>
      </c>
      <c r="AH425" s="150">
        <v>2</v>
      </c>
      <c r="AI425" s="150"/>
      <c r="AJ425" s="150"/>
      <c r="AK425" s="150"/>
      <c r="AL425" s="150"/>
      <c r="AM425" s="150"/>
      <c r="AN425" s="150"/>
      <c r="AO425" s="150"/>
      <c r="AP425" s="150"/>
      <c r="AQ425" s="150"/>
      <c r="AR425" s="150"/>
      <c r="AS425" s="150"/>
      <c r="AT425" s="150"/>
      <c r="AU425" s="150"/>
      <c r="AV425" s="150"/>
      <c r="AW425" s="150"/>
      <c r="AX425" s="150"/>
      <c r="AY425" s="150"/>
      <c r="AZ425" s="150"/>
      <c r="BA425" s="150"/>
      <c r="BB425" s="150"/>
      <c r="BC425" s="150"/>
      <c r="BD425" s="150"/>
      <c r="BE425" s="150"/>
      <c r="BF425" s="150"/>
      <c r="BG425" s="150"/>
      <c r="BH425" s="150"/>
    </row>
    <row r="426" spans="1:60" outlineLevel="1" x14ac:dyDescent="0.2">
      <c r="A426" s="157"/>
      <c r="B426" s="158"/>
      <c r="C426" s="197" t="s">
        <v>385</v>
      </c>
      <c r="D426" s="192"/>
      <c r="E426" s="193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  <c r="R426" s="160"/>
      <c r="S426" s="160"/>
      <c r="T426" s="160"/>
      <c r="U426" s="160"/>
      <c r="V426" s="160"/>
      <c r="W426" s="160"/>
      <c r="X426" s="160"/>
      <c r="Y426" s="150"/>
      <c r="Z426" s="150"/>
      <c r="AA426" s="150"/>
      <c r="AB426" s="150"/>
      <c r="AC426" s="150"/>
      <c r="AD426" s="150"/>
      <c r="AE426" s="150"/>
      <c r="AF426" s="150"/>
      <c r="AG426" s="150" t="s">
        <v>264</v>
      </c>
      <c r="AH426" s="150"/>
      <c r="AI426" s="150"/>
      <c r="AJ426" s="150"/>
      <c r="AK426" s="150"/>
      <c r="AL426" s="150"/>
      <c r="AM426" s="150"/>
      <c r="AN426" s="150"/>
      <c r="AO426" s="150"/>
      <c r="AP426" s="150"/>
      <c r="AQ426" s="150"/>
      <c r="AR426" s="150"/>
      <c r="AS426" s="150"/>
      <c r="AT426" s="150"/>
      <c r="AU426" s="150"/>
      <c r="AV426" s="150"/>
      <c r="AW426" s="150"/>
      <c r="AX426" s="150"/>
      <c r="AY426" s="150"/>
      <c r="AZ426" s="150"/>
      <c r="BA426" s="150"/>
      <c r="BB426" s="150"/>
      <c r="BC426" s="150"/>
      <c r="BD426" s="150"/>
      <c r="BE426" s="150"/>
      <c r="BF426" s="150"/>
      <c r="BG426" s="150"/>
      <c r="BH426" s="150"/>
    </row>
    <row r="427" spans="1:60" outlineLevel="1" x14ac:dyDescent="0.2">
      <c r="A427" s="157"/>
      <c r="B427" s="158"/>
      <c r="C427" s="195" t="s">
        <v>583</v>
      </c>
      <c r="D427" s="188"/>
      <c r="E427" s="189">
        <v>38.299999999999997</v>
      </c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  <c r="R427" s="160"/>
      <c r="S427" s="160"/>
      <c r="T427" s="160"/>
      <c r="U427" s="160"/>
      <c r="V427" s="160"/>
      <c r="W427" s="160"/>
      <c r="X427" s="160"/>
      <c r="Y427" s="150"/>
      <c r="Z427" s="150"/>
      <c r="AA427" s="150"/>
      <c r="AB427" s="150"/>
      <c r="AC427" s="150"/>
      <c r="AD427" s="150"/>
      <c r="AE427" s="150"/>
      <c r="AF427" s="150"/>
      <c r="AG427" s="150" t="s">
        <v>264</v>
      </c>
      <c r="AH427" s="150">
        <v>0</v>
      </c>
      <c r="AI427" s="150"/>
      <c r="AJ427" s="150"/>
      <c r="AK427" s="150"/>
      <c r="AL427" s="150"/>
      <c r="AM427" s="150"/>
      <c r="AN427" s="150"/>
      <c r="AO427" s="150"/>
      <c r="AP427" s="150"/>
      <c r="AQ427" s="150"/>
      <c r="AR427" s="150"/>
      <c r="AS427" s="150"/>
      <c r="AT427" s="150"/>
      <c r="AU427" s="150"/>
      <c r="AV427" s="150"/>
      <c r="AW427" s="150"/>
      <c r="AX427" s="150"/>
      <c r="AY427" s="150"/>
      <c r="AZ427" s="150"/>
      <c r="BA427" s="150"/>
      <c r="BB427" s="150"/>
      <c r="BC427" s="150"/>
      <c r="BD427" s="150"/>
      <c r="BE427" s="150"/>
      <c r="BF427" s="150"/>
      <c r="BG427" s="150"/>
      <c r="BH427" s="150"/>
    </row>
    <row r="428" spans="1:60" outlineLevel="1" x14ac:dyDescent="0.2">
      <c r="A428" s="157"/>
      <c r="B428" s="158"/>
      <c r="C428" s="196" t="s">
        <v>277</v>
      </c>
      <c r="D428" s="190"/>
      <c r="E428" s="191">
        <v>5.8505000000000003</v>
      </c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  <c r="R428" s="160"/>
      <c r="S428" s="160"/>
      <c r="T428" s="160"/>
      <c r="U428" s="160"/>
      <c r="V428" s="160"/>
      <c r="W428" s="160"/>
      <c r="X428" s="160"/>
      <c r="Y428" s="150"/>
      <c r="Z428" s="150"/>
      <c r="AA428" s="150"/>
      <c r="AB428" s="150"/>
      <c r="AC428" s="150"/>
      <c r="AD428" s="150"/>
      <c r="AE428" s="150"/>
      <c r="AF428" s="150"/>
      <c r="AG428" s="150" t="s">
        <v>264</v>
      </c>
      <c r="AH428" s="150">
        <v>4</v>
      </c>
      <c r="AI428" s="150"/>
      <c r="AJ428" s="150"/>
      <c r="AK428" s="150"/>
      <c r="AL428" s="150"/>
      <c r="AM428" s="150"/>
      <c r="AN428" s="150"/>
      <c r="AO428" s="150"/>
      <c r="AP428" s="150"/>
      <c r="AQ428" s="150"/>
      <c r="AR428" s="150"/>
      <c r="AS428" s="150"/>
      <c r="AT428" s="150"/>
      <c r="AU428" s="150"/>
      <c r="AV428" s="150"/>
      <c r="AW428" s="150"/>
      <c r="AX428" s="150"/>
      <c r="AY428" s="150"/>
      <c r="AZ428" s="150"/>
      <c r="BA428" s="150"/>
      <c r="BB428" s="150"/>
      <c r="BC428" s="150"/>
      <c r="BD428" s="150"/>
      <c r="BE428" s="150"/>
      <c r="BF428" s="150"/>
      <c r="BG428" s="150"/>
      <c r="BH428" s="150"/>
    </row>
    <row r="429" spans="1:60" ht="22.5" outlineLevel="1" x14ac:dyDescent="0.2">
      <c r="A429" s="169">
        <v>57</v>
      </c>
      <c r="B429" s="170" t="s">
        <v>2049</v>
      </c>
      <c r="C429" s="184" t="s">
        <v>2054</v>
      </c>
      <c r="D429" s="171" t="s">
        <v>259</v>
      </c>
      <c r="E429" s="172">
        <v>48.587000000000003</v>
      </c>
      <c r="F429" s="173"/>
      <c r="G429" s="174">
        <f>ROUND(E429*F429,2)</f>
        <v>0</v>
      </c>
      <c r="H429" s="161"/>
      <c r="I429" s="160">
        <f>ROUND(E429*H429,2)</f>
        <v>0</v>
      </c>
      <c r="J429" s="161"/>
      <c r="K429" s="160">
        <f>ROUND(E429*J429,2)</f>
        <v>0</v>
      </c>
      <c r="L429" s="160">
        <v>21</v>
      </c>
      <c r="M429" s="160">
        <f>G429*(1+L429/100)</f>
        <v>0</v>
      </c>
      <c r="N429" s="160">
        <v>3.3599999999999998E-2</v>
      </c>
      <c r="O429" s="160">
        <f>ROUND(E429*N429,2)</f>
        <v>1.63</v>
      </c>
      <c r="P429" s="160">
        <v>0</v>
      </c>
      <c r="Q429" s="160">
        <f>ROUND(E429*P429,2)</f>
        <v>0</v>
      </c>
      <c r="R429" s="160"/>
      <c r="S429" s="160" t="s">
        <v>260</v>
      </c>
      <c r="T429" s="160" t="s">
        <v>260</v>
      </c>
      <c r="U429" s="160">
        <v>0.48</v>
      </c>
      <c r="V429" s="160">
        <f>ROUND(E429*U429,2)</f>
        <v>23.32</v>
      </c>
      <c r="W429" s="160"/>
      <c r="X429" s="160" t="s">
        <v>261</v>
      </c>
      <c r="Y429" s="150"/>
      <c r="Z429" s="150"/>
      <c r="AA429" s="150"/>
      <c r="AB429" s="150"/>
      <c r="AC429" s="150"/>
      <c r="AD429" s="150"/>
      <c r="AE429" s="150"/>
      <c r="AF429" s="150"/>
      <c r="AG429" s="150" t="s">
        <v>262</v>
      </c>
      <c r="AH429" s="150"/>
      <c r="AI429" s="150"/>
      <c r="AJ429" s="150"/>
      <c r="AK429" s="150"/>
      <c r="AL429" s="150"/>
      <c r="AM429" s="150"/>
      <c r="AN429" s="150"/>
      <c r="AO429" s="150"/>
      <c r="AP429" s="150"/>
      <c r="AQ429" s="150"/>
      <c r="AR429" s="150"/>
      <c r="AS429" s="150"/>
      <c r="AT429" s="150"/>
      <c r="AU429" s="150"/>
      <c r="AV429" s="150"/>
      <c r="AW429" s="150"/>
      <c r="AX429" s="150"/>
      <c r="AY429" s="150"/>
      <c r="AZ429" s="150"/>
      <c r="BA429" s="150"/>
      <c r="BB429" s="150"/>
      <c r="BC429" s="150"/>
      <c r="BD429" s="150"/>
      <c r="BE429" s="150"/>
      <c r="BF429" s="150"/>
      <c r="BG429" s="150"/>
      <c r="BH429" s="150"/>
    </row>
    <row r="430" spans="1:60" outlineLevel="1" x14ac:dyDescent="0.2">
      <c r="A430" s="157"/>
      <c r="B430" s="158"/>
      <c r="C430" s="195" t="s">
        <v>584</v>
      </c>
      <c r="D430" s="188"/>
      <c r="E430" s="189">
        <v>27.95</v>
      </c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  <c r="R430" s="160"/>
      <c r="S430" s="160"/>
      <c r="T430" s="160"/>
      <c r="U430" s="160"/>
      <c r="V430" s="160"/>
      <c r="W430" s="160"/>
      <c r="X430" s="160"/>
      <c r="Y430" s="150"/>
      <c r="Z430" s="150"/>
      <c r="AA430" s="150"/>
      <c r="AB430" s="150"/>
      <c r="AC430" s="150"/>
      <c r="AD430" s="150"/>
      <c r="AE430" s="150"/>
      <c r="AF430" s="150"/>
      <c r="AG430" s="150" t="s">
        <v>264</v>
      </c>
      <c r="AH430" s="150">
        <v>0</v>
      </c>
      <c r="AI430" s="150"/>
      <c r="AJ430" s="150"/>
      <c r="AK430" s="150"/>
      <c r="AL430" s="150"/>
      <c r="AM430" s="150"/>
      <c r="AN430" s="150"/>
      <c r="AO430" s="150"/>
      <c r="AP430" s="150"/>
      <c r="AQ430" s="150"/>
      <c r="AR430" s="150"/>
      <c r="AS430" s="150"/>
      <c r="AT430" s="150"/>
      <c r="AU430" s="150"/>
      <c r="AV430" s="150"/>
      <c r="AW430" s="150"/>
      <c r="AX430" s="150"/>
      <c r="AY430" s="150"/>
      <c r="AZ430" s="150"/>
      <c r="BA430" s="150"/>
      <c r="BB430" s="150"/>
      <c r="BC430" s="150"/>
      <c r="BD430" s="150"/>
      <c r="BE430" s="150"/>
      <c r="BF430" s="150"/>
      <c r="BG430" s="150"/>
      <c r="BH430" s="150"/>
    </row>
    <row r="431" spans="1:60" outlineLevel="1" x14ac:dyDescent="0.2">
      <c r="A431" s="157"/>
      <c r="B431" s="158"/>
      <c r="C431" s="195" t="s">
        <v>585</v>
      </c>
      <c r="D431" s="188"/>
      <c r="E431" s="189">
        <v>6.12</v>
      </c>
      <c r="F431" s="160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  <c r="R431" s="160"/>
      <c r="S431" s="160"/>
      <c r="T431" s="160"/>
      <c r="U431" s="160"/>
      <c r="V431" s="160"/>
      <c r="W431" s="160"/>
      <c r="X431" s="160"/>
      <c r="Y431" s="150"/>
      <c r="Z431" s="150"/>
      <c r="AA431" s="150"/>
      <c r="AB431" s="150"/>
      <c r="AC431" s="150"/>
      <c r="AD431" s="150"/>
      <c r="AE431" s="150"/>
      <c r="AF431" s="150"/>
      <c r="AG431" s="150" t="s">
        <v>264</v>
      </c>
      <c r="AH431" s="150">
        <v>0</v>
      </c>
      <c r="AI431" s="150"/>
      <c r="AJ431" s="150"/>
      <c r="AK431" s="150"/>
      <c r="AL431" s="150"/>
      <c r="AM431" s="150"/>
      <c r="AN431" s="150"/>
      <c r="AO431" s="150"/>
      <c r="AP431" s="150"/>
      <c r="AQ431" s="150"/>
      <c r="AR431" s="150"/>
      <c r="AS431" s="150"/>
      <c r="AT431" s="150"/>
      <c r="AU431" s="150"/>
      <c r="AV431" s="150"/>
      <c r="AW431" s="150"/>
      <c r="AX431" s="150"/>
      <c r="AY431" s="150"/>
      <c r="AZ431" s="150"/>
      <c r="BA431" s="150"/>
      <c r="BB431" s="150"/>
      <c r="BC431" s="150"/>
      <c r="BD431" s="150"/>
      <c r="BE431" s="150"/>
      <c r="BF431" s="150"/>
      <c r="BG431" s="150"/>
      <c r="BH431" s="150"/>
    </row>
    <row r="432" spans="1:60" outlineLevel="1" x14ac:dyDescent="0.2">
      <c r="A432" s="157"/>
      <c r="B432" s="158"/>
      <c r="C432" s="195" t="s">
        <v>586</v>
      </c>
      <c r="D432" s="188"/>
      <c r="E432" s="189">
        <v>7.2</v>
      </c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  <c r="R432" s="160"/>
      <c r="S432" s="160"/>
      <c r="T432" s="160"/>
      <c r="U432" s="160"/>
      <c r="V432" s="160"/>
      <c r="W432" s="160"/>
      <c r="X432" s="160"/>
      <c r="Y432" s="150"/>
      <c r="Z432" s="150"/>
      <c r="AA432" s="150"/>
      <c r="AB432" s="150"/>
      <c r="AC432" s="150"/>
      <c r="AD432" s="150"/>
      <c r="AE432" s="150"/>
      <c r="AF432" s="150"/>
      <c r="AG432" s="150" t="s">
        <v>264</v>
      </c>
      <c r="AH432" s="150">
        <v>0</v>
      </c>
      <c r="AI432" s="150"/>
      <c r="AJ432" s="150"/>
      <c r="AK432" s="150"/>
      <c r="AL432" s="150"/>
      <c r="AM432" s="150"/>
      <c r="AN432" s="150"/>
      <c r="AO432" s="150"/>
      <c r="AP432" s="150"/>
      <c r="AQ432" s="150"/>
      <c r="AR432" s="150"/>
      <c r="AS432" s="150"/>
      <c r="AT432" s="150"/>
      <c r="AU432" s="150"/>
      <c r="AV432" s="150"/>
      <c r="AW432" s="150"/>
      <c r="AX432" s="150"/>
      <c r="AY432" s="150"/>
      <c r="AZ432" s="150"/>
      <c r="BA432" s="150"/>
      <c r="BB432" s="150"/>
      <c r="BC432" s="150"/>
      <c r="BD432" s="150"/>
      <c r="BE432" s="150"/>
      <c r="BF432" s="150"/>
      <c r="BG432" s="150"/>
      <c r="BH432" s="150"/>
    </row>
    <row r="433" spans="1:60" outlineLevel="1" x14ac:dyDescent="0.2">
      <c r="A433" s="157"/>
      <c r="B433" s="158"/>
      <c r="C433" s="195" t="s">
        <v>587</v>
      </c>
      <c r="D433" s="188"/>
      <c r="E433" s="189">
        <v>2.9</v>
      </c>
      <c r="F433" s="160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  <c r="R433" s="160"/>
      <c r="S433" s="160"/>
      <c r="T433" s="160"/>
      <c r="U433" s="160"/>
      <c r="V433" s="160"/>
      <c r="W433" s="160"/>
      <c r="X433" s="160"/>
      <c r="Y433" s="150"/>
      <c r="Z433" s="150"/>
      <c r="AA433" s="150"/>
      <c r="AB433" s="150"/>
      <c r="AC433" s="150"/>
      <c r="AD433" s="150"/>
      <c r="AE433" s="150"/>
      <c r="AF433" s="150"/>
      <c r="AG433" s="150" t="s">
        <v>264</v>
      </c>
      <c r="AH433" s="150">
        <v>0</v>
      </c>
      <c r="AI433" s="150"/>
      <c r="AJ433" s="150"/>
      <c r="AK433" s="150"/>
      <c r="AL433" s="150"/>
      <c r="AM433" s="150"/>
      <c r="AN433" s="150"/>
      <c r="AO433" s="150"/>
      <c r="AP433" s="150"/>
      <c r="AQ433" s="150"/>
      <c r="AR433" s="150"/>
      <c r="AS433" s="150"/>
      <c r="AT433" s="150"/>
      <c r="AU433" s="150"/>
      <c r="AV433" s="150"/>
      <c r="AW433" s="150"/>
      <c r="AX433" s="150"/>
      <c r="AY433" s="150"/>
      <c r="AZ433" s="150"/>
      <c r="BA433" s="150"/>
      <c r="BB433" s="150"/>
      <c r="BC433" s="150"/>
      <c r="BD433" s="150"/>
      <c r="BE433" s="150"/>
      <c r="BF433" s="150"/>
      <c r="BG433" s="150"/>
      <c r="BH433" s="150"/>
    </row>
    <row r="434" spans="1:60" outlineLevel="1" x14ac:dyDescent="0.2">
      <c r="A434" s="157"/>
      <c r="B434" s="158"/>
      <c r="C434" s="196" t="s">
        <v>277</v>
      </c>
      <c r="D434" s="190"/>
      <c r="E434" s="191">
        <v>4.4169999999999998</v>
      </c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  <c r="R434" s="160"/>
      <c r="S434" s="160"/>
      <c r="T434" s="160"/>
      <c r="U434" s="160"/>
      <c r="V434" s="160"/>
      <c r="W434" s="160"/>
      <c r="X434" s="160"/>
      <c r="Y434" s="150"/>
      <c r="Z434" s="150"/>
      <c r="AA434" s="150"/>
      <c r="AB434" s="150"/>
      <c r="AC434" s="150"/>
      <c r="AD434" s="150"/>
      <c r="AE434" s="150"/>
      <c r="AF434" s="150"/>
      <c r="AG434" s="150" t="s">
        <v>264</v>
      </c>
      <c r="AH434" s="150">
        <v>4</v>
      </c>
      <c r="AI434" s="150"/>
      <c r="AJ434" s="150"/>
      <c r="AK434" s="150"/>
      <c r="AL434" s="150"/>
      <c r="AM434" s="150"/>
      <c r="AN434" s="150"/>
      <c r="AO434" s="150"/>
      <c r="AP434" s="150"/>
      <c r="AQ434" s="150"/>
      <c r="AR434" s="150"/>
      <c r="AS434" s="150"/>
      <c r="AT434" s="150"/>
      <c r="AU434" s="150"/>
      <c r="AV434" s="150"/>
      <c r="AW434" s="150"/>
      <c r="AX434" s="150"/>
      <c r="AY434" s="150"/>
      <c r="AZ434" s="150"/>
      <c r="BA434" s="150"/>
      <c r="BB434" s="150"/>
      <c r="BC434" s="150"/>
      <c r="BD434" s="150"/>
      <c r="BE434" s="150"/>
      <c r="BF434" s="150"/>
      <c r="BG434" s="150"/>
      <c r="BH434" s="150"/>
    </row>
    <row r="435" spans="1:60" outlineLevel="1" x14ac:dyDescent="0.2">
      <c r="A435" s="169">
        <v>58</v>
      </c>
      <c r="B435" s="170" t="s">
        <v>588</v>
      </c>
      <c r="C435" s="184" t="s">
        <v>589</v>
      </c>
      <c r="D435" s="171" t="s">
        <v>259</v>
      </c>
      <c r="E435" s="172">
        <v>81.521000000000001</v>
      </c>
      <c r="F435" s="173"/>
      <c r="G435" s="174">
        <f>ROUND(E435*F435,2)</f>
        <v>0</v>
      </c>
      <c r="H435" s="161"/>
      <c r="I435" s="160">
        <f>ROUND(E435*H435,2)</f>
        <v>0</v>
      </c>
      <c r="J435" s="161"/>
      <c r="K435" s="160">
        <f>ROUND(E435*J435,2)</f>
        <v>0</v>
      </c>
      <c r="L435" s="160">
        <v>21</v>
      </c>
      <c r="M435" s="160">
        <f>G435*(1+L435/100)</f>
        <v>0</v>
      </c>
      <c r="N435" s="160">
        <v>4.0000000000000003E-5</v>
      </c>
      <c r="O435" s="160">
        <f>ROUND(E435*N435,2)</f>
        <v>0</v>
      </c>
      <c r="P435" s="160">
        <v>0</v>
      </c>
      <c r="Q435" s="160">
        <f>ROUND(E435*P435,2)</f>
        <v>0</v>
      </c>
      <c r="R435" s="160"/>
      <c r="S435" s="160" t="s">
        <v>260</v>
      </c>
      <c r="T435" s="160" t="s">
        <v>260</v>
      </c>
      <c r="U435" s="160">
        <v>7.8E-2</v>
      </c>
      <c r="V435" s="160">
        <f>ROUND(E435*U435,2)</f>
        <v>6.36</v>
      </c>
      <c r="W435" s="160"/>
      <c r="X435" s="160" t="s">
        <v>261</v>
      </c>
      <c r="Y435" s="150"/>
      <c r="Z435" s="150"/>
      <c r="AA435" s="150"/>
      <c r="AB435" s="150"/>
      <c r="AC435" s="150"/>
      <c r="AD435" s="150"/>
      <c r="AE435" s="150"/>
      <c r="AF435" s="150"/>
      <c r="AG435" s="150" t="s">
        <v>262</v>
      </c>
      <c r="AH435" s="150"/>
      <c r="AI435" s="150"/>
      <c r="AJ435" s="150"/>
      <c r="AK435" s="150"/>
      <c r="AL435" s="150"/>
      <c r="AM435" s="150"/>
      <c r="AN435" s="150"/>
      <c r="AO435" s="150"/>
      <c r="AP435" s="150"/>
      <c r="AQ435" s="150"/>
      <c r="AR435" s="150"/>
      <c r="AS435" s="150"/>
      <c r="AT435" s="150"/>
      <c r="AU435" s="150"/>
      <c r="AV435" s="150"/>
      <c r="AW435" s="150"/>
      <c r="AX435" s="150"/>
      <c r="AY435" s="150"/>
      <c r="AZ435" s="150"/>
      <c r="BA435" s="150"/>
      <c r="BB435" s="150"/>
      <c r="BC435" s="150"/>
      <c r="BD435" s="150"/>
      <c r="BE435" s="150"/>
      <c r="BF435" s="150"/>
      <c r="BG435" s="150"/>
      <c r="BH435" s="150"/>
    </row>
    <row r="436" spans="1:60" outlineLevel="1" x14ac:dyDescent="0.2">
      <c r="A436" s="157"/>
      <c r="B436" s="158"/>
      <c r="C436" s="195" t="s">
        <v>513</v>
      </c>
      <c r="D436" s="188"/>
      <c r="E436" s="189">
        <v>74.11</v>
      </c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  <c r="R436" s="160"/>
      <c r="S436" s="160"/>
      <c r="T436" s="160"/>
      <c r="U436" s="160"/>
      <c r="V436" s="160"/>
      <c r="W436" s="160"/>
      <c r="X436" s="160"/>
      <c r="Y436" s="150"/>
      <c r="Z436" s="150"/>
      <c r="AA436" s="150"/>
      <c r="AB436" s="150"/>
      <c r="AC436" s="150"/>
      <c r="AD436" s="150"/>
      <c r="AE436" s="150"/>
      <c r="AF436" s="150"/>
      <c r="AG436" s="150" t="s">
        <v>264</v>
      </c>
      <c r="AH436" s="150">
        <v>0</v>
      </c>
      <c r="AI436" s="150"/>
      <c r="AJ436" s="150"/>
      <c r="AK436" s="150"/>
      <c r="AL436" s="150"/>
      <c r="AM436" s="150"/>
      <c r="AN436" s="150"/>
      <c r="AO436" s="150"/>
      <c r="AP436" s="150"/>
      <c r="AQ436" s="150"/>
      <c r="AR436" s="150"/>
      <c r="AS436" s="150"/>
      <c r="AT436" s="150"/>
      <c r="AU436" s="150"/>
      <c r="AV436" s="150"/>
      <c r="AW436" s="150"/>
      <c r="AX436" s="150"/>
      <c r="AY436" s="150"/>
      <c r="AZ436" s="150"/>
      <c r="BA436" s="150"/>
      <c r="BB436" s="150"/>
      <c r="BC436" s="150"/>
      <c r="BD436" s="150"/>
      <c r="BE436" s="150"/>
      <c r="BF436" s="150"/>
      <c r="BG436" s="150"/>
      <c r="BH436" s="150"/>
    </row>
    <row r="437" spans="1:60" outlineLevel="1" x14ac:dyDescent="0.2">
      <c r="A437" s="157"/>
      <c r="B437" s="158"/>
      <c r="C437" s="196" t="s">
        <v>277</v>
      </c>
      <c r="D437" s="190"/>
      <c r="E437" s="191">
        <v>7.4109999999999996</v>
      </c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  <c r="R437" s="160"/>
      <c r="S437" s="160"/>
      <c r="T437" s="160"/>
      <c r="U437" s="160"/>
      <c r="V437" s="160"/>
      <c r="W437" s="160"/>
      <c r="X437" s="160"/>
      <c r="Y437" s="150"/>
      <c r="Z437" s="150"/>
      <c r="AA437" s="150"/>
      <c r="AB437" s="150"/>
      <c r="AC437" s="150"/>
      <c r="AD437" s="150"/>
      <c r="AE437" s="150"/>
      <c r="AF437" s="150"/>
      <c r="AG437" s="150" t="s">
        <v>264</v>
      </c>
      <c r="AH437" s="150">
        <v>4</v>
      </c>
      <c r="AI437" s="150"/>
      <c r="AJ437" s="150"/>
      <c r="AK437" s="150"/>
      <c r="AL437" s="150"/>
      <c r="AM437" s="150"/>
      <c r="AN437" s="150"/>
      <c r="AO437" s="150"/>
      <c r="AP437" s="150"/>
      <c r="AQ437" s="150"/>
      <c r="AR437" s="150"/>
      <c r="AS437" s="150"/>
      <c r="AT437" s="150"/>
      <c r="AU437" s="150"/>
      <c r="AV437" s="150"/>
      <c r="AW437" s="150"/>
      <c r="AX437" s="150"/>
      <c r="AY437" s="150"/>
      <c r="AZ437" s="150"/>
      <c r="BA437" s="150"/>
      <c r="BB437" s="150"/>
      <c r="BC437" s="150"/>
      <c r="BD437" s="150"/>
      <c r="BE437" s="150"/>
      <c r="BF437" s="150"/>
      <c r="BG437" s="150"/>
      <c r="BH437" s="150"/>
    </row>
    <row r="438" spans="1:60" ht="22.5" outlineLevel="1" x14ac:dyDescent="0.2">
      <c r="A438" s="169">
        <v>59</v>
      </c>
      <c r="B438" s="170" t="s">
        <v>590</v>
      </c>
      <c r="C438" s="184" t="s">
        <v>591</v>
      </c>
      <c r="D438" s="171" t="s">
        <v>259</v>
      </c>
      <c r="E438" s="172">
        <v>493.66899999999998</v>
      </c>
      <c r="F438" s="173"/>
      <c r="G438" s="174">
        <f>ROUND(E438*F438,2)</f>
        <v>0</v>
      </c>
      <c r="H438" s="161"/>
      <c r="I438" s="160">
        <f>ROUND(E438*H438,2)</f>
        <v>0</v>
      </c>
      <c r="J438" s="161"/>
      <c r="K438" s="160">
        <f>ROUND(E438*J438,2)</f>
        <v>0</v>
      </c>
      <c r="L438" s="160">
        <v>21</v>
      </c>
      <c r="M438" s="160">
        <f>G438*(1+L438/100)</f>
        <v>0</v>
      </c>
      <c r="N438" s="160">
        <v>3.5E-4</v>
      </c>
      <c r="O438" s="160">
        <f>ROUND(E438*N438,2)</f>
        <v>0.17</v>
      </c>
      <c r="P438" s="160">
        <v>0</v>
      </c>
      <c r="Q438" s="160">
        <f>ROUND(E438*P438,2)</f>
        <v>0</v>
      </c>
      <c r="R438" s="160"/>
      <c r="S438" s="160" t="s">
        <v>260</v>
      </c>
      <c r="T438" s="160" t="s">
        <v>260</v>
      </c>
      <c r="U438" s="160">
        <v>7.0000000000000007E-2</v>
      </c>
      <c r="V438" s="160">
        <f>ROUND(E438*U438,2)</f>
        <v>34.56</v>
      </c>
      <c r="W438" s="160"/>
      <c r="X438" s="160" t="s">
        <v>261</v>
      </c>
      <c r="Y438" s="150"/>
      <c r="Z438" s="150"/>
      <c r="AA438" s="150"/>
      <c r="AB438" s="150"/>
      <c r="AC438" s="150"/>
      <c r="AD438" s="150"/>
      <c r="AE438" s="150"/>
      <c r="AF438" s="150"/>
      <c r="AG438" s="150" t="s">
        <v>262</v>
      </c>
      <c r="AH438" s="150"/>
      <c r="AI438" s="150"/>
      <c r="AJ438" s="150"/>
      <c r="AK438" s="150"/>
      <c r="AL438" s="150"/>
      <c r="AM438" s="150"/>
      <c r="AN438" s="150"/>
      <c r="AO438" s="150"/>
      <c r="AP438" s="150"/>
      <c r="AQ438" s="150"/>
      <c r="AR438" s="150"/>
      <c r="AS438" s="150"/>
      <c r="AT438" s="150"/>
      <c r="AU438" s="150"/>
      <c r="AV438" s="150"/>
      <c r="AW438" s="150"/>
      <c r="AX438" s="150"/>
      <c r="AY438" s="150"/>
      <c r="AZ438" s="150"/>
      <c r="BA438" s="150"/>
      <c r="BB438" s="150"/>
      <c r="BC438" s="150"/>
      <c r="BD438" s="150"/>
      <c r="BE438" s="150"/>
      <c r="BF438" s="150"/>
      <c r="BG438" s="150"/>
      <c r="BH438" s="150"/>
    </row>
    <row r="439" spans="1:60" outlineLevel="1" x14ac:dyDescent="0.2">
      <c r="A439" s="157"/>
      <c r="B439" s="158"/>
      <c r="C439" s="195" t="s">
        <v>592</v>
      </c>
      <c r="D439" s="188"/>
      <c r="E439" s="189">
        <v>68.5</v>
      </c>
      <c r="F439" s="160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  <c r="R439" s="160"/>
      <c r="S439" s="160"/>
      <c r="T439" s="160"/>
      <c r="U439" s="160"/>
      <c r="V439" s="160"/>
      <c r="W439" s="160"/>
      <c r="X439" s="160"/>
      <c r="Y439" s="150"/>
      <c r="Z439" s="150"/>
      <c r="AA439" s="150"/>
      <c r="AB439" s="150"/>
      <c r="AC439" s="150"/>
      <c r="AD439" s="150"/>
      <c r="AE439" s="150"/>
      <c r="AF439" s="150"/>
      <c r="AG439" s="150" t="s">
        <v>264</v>
      </c>
      <c r="AH439" s="150">
        <v>0</v>
      </c>
      <c r="AI439" s="150"/>
      <c r="AJ439" s="150"/>
      <c r="AK439" s="150"/>
      <c r="AL439" s="150"/>
      <c r="AM439" s="150"/>
      <c r="AN439" s="150"/>
      <c r="AO439" s="150"/>
      <c r="AP439" s="150"/>
      <c r="AQ439" s="150"/>
      <c r="AR439" s="150"/>
      <c r="AS439" s="150"/>
      <c r="AT439" s="150"/>
      <c r="AU439" s="150"/>
      <c r="AV439" s="150"/>
      <c r="AW439" s="150"/>
      <c r="AX439" s="150"/>
      <c r="AY439" s="150"/>
      <c r="AZ439" s="150"/>
      <c r="BA439" s="150"/>
      <c r="BB439" s="150"/>
      <c r="BC439" s="150"/>
      <c r="BD439" s="150"/>
      <c r="BE439" s="150"/>
      <c r="BF439" s="150"/>
      <c r="BG439" s="150"/>
      <c r="BH439" s="150"/>
    </row>
    <row r="440" spans="1:60" outlineLevel="1" x14ac:dyDescent="0.2">
      <c r="A440" s="157"/>
      <c r="B440" s="158"/>
      <c r="C440" s="195" t="s">
        <v>593</v>
      </c>
      <c r="D440" s="188"/>
      <c r="E440" s="189">
        <v>182.3</v>
      </c>
      <c r="F440" s="160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  <c r="R440" s="160"/>
      <c r="S440" s="160"/>
      <c r="T440" s="160"/>
      <c r="U440" s="160"/>
      <c r="V440" s="160"/>
      <c r="W440" s="160"/>
      <c r="X440" s="160"/>
      <c r="Y440" s="150"/>
      <c r="Z440" s="150"/>
      <c r="AA440" s="150"/>
      <c r="AB440" s="150"/>
      <c r="AC440" s="150"/>
      <c r="AD440" s="150"/>
      <c r="AE440" s="150"/>
      <c r="AF440" s="150"/>
      <c r="AG440" s="150" t="s">
        <v>264</v>
      </c>
      <c r="AH440" s="150">
        <v>0</v>
      </c>
      <c r="AI440" s="150"/>
      <c r="AJ440" s="150"/>
      <c r="AK440" s="150"/>
      <c r="AL440" s="150"/>
      <c r="AM440" s="150"/>
      <c r="AN440" s="150"/>
      <c r="AO440" s="150"/>
      <c r="AP440" s="150"/>
      <c r="AQ440" s="150"/>
      <c r="AR440" s="150"/>
      <c r="AS440" s="150"/>
      <c r="AT440" s="150"/>
      <c r="AU440" s="150"/>
      <c r="AV440" s="150"/>
      <c r="AW440" s="150"/>
      <c r="AX440" s="150"/>
      <c r="AY440" s="150"/>
      <c r="AZ440" s="150"/>
      <c r="BA440" s="150"/>
      <c r="BB440" s="150"/>
      <c r="BC440" s="150"/>
      <c r="BD440" s="150"/>
      <c r="BE440" s="150"/>
      <c r="BF440" s="150"/>
      <c r="BG440" s="150"/>
      <c r="BH440" s="150"/>
    </row>
    <row r="441" spans="1:60" outlineLevel="1" x14ac:dyDescent="0.2">
      <c r="A441" s="157"/>
      <c r="B441" s="158"/>
      <c r="C441" s="195" t="s">
        <v>594</v>
      </c>
      <c r="D441" s="188"/>
      <c r="E441" s="189">
        <v>71.5</v>
      </c>
      <c r="F441" s="160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  <c r="R441" s="160"/>
      <c r="S441" s="160"/>
      <c r="T441" s="160"/>
      <c r="U441" s="160"/>
      <c r="V441" s="160"/>
      <c r="W441" s="160"/>
      <c r="X441" s="160"/>
      <c r="Y441" s="150"/>
      <c r="Z441" s="150"/>
      <c r="AA441" s="150"/>
      <c r="AB441" s="150"/>
      <c r="AC441" s="150"/>
      <c r="AD441" s="150"/>
      <c r="AE441" s="150"/>
      <c r="AF441" s="150"/>
      <c r="AG441" s="150" t="s">
        <v>264</v>
      </c>
      <c r="AH441" s="150">
        <v>0</v>
      </c>
      <c r="AI441" s="150"/>
      <c r="AJ441" s="150"/>
      <c r="AK441" s="150"/>
      <c r="AL441" s="150"/>
      <c r="AM441" s="150"/>
      <c r="AN441" s="150"/>
      <c r="AO441" s="150"/>
      <c r="AP441" s="150"/>
      <c r="AQ441" s="150"/>
      <c r="AR441" s="150"/>
      <c r="AS441" s="150"/>
      <c r="AT441" s="150"/>
      <c r="AU441" s="150"/>
      <c r="AV441" s="150"/>
      <c r="AW441" s="150"/>
      <c r="AX441" s="150"/>
      <c r="AY441" s="150"/>
      <c r="AZ441" s="150"/>
      <c r="BA441" s="150"/>
      <c r="BB441" s="150"/>
      <c r="BC441" s="150"/>
      <c r="BD441" s="150"/>
      <c r="BE441" s="150"/>
      <c r="BF441" s="150"/>
      <c r="BG441" s="150"/>
      <c r="BH441" s="150"/>
    </row>
    <row r="442" spans="1:60" outlineLevel="1" x14ac:dyDescent="0.2">
      <c r="A442" s="157"/>
      <c r="B442" s="158"/>
      <c r="C442" s="195" t="s">
        <v>595</v>
      </c>
      <c r="D442" s="188"/>
      <c r="E442" s="189">
        <v>200.6</v>
      </c>
      <c r="F442" s="160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  <c r="R442" s="160"/>
      <c r="S442" s="160"/>
      <c r="T442" s="160"/>
      <c r="U442" s="160"/>
      <c r="V442" s="160"/>
      <c r="W442" s="160"/>
      <c r="X442" s="160"/>
      <c r="Y442" s="150"/>
      <c r="Z442" s="150"/>
      <c r="AA442" s="150"/>
      <c r="AB442" s="150"/>
      <c r="AC442" s="150"/>
      <c r="AD442" s="150"/>
      <c r="AE442" s="150"/>
      <c r="AF442" s="150"/>
      <c r="AG442" s="150" t="s">
        <v>264</v>
      </c>
      <c r="AH442" s="150">
        <v>0</v>
      </c>
      <c r="AI442" s="150"/>
      <c r="AJ442" s="150"/>
      <c r="AK442" s="150"/>
      <c r="AL442" s="150"/>
      <c r="AM442" s="150"/>
      <c r="AN442" s="150"/>
      <c r="AO442" s="150"/>
      <c r="AP442" s="150"/>
      <c r="AQ442" s="150"/>
      <c r="AR442" s="150"/>
      <c r="AS442" s="150"/>
      <c r="AT442" s="150"/>
      <c r="AU442" s="150"/>
      <c r="AV442" s="150"/>
      <c r="AW442" s="150"/>
      <c r="AX442" s="150"/>
      <c r="AY442" s="150"/>
      <c r="AZ442" s="150"/>
      <c r="BA442" s="150"/>
      <c r="BB442" s="150"/>
      <c r="BC442" s="150"/>
      <c r="BD442" s="150"/>
      <c r="BE442" s="150"/>
      <c r="BF442" s="150"/>
      <c r="BG442" s="150"/>
      <c r="BH442" s="150"/>
    </row>
    <row r="443" spans="1:60" outlineLevel="1" x14ac:dyDescent="0.2">
      <c r="A443" s="157"/>
      <c r="B443" s="158"/>
      <c r="C443" s="195" t="s">
        <v>596</v>
      </c>
      <c r="D443" s="188"/>
      <c r="E443" s="189">
        <v>-74.11</v>
      </c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  <c r="R443" s="160"/>
      <c r="S443" s="160"/>
      <c r="T443" s="160"/>
      <c r="U443" s="160"/>
      <c r="V443" s="160"/>
      <c r="W443" s="160"/>
      <c r="X443" s="160"/>
      <c r="Y443" s="150"/>
      <c r="Z443" s="150"/>
      <c r="AA443" s="150"/>
      <c r="AB443" s="150"/>
      <c r="AC443" s="150"/>
      <c r="AD443" s="150"/>
      <c r="AE443" s="150"/>
      <c r="AF443" s="150"/>
      <c r="AG443" s="150" t="s">
        <v>264</v>
      </c>
      <c r="AH443" s="150">
        <v>0</v>
      </c>
      <c r="AI443" s="150"/>
      <c r="AJ443" s="150"/>
      <c r="AK443" s="150"/>
      <c r="AL443" s="150"/>
      <c r="AM443" s="150"/>
      <c r="AN443" s="150"/>
      <c r="AO443" s="150"/>
      <c r="AP443" s="150"/>
      <c r="AQ443" s="150"/>
      <c r="AR443" s="150"/>
      <c r="AS443" s="150"/>
      <c r="AT443" s="150"/>
      <c r="AU443" s="150"/>
      <c r="AV443" s="150"/>
      <c r="AW443" s="150"/>
      <c r="AX443" s="150"/>
      <c r="AY443" s="150"/>
      <c r="AZ443" s="150"/>
      <c r="BA443" s="150"/>
      <c r="BB443" s="150"/>
      <c r="BC443" s="150"/>
      <c r="BD443" s="150"/>
      <c r="BE443" s="150"/>
      <c r="BF443" s="150"/>
      <c r="BG443" s="150"/>
      <c r="BH443" s="150"/>
    </row>
    <row r="444" spans="1:60" outlineLevel="1" x14ac:dyDescent="0.2">
      <c r="A444" s="157"/>
      <c r="B444" s="158"/>
      <c r="C444" s="196" t="s">
        <v>277</v>
      </c>
      <c r="D444" s="190"/>
      <c r="E444" s="191">
        <v>44.878999999999998</v>
      </c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  <c r="R444" s="160"/>
      <c r="S444" s="160"/>
      <c r="T444" s="160"/>
      <c r="U444" s="160"/>
      <c r="V444" s="160"/>
      <c r="W444" s="160"/>
      <c r="X444" s="160"/>
      <c r="Y444" s="150"/>
      <c r="Z444" s="150"/>
      <c r="AA444" s="150"/>
      <c r="AB444" s="150"/>
      <c r="AC444" s="150"/>
      <c r="AD444" s="150"/>
      <c r="AE444" s="150"/>
      <c r="AF444" s="150"/>
      <c r="AG444" s="150" t="s">
        <v>264</v>
      </c>
      <c r="AH444" s="150">
        <v>4</v>
      </c>
      <c r="AI444" s="150"/>
      <c r="AJ444" s="150"/>
      <c r="AK444" s="150"/>
      <c r="AL444" s="150"/>
      <c r="AM444" s="150"/>
      <c r="AN444" s="150"/>
      <c r="AO444" s="150"/>
      <c r="AP444" s="150"/>
      <c r="AQ444" s="150"/>
      <c r="AR444" s="150"/>
      <c r="AS444" s="150"/>
      <c r="AT444" s="150"/>
      <c r="AU444" s="150"/>
      <c r="AV444" s="150"/>
      <c r="AW444" s="150"/>
      <c r="AX444" s="150"/>
      <c r="AY444" s="150"/>
      <c r="AZ444" s="150"/>
      <c r="BA444" s="150"/>
      <c r="BB444" s="150"/>
      <c r="BC444" s="150"/>
      <c r="BD444" s="150"/>
      <c r="BE444" s="150"/>
      <c r="BF444" s="150"/>
      <c r="BG444" s="150"/>
      <c r="BH444" s="150"/>
    </row>
    <row r="445" spans="1:60" outlineLevel="1" x14ac:dyDescent="0.2">
      <c r="A445" s="169">
        <v>60</v>
      </c>
      <c r="B445" s="170" t="s">
        <v>597</v>
      </c>
      <c r="C445" s="184" t="s">
        <v>598</v>
      </c>
      <c r="D445" s="171" t="s">
        <v>259</v>
      </c>
      <c r="E445" s="172">
        <v>213.54427999999999</v>
      </c>
      <c r="F445" s="173"/>
      <c r="G445" s="174">
        <f>ROUND(E445*F445,2)</f>
        <v>0</v>
      </c>
      <c r="H445" s="161"/>
      <c r="I445" s="160">
        <f>ROUND(E445*H445,2)</f>
        <v>0</v>
      </c>
      <c r="J445" s="161"/>
      <c r="K445" s="160">
        <f>ROUND(E445*J445,2)</f>
        <v>0</v>
      </c>
      <c r="L445" s="160">
        <v>21</v>
      </c>
      <c r="M445" s="160">
        <f>G445*(1+L445/100)</f>
        <v>0</v>
      </c>
      <c r="N445" s="160">
        <v>8.0700000000000008E-3</v>
      </c>
      <c r="O445" s="160">
        <f>ROUND(E445*N445,2)</f>
        <v>1.72</v>
      </c>
      <c r="P445" s="160">
        <v>0</v>
      </c>
      <c r="Q445" s="160">
        <f>ROUND(E445*P445,2)</f>
        <v>0</v>
      </c>
      <c r="R445" s="160"/>
      <c r="S445" s="160" t="s">
        <v>260</v>
      </c>
      <c r="T445" s="160" t="s">
        <v>260</v>
      </c>
      <c r="U445" s="160">
        <v>0.49299999999999999</v>
      </c>
      <c r="V445" s="160">
        <f>ROUND(E445*U445,2)</f>
        <v>105.28</v>
      </c>
      <c r="W445" s="160"/>
      <c r="X445" s="160" t="s">
        <v>261</v>
      </c>
      <c r="Y445" s="150"/>
      <c r="Z445" s="150"/>
      <c r="AA445" s="150"/>
      <c r="AB445" s="150"/>
      <c r="AC445" s="150"/>
      <c r="AD445" s="150"/>
      <c r="AE445" s="150"/>
      <c r="AF445" s="150"/>
      <c r="AG445" s="150" t="s">
        <v>262</v>
      </c>
      <c r="AH445" s="150"/>
      <c r="AI445" s="150"/>
      <c r="AJ445" s="150"/>
      <c r="AK445" s="150"/>
      <c r="AL445" s="150"/>
      <c r="AM445" s="150"/>
      <c r="AN445" s="150"/>
      <c r="AO445" s="150"/>
      <c r="AP445" s="150"/>
      <c r="AQ445" s="150"/>
      <c r="AR445" s="150"/>
      <c r="AS445" s="150"/>
      <c r="AT445" s="150"/>
      <c r="AU445" s="150"/>
      <c r="AV445" s="150"/>
      <c r="AW445" s="150"/>
      <c r="AX445" s="150"/>
      <c r="AY445" s="150"/>
      <c r="AZ445" s="150"/>
      <c r="BA445" s="150"/>
      <c r="BB445" s="150"/>
      <c r="BC445" s="150"/>
      <c r="BD445" s="150"/>
      <c r="BE445" s="150"/>
      <c r="BF445" s="150"/>
      <c r="BG445" s="150"/>
      <c r="BH445" s="150"/>
    </row>
    <row r="446" spans="1:60" outlineLevel="1" x14ac:dyDescent="0.2">
      <c r="A446" s="157"/>
      <c r="B446" s="158"/>
      <c r="C446" s="195" t="s">
        <v>599</v>
      </c>
      <c r="D446" s="188"/>
      <c r="E446" s="189">
        <v>95.709599999999995</v>
      </c>
      <c r="F446" s="160"/>
      <c r="G446" s="160"/>
      <c r="H446" s="160"/>
      <c r="I446" s="160"/>
      <c r="J446" s="160"/>
      <c r="K446" s="160"/>
      <c r="L446" s="160"/>
      <c r="M446" s="160"/>
      <c r="N446" s="160"/>
      <c r="O446" s="160"/>
      <c r="P446" s="160"/>
      <c r="Q446" s="160"/>
      <c r="R446" s="160"/>
      <c r="S446" s="160"/>
      <c r="T446" s="160"/>
      <c r="U446" s="160"/>
      <c r="V446" s="160"/>
      <c r="W446" s="160"/>
      <c r="X446" s="160"/>
      <c r="Y446" s="150"/>
      <c r="Z446" s="150"/>
      <c r="AA446" s="150"/>
      <c r="AB446" s="150"/>
      <c r="AC446" s="150"/>
      <c r="AD446" s="150"/>
      <c r="AE446" s="150"/>
      <c r="AF446" s="150"/>
      <c r="AG446" s="150" t="s">
        <v>264</v>
      </c>
      <c r="AH446" s="150">
        <v>0</v>
      </c>
      <c r="AI446" s="150"/>
      <c r="AJ446" s="150"/>
      <c r="AK446" s="150"/>
      <c r="AL446" s="150"/>
      <c r="AM446" s="150"/>
      <c r="AN446" s="150"/>
      <c r="AO446" s="150"/>
      <c r="AP446" s="150"/>
      <c r="AQ446" s="150"/>
      <c r="AR446" s="150"/>
      <c r="AS446" s="150"/>
      <c r="AT446" s="150"/>
      <c r="AU446" s="150"/>
      <c r="AV446" s="150"/>
      <c r="AW446" s="150"/>
      <c r="AX446" s="150"/>
      <c r="AY446" s="150"/>
      <c r="AZ446" s="150"/>
      <c r="BA446" s="150"/>
      <c r="BB446" s="150"/>
      <c r="BC446" s="150"/>
      <c r="BD446" s="150"/>
      <c r="BE446" s="150"/>
      <c r="BF446" s="150"/>
      <c r="BG446" s="150"/>
      <c r="BH446" s="150"/>
    </row>
    <row r="447" spans="1:60" outlineLevel="1" x14ac:dyDescent="0.2">
      <c r="A447" s="157"/>
      <c r="B447" s="158"/>
      <c r="C447" s="195" t="s">
        <v>600</v>
      </c>
      <c r="D447" s="188"/>
      <c r="E447" s="189">
        <v>103.22156</v>
      </c>
      <c r="F447" s="160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  <c r="R447" s="160"/>
      <c r="S447" s="160"/>
      <c r="T447" s="160"/>
      <c r="U447" s="160"/>
      <c r="V447" s="160"/>
      <c r="W447" s="160"/>
      <c r="X447" s="160"/>
      <c r="Y447" s="150"/>
      <c r="Z447" s="150"/>
      <c r="AA447" s="150"/>
      <c r="AB447" s="150"/>
      <c r="AC447" s="150"/>
      <c r="AD447" s="150"/>
      <c r="AE447" s="150"/>
      <c r="AF447" s="150"/>
      <c r="AG447" s="150" t="s">
        <v>264</v>
      </c>
      <c r="AH447" s="150">
        <v>0</v>
      </c>
      <c r="AI447" s="150"/>
      <c r="AJ447" s="150"/>
      <c r="AK447" s="150"/>
      <c r="AL447" s="150"/>
      <c r="AM447" s="150"/>
      <c r="AN447" s="150"/>
      <c r="AO447" s="150"/>
      <c r="AP447" s="150"/>
      <c r="AQ447" s="150"/>
      <c r="AR447" s="150"/>
      <c r="AS447" s="150"/>
      <c r="AT447" s="150"/>
      <c r="AU447" s="150"/>
      <c r="AV447" s="150"/>
      <c r="AW447" s="150"/>
      <c r="AX447" s="150"/>
      <c r="AY447" s="150"/>
      <c r="AZ447" s="150"/>
      <c r="BA447" s="150"/>
      <c r="BB447" s="150"/>
      <c r="BC447" s="150"/>
      <c r="BD447" s="150"/>
      <c r="BE447" s="150"/>
      <c r="BF447" s="150"/>
      <c r="BG447" s="150"/>
      <c r="BH447" s="150"/>
    </row>
    <row r="448" spans="1:60" outlineLevel="1" x14ac:dyDescent="0.2">
      <c r="A448" s="157"/>
      <c r="B448" s="158"/>
      <c r="C448" s="195" t="s">
        <v>601</v>
      </c>
      <c r="D448" s="188"/>
      <c r="E448" s="189">
        <v>-4.8</v>
      </c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  <c r="R448" s="160"/>
      <c r="S448" s="160"/>
      <c r="T448" s="160"/>
      <c r="U448" s="160"/>
      <c r="V448" s="160"/>
      <c r="W448" s="160"/>
      <c r="X448" s="160"/>
      <c r="Y448" s="150"/>
      <c r="Z448" s="150"/>
      <c r="AA448" s="150"/>
      <c r="AB448" s="150"/>
      <c r="AC448" s="150"/>
      <c r="AD448" s="150"/>
      <c r="AE448" s="150"/>
      <c r="AF448" s="150"/>
      <c r="AG448" s="150" t="s">
        <v>264</v>
      </c>
      <c r="AH448" s="150">
        <v>0</v>
      </c>
      <c r="AI448" s="150"/>
      <c r="AJ448" s="150"/>
      <c r="AK448" s="150"/>
      <c r="AL448" s="150"/>
      <c r="AM448" s="150"/>
      <c r="AN448" s="150"/>
      <c r="AO448" s="150"/>
      <c r="AP448" s="150"/>
      <c r="AQ448" s="150"/>
      <c r="AR448" s="150"/>
      <c r="AS448" s="150"/>
      <c r="AT448" s="150"/>
      <c r="AU448" s="150"/>
      <c r="AV448" s="150"/>
      <c r="AW448" s="150"/>
      <c r="AX448" s="150"/>
      <c r="AY448" s="150"/>
      <c r="AZ448" s="150"/>
      <c r="BA448" s="150"/>
      <c r="BB448" s="150"/>
      <c r="BC448" s="150"/>
      <c r="BD448" s="150"/>
      <c r="BE448" s="150"/>
      <c r="BF448" s="150"/>
      <c r="BG448" s="150"/>
      <c r="BH448" s="150"/>
    </row>
    <row r="449" spans="1:60" outlineLevel="1" x14ac:dyDescent="0.2">
      <c r="A449" s="157"/>
      <c r="B449" s="158"/>
      <c r="C449" s="196" t="s">
        <v>277</v>
      </c>
      <c r="D449" s="190"/>
      <c r="E449" s="191">
        <v>19.413119999999999</v>
      </c>
      <c r="F449" s="160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  <c r="R449" s="160"/>
      <c r="S449" s="160"/>
      <c r="T449" s="160"/>
      <c r="U449" s="160"/>
      <c r="V449" s="160"/>
      <c r="W449" s="160"/>
      <c r="X449" s="160"/>
      <c r="Y449" s="150"/>
      <c r="Z449" s="150"/>
      <c r="AA449" s="150"/>
      <c r="AB449" s="150"/>
      <c r="AC449" s="150"/>
      <c r="AD449" s="150"/>
      <c r="AE449" s="150"/>
      <c r="AF449" s="150"/>
      <c r="AG449" s="150" t="s">
        <v>264</v>
      </c>
      <c r="AH449" s="150">
        <v>4</v>
      </c>
      <c r="AI449" s="150"/>
      <c r="AJ449" s="150"/>
      <c r="AK449" s="150"/>
      <c r="AL449" s="150"/>
      <c r="AM449" s="150"/>
      <c r="AN449" s="150"/>
      <c r="AO449" s="150"/>
      <c r="AP449" s="150"/>
      <c r="AQ449" s="150"/>
      <c r="AR449" s="150"/>
      <c r="AS449" s="150"/>
      <c r="AT449" s="150"/>
      <c r="AU449" s="150"/>
      <c r="AV449" s="150"/>
      <c r="AW449" s="150"/>
      <c r="AX449" s="150"/>
      <c r="AY449" s="150"/>
      <c r="AZ449" s="150"/>
      <c r="BA449" s="150"/>
      <c r="BB449" s="150"/>
      <c r="BC449" s="150"/>
      <c r="BD449" s="150"/>
      <c r="BE449" s="150"/>
      <c r="BF449" s="150"/>
      <c r="BG449" s="150"/>
      <c r="BH449" s="150"/>
    </row>
    <row r="450" spans="1:60" ht="33.75" outlineLevel="1" x14ac:dyDescent="0.2">
      <c r="A450" s="169">
        <v>61</v>
      </c>
      <c r="B450" s="170" t="s">
        <v>2050</v>
      </c>
      <c r="C450" s="184" t="s">
        <v>1966</v>
      </c>
      <c r="D450" s="171" t="s">
        <v>259</v>
      </c>
      <c r="E450" s="172">
        <v>526.52775999999994</v>
      </c>
      <c r="F450" s="173"/>
      <c r="G450" s="174">
        <f>ROUND(E450*F450,2)</f>
        <v>0</v>
      </c>
      <c r="H450" s="161"/>
      <c r="I450" s="160">
        <f>ROUND(E450*H450,2)</f>
        <v>0</v>
      </c>
      <c r="J450" s="161"/>
      <c r="K450" s="160">
        <f>ROUND(E450*J450,2)</f>
        <v>0</v>
      </c>
      <c r="L450" s="160">
        <v>21</v>
      </c>
      <c r="M450" s="160">
        <f>G450*(1+L450/100)</f>
        <v>0</v>
      </c>
      <c r="N450" s="160">
        <v>5.1389999999999998E-2</v>
      </c>
      <c r="O450" s="160">
        <f>ROUND(E450*N450,2)</f>
        <v>27.06</v>
      </c>
      <c r="P450" s="160">
        <v>0</v>
      </c>
      <c r="Q450" s="160">
        <f>ROUND(E450*P450,2)</f>
        <v>0</v>
      </c>
      <c r="R450" s="160"/>
      <c r="S450" s="160" t="s">
        <v>260</v>
      </c>
      <c r="T450" s="160" t="s">
        <v>260</v>
      </c>
      <c r="U450" s="160">
        <v>1.4470000000000001</v>
      </c>
      <c r="V450" s="160">
        <f>ROUND(E450*U450,2)</f>
        <v>761.89</v>
      </c>
      <c r="W450" s="160"/>
      <c r="X450" s="160" t="s">
        <v>261</v>
      </c>
      <c r="Y450" s="150"/>
      <c r="Z450" s="150"/>
      <c r="AA450" s="150"/>
      <c r="AB450" s="150"/>
      <c r="AC450" s="150"/>
      <c r="AD450" s="150"/>
      <c r="AE450" s="150"/>
      <c r="AF450" s="150"/>
      <c r="AG450" s="150" t="s">
        <v>262</v>
      </c>
      <c r="AH450" s="150"/>
      <c r="AI450" s="150"/>
      <c r="AJ450" s="150"/>
      <c r="AK450" s="150"/>
      <c r="AL450" s="150"/>
      <c r="AM450" s="150"/>
      <c r="AN450" s="150"/>
      <c r="AO450" s="150"/>
      <c r="AP450" s="150"/>
      <c r="AQ450" s="150"/>
      <c r="AR450" s="150"/>
      <c r="AS450" s="150"/>
      <c r="AT450" s="150"/>
      <c r="AU450" s="150"/>
      <c r="AV450" s="150"/>
      <c r="AW450" s="150"/>
      <c r="AX450" s="150"/>
      <c r="AY450" s="150"/>
      <c r="AZ450" s="150"/>
      <c r="BA450" s="150"/>
      <c r="BB450" s="150"/>
      <c r="BC450" s="150"/>
      <c r="BD450" s="150"/>
      <c r="BE450" s="150"/>
      <c r="BF450" s="150"/>
      <c r="BG450" s="150"/>
      <c r="BH450" s="150"/>
    </row>
    <row r="451" spans="1:60" outlineLevel="1" x14ac:dyDescent="0.2">
      <c r="A451" s="157"/>
      <c r="B451" s="158"/>
      <c r="C451" s="195" t="s">
        <v>592</v>
      </c>
      <c r="D451" s="188"/>
      <c r="E451" s="189">
        <v>68.5</v>
      </c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  <c r="R451" s="160"/>
      <c r="S451" s="160"/>
      <c r="T451" s="160"/>
      <c r="U451" s="160"/>
      <c r="V451" s="160"/>
      <c r="W451" s="160"/>
      <c r="X451" s="160"/>
      <c r="Y451" s="150"/>
      <c r="Z451" s="150"/>
      <c r="AA451" s="150"/>
      <c r="AB451" s="150"/>
      <c r="AC451" s="150"/>
      <c r="AD451" s="150"/>
      <c r="AE451" s="150"/>
      <c r="AF451" s="150"/>
      <c r="AG451" s="150" t="s">
        <v>264</v>
      </c>
      <c r="AH451" s="150">
        <v>0</v>
      </c>
      <c r="AI451" s="150"/>
      <c r="AJ451" s="150"/>
      <c r="AK451" s="150"/>
      <c r="AL451" s="150"/>
      <c r="AM451" s="150"/>
      <c r="AN451" s="150"/>
      <c r="AO451" s="150"/>
      <c r="AP451" s="150"/>
      <c r="AQ451" s="150"/>
      <c r="AR451" s="150"/>
      <c r="AS451" s="150"/>
      <c r="AT451" s="150"/>
      <c r="AU451" s="150"/>
      <c r="AV451" s="150"/>
      <c r="AW451" s="150"/>
      <c r="AX451" s="150"/>
      <c r="AY451" s="150"/>
      <c r="AZ451" s="150"/>
      <c r="BA451" s="150"/>
      <c r="BB451" s="150"/>
      <c r="BC451" s="150"/>
      <c r="BD451" s="150"/>
      <c r="BE451" s="150"/>
      <c r="BF451" s="150"/>
      <c r="BG451" s="150"/>
      <c r="BH451" s="150"/>
    </row>
    <row r="452" spans="1:60" outlineLevel="1" x14ac:dyDescent="0.2">
      <c r="A452" s="157"/>
      <c r="B452" s="158"/>
      <c r="C452" s="195" t="s">
        <v>593</v>
      </c>
      <c r="D452" s="188"/>
      <c r="E452" s="189">
        <v>182.3</v>
      </c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  <c r="S452" s="160"/>
      <c r="T452" s="160"/>
      <c r="U452" s="160"/>
      <c r="V452" s="160"/>
      <c r="W452" s="160"/>
      <c r="X452" s="160"/>
      <c r="Y452" s="150"/>
      <c r="Z452" s="150"/>
      <c r="AA452" s="150"/>
      <c r="AB452" s="150"/>
      <c r="AC452" s="150"/>
      <c r="AD452" s="150"/>
      <c r="AE452" s="150"/>
      <c r="AF452" s="150"/>
      <c r="AG452" s="150" t="s">
        <v>264</v>
      </c>
      <c r="AH452" s="150">
        <v>0</v>
      </c>
      <c r="AI452" s="150"/>
      <c r="AJ452" s="150"/>
      <c r="AK452" s="150"/>
      <c r="AL452" s="150"/>
      <c r="AM452" s="150"/>
      <c r="AN452" s="150"/>
      <c r="AO452" s="150"/>
      <c r="AP452" s="150"/>
      <c r="AQ452" s="150"/>
      <c r="AR452" s="150"/>
      <c r="AS452" s="150"/>
      <c r="AT452" s="150"/>
      <c r="AU452" s="150"/>
      <c r="AV452" s="150"/>
      <c r="AW452" s="150"/>
      <c r="AX452" s="150"/>
      <c r="AY452" s="150"/>
      <c r="AZ452" s="150"/>
      <c r="BA452" s="150"/>
      <c r="BB452" s="150"/>
      <c r="BC452" s="150"/>
      <c r="BD452" s="150"/>
      <c r="BE452" s="150"/>
      <c r="BF452" s="150"/>
      <c r="BG452" s="150"/>
      <c r="BH452" s="150"/>
    </row>
    <row r="453" spans="1:60" outlineLevel="1" x14ac:dyDescent="0.2">
      <c r="A453" s="157"/>
      <c r="B453" s="158"/>
      <c r="C453" s="195" t="s">
        <v>594</v>
      </c>
      <c r="D453" s="188"/>
      <c r="E453" s="189">
        <v>71.5</v>
      </c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  <c r="S453" s="160"/>
      <c r="T453" s="160"/>
      <c r="U453" s="160"/>
      <c r="V453" s="160"/>
      <c r="W453" s="160"/>
      <c r="X453" s="160"/>
      <c r="Y453" s="150"/>
      <c r="Z453" s="150"/>
      <c r="AA453" s="150"/>
      <c r="AB453" s="150"/>
      <c r="AC453" s="150"/>
      <c r="AD453" s="150"/>
      <c r="AE453" s="150"/>
      <c r="AF453" s="150"/>
      <c r="AG453" s="150" t="s">
        <v>264</v>
      </c>
      <c r="AH453" s="150">
        <v>0</v>
      </c>
      <c r="AI453" s="150"/>
      <c r="AJ453" s="150"/>
      <c r="AK453" s="150"/>
      <c r="AL453" s="150"/>
      <c r="AM453" s="150"/>
      <c r="AN453" s="150"/>
      <c r="AO453" s="150"/>
      <c r="AP453" s="150"/>
      <c r="AQ453" s="150"/>
      <c r="AR453" s="150"/>
      <c r="AS453" s="150"/>
      <c r="AT453" s="150"/>
      <c r="AU453" s="150"/>
      <c r="AV453" s="150"/>
      <c r="AW453" s="150"/>
      <c r="AX453" s="150"/>
      <c r="AY453" s="150"/>
      <c r="AZ453" s="150"/>
      <c r="BA453" s="150"/>
      <c r="BB453" s="150"/>
      <c r="BC453" s="150"/>
      <c r="BD453" s="150"/>
      <c r="BE453" s="150"/>
      <c r="BF453" s="150"/>
      <c r="BG453" s="150"/>
      <c r="BH453" s="150"/>
    </row>
    <row r="454" spans="1:60" outlineLevel="1" x14ac:dyDescent="0.2">
      <c r="A454" s="157"/>
      <c r="B454" s="158"/>
      <c r="C454" s="195" t="s">
        <v>595</v>
      </c>
      <c r="D454" s="188"/>
      <c r="E454" s="189">
        <v>200.6</v>
      </c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  <c r="S454" s="160"/>
      <c r="T454" s="160"/>
      <c r="U454" s="160"/>
      <c r="V454" s="160"/>
      <c r="W454" s="160"/>
      <c r="X454" s="160"/>
      <c r="Y454" s="150"/>
      <c r="Z454" s="150"/>
      <c r="AA454" s="150"/>
      <c r="AB454" s="150"/>
      <c r="AC454" s="150"/>
      <c r="AD454" s="150"/>
      <c r="AE454" s="150"/>
      <c r="AF454" s="150"/>
      <c r="AG454" s="150" t="s">
        <v>264</v>
      </c>
      <c r="AH454" s="150">
        <v>0</v>
      </c>
      <c r="AI454" s="150"/>
      <c r="AJ454" s="150"/>
      <c r="AK454" s="150"/>
      <c r="AL454" s="150"/>
      <c r="AM454" s="150"/>
      <c r="AN454" s="150"/>
      <c r="AO454" s="150"/>
      <c r="AP454" s="150"/>
      <c r="AQ454" s="150"/>
      <c r="AR454" s="150"/>
      <c r="AS454" s="150"/>
      <c r="AT454" s="150"/>
      <c r="AU454" s="150"/>
      <c r="AV454" s="150"/>
      <c r="AW454" s="150"/>
      <c r="AX454" s="150"/>
      <c r="AY454" s="150"/>
      <c r="AZ454" s="150"/>
      <c r="BA454" s="150"/>
      <c r="BB454" s="150"/>
      <c r="BC454" s="150"/>
      <c r="BD454" s="150"/>
      <c r="BE454" s="150"/>
      <c r="BF454" s="150"/>
      <c r="BG454" s="150"/>
      <c r="BH454" s="150"/>
    </row>
    <row r="455" spans="1:60" outlineLevel="1" x14ac:dyDescent="0.2">
      <c r="A455" s="157"/>
      <c r="B455" s="158"/>
      <c r="C455" s="195" t="s">
        <v>596</v>
      </c>
      <c r="D455" s="188"/>
      <c r="E455" s="189">
        <v>-74.11</v>
      </c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  <c r="S455" s="160"/>
      <c r="T455" s="160"/>
      <c r="U455" s="160"/>
      <c r="V455" s="160"/>
      <c r="W455" s="160"/>
      <c r="X455" s="160"/>
      <c r="Y455" s="150"/>
      <c r="Z455" s="150"/>
      <c r="AA455" s="150"/>
      <c r="AB455" s="150"/>
      <c r="AC455" s="150"/>
      <c r="AD455" s="150"/>
      <c r="AE455" s="150"/>
      <c r="AF455" s="150"/>
      <c r="AG455" s="150" t="s">
        <v>264</v>
      </c>
      <c r="AH455" s="150">
        <v>0</v>
      </c>
      <c r="AI455" s="150"/>
      <c r="AJ455" s="150"/>
      <c r="AK455" s="150"/>
      <c r="AL455" s="150"/>
      <c r="AM455" s="150"/>
      <c r="AN455" s="150"/>
      <c r="AO455" s="150"/>
      <c r="AP455" s="150"/>
      <c r="AQ455" s="150"/>
      <c r="AR455" s="150"/>
      <c r="AS455" s="150"/>
      <c r="AT455" s="150"/>
      <c r="AU455" s="150"/>
      <c r="AV455" s="150"/>
      <c r="AW455" s="150"/>
      <c r="AX455" s="150"/>
      <c r="AY455" s="150"/>
      <c r="AZ455" s="150"/>
      <c r="BA455" s="150"/>
      <c r="BB455" s="150"/>
      <c r="BC455" s="150"/>
      <c r="BD455" s="150"/>
      <c r="BE455" s="150"/>
      <c r="BF455" s="150"/>
      <c r="BG455" s="150"/>
      <c r="BH455" s="150"/>
    </row>
    <row r="456" spans="1:60" ht="22.5" outlineLevel="1" x14ac:dyDescent="0.2">
      <c r="A456" s="157"/>
      <c r="B456" s="158"/>
      <c r="C456" s="195" t="s">
        <v>602</v>
      </c>
      <c r="D456" s="188"/>
      <c r="E456" s="189">
        <v>29.871600000000001</v>
      </c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  <c r="S456" s="160"/>
      <c r="T456" s="160"/>
      <c r="U456" s="160"/>
      <c r="V456" s="160"/>
      <c r="W456" s="160"/>
      <c r="X456" s="160"/>
      <c r="Y456" s="150"/>
      <c r="Z456" s="150"/>
      <c r="AA456" s="150"/>
      <c r="AB456" s="150"/>
      <c r="AC456" s="150"/>
      <c r="AD456" s="150"/>
      <c r="AE456" s="150"/>
      <c r="AF456" s="150"/>
      <c r="AG456" s="150" t="s">
        <v>264</v>
      </c>
      <c r="AH456" s="150">
        <v>0</v>
      </c>
      <c r="AI456" s="150"/>
      <c r="AJ456" s="150"/>
      <c r="AK456" s="150"/>
      <c r="AL456" s="150"/>
      <c r="AM456" s="150"/>
      <c r="AN456" s="150"/>
      <c r="AO456" s="150"/>
      <c r="AP456" s="150"/>
      <c r="AQ456" s="150"/>
      <c r="AR456" s="150"/>
      <c r="AS456" s="150"/>
      <c r="AT456" s="150"/>
      <c r="AU456" s="150"/>
      <c r="AV456" s="150"/>
      <c r="AW456" s="150"/>
      <c r="AX456" s="150"/>
      <c r="AY456" s="150"/>
      <c r="AZ456" s="150"/>
      <c r="BA456" s="150"/>
      <c r="BB456" s="150"/>
      <c r="BC456" s="150"/>
      <c r="BD456" s="150"/>
      <c r="BE456" s="150"/>
      <c r="BF456" s="150"/>
      <c r="BG456" s="150"/>
      <c r="BH456" s="150"/>
    </row>
    <row r="457" spans="1:60" outlineLevel="1" x14ac:dyDescent="0.2">
      <c r="A457" s="157"/>
      <c r="B457" s="158"/>
      <c r="C457" s="196" t="s">
        <v>277</v>
      </c>
      <c r="D457" s="190"/>
      <c r="E457" s="191">
        <v>47.866160000000001</v>
      </c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  <c r="S457" s="160"/>
      <c r="T457" s="160"/>
      <c r="U457" s="160"/>
      <c r="V457" s="160"/>
      <c r="W457" s="160"/>
      <c r="X457" s="160"/>
      <c r="Y457" s="150"/>
      <c r="Z457" s="150"/>
      <c r="AA457" s="150"/>
      <c r="AB457" s="150"/>
      <c r="AC457" s="150"/>
      <c r="AD457" s="150"/>
      <c r="AE457" s="150"/>
      <c r="AF457" s="150"/>
      <c r="AG457" s="150" t="s">
        <v>264</v>
      </c>
      <c r="AH457" s="150">
        <v>4</v>
      </c>
      <c r="AI457" s="150"/>
      <c r="AJ457" s="150"/>
      <c r="AK457" s="150"/>
      <c r="AL457" s="150"/>
      <c r="AM457" s="150"/>
      <c r="AN457" s="150"/>
      <c r="AO457" s="150"/>
      <c r="AP457" s="150"/>
      <c r="AQ457" s="150"/>
      <c r="AR457" s="150"/>
      <c r="AS457" s="150"/>
      <c r="AT457" s="150"/>
      <c r="AU457" s="150"/>
      <c r="AV457" s="150"/>
      <c r="AW457" s="150"/>
      <c r="AX457" s="150"/>
      <c r="AY457" s="150"/>
      <c r="AZ457" s="150"/>
      <c r="BA457" s="150"/>
      <c r="BB457" s="150"/>
      <c r="BC457" s="150"/>
      <c r="BD457" s="150"/>
      <c r="BE457" s="150"/>
      <c r="BF457" s="150"/>
      <c r="BG457" s="150"/>
      <c r="BH457" s="150"/>
    </row>
    <row r="458" spans="1:60" ht="22.5" outlineLevel="1" x14ac:dyDescent="0.2">
      <c r="A458" s="169">
        <v>62</v>
      </c>
      <c r="B458" s="170" t="s">
        <v>2051</v>
      </c>
      <c r="C458" s="184" t="s">
        <v>2052</v>
      </c>
      <c r="D458" s="171" t="s">
        <v>259</v>
      </c>
      <c r="E458" s="172">
        <v>22.2255</v>
      </c>
      <c r="F458" s="173"/>
      <c r="G458" s="174">
        <f>ROUND(E458*F458,2)</f>
        <v>0</v>
      </c>
      <c r="H458" s="161"/>
      <c r="I458" s="160">
        <f>ROUND(E458*H458,2)</f>
        <v>0</v>
      </c>
      <c r="J458" s="161"/>
      <c r="K458" s="160">
        <f>ROUND(E458*J458,2)</f>
        <v>0</v>
      </c>
      <c r="L458" s="160">
        <v>21</v>
      </c>
      <c r="M458" s="160">
        <f>G458*(1+L458/100)</f>
        <v>0</v>
      </c>
      <c r="N458" s="160">
        <v>8.0300000000000007E-3</v>
      </c>
      <c r="O458" s="160">
        <f>ROUND(E458*N458,2)</f>
        <v>0.18</v>
      </c>
      <c r="P458" s="160">
        <v>0</v>
      </c>
      <c r="Q458" s="160">
        <f>ROUND(E458*P458,2)</f>
        <v>0</v>
      </c>
      <c r="R458" s="160"/>
      <c r="S458" s="160" t="s">
        <v>260</v>
      </c>
      <c r="T458" s="160" t="s">
        <v>260</v>
      </c>
      <c r="U458" s="160">
        <v>1.61</v>
      </c>
      <c r="V458" s="160">
        <f>ROUND(E458*U458,2)</f>
        <v>35.78</v>
      </c>
      <c r="W458" s="160"/>
      <c r="X458" s="160" t="s">
        <v>261</v>
      </c>
      <c r="Y458" s="150"/>
      <c r="Z458" s="150"/>
      <c r="AA458" s="150"/>
      <c r="AB458" s="150"/>
      <c r="AC458" s="150"/>
      <c r="AD458" s="150"/>
      <c r="AE458" s="150"/>
      <c r="AF458" s="150"/>
      <c r="AG458" s="150" t="s">
        <v>262</v>
      </c>
      <c r="AH458" s="150"/>
      <c r="AI458" s="150"/>
      <c r="AJ458" s="150"/>
      <c r="AK458" s="150"/>
      <c r="AL458" s="150"/>
      <c r="AM458" s="150"/>
      <c r="AN458" s="150"/>
      <c r="AO458" s="150"/>
      <c r="AP458" s="150"/>
      <c r="AQ458" s="150"/>
      <c r="AR458" s="150"/>
      <c r="AS458" s="150"/>
      <c r="AT458" s="150"/>
      <c r="AU458" s="150"/>
      <c r="AV458" s="150"/>
      <c r="AW458" s="150"/>
      <c r="AX458" s="150"/>
      <c r="AY458" s="150"/>
      <c r="AZ458" s="150"/>
      <c r="BA458" s="150"/>
      <c r="BB458" s="150"/>
      <c r="BC458" s="150"/>
      <c r="BD458" s="150"/>
      <c r="BE458" s="150"/>
      <c r="BF458" s="150"/>
      <c r="BG458" s="150"/>
      <c r="BH458" s="150"/>
    </row>
    <row r="459" spans="1:60" outlineLevel="1" x14ac:dyDescent="0.2">
      <c r="A459" s="157"/>
      <c r="B459" s="158"/>
      <c r="C459" s="195" t="s">
        <v>577</v>
      </c>
      <c r="D459" s="188"/>
      <c r="E459" s="189">
        <v>20.204999999999998</v>
      </c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  <c r="S459" s="160"/>
      <c r="T459" s="160"/>
      <c r="U459" s="160"/>
      <c r="V459" s="160"/>
      <c r="W459" s="160"/>
      <c r="X459" s="160"/>
      <c r="Y459" s="150"/>
      <c r="Z459" s="150"/>
      <c r="AA459" s="150"/>
      <c r="AB459" s="150"/>
      <c r="AC459" s="150"/>
      <c r="AD459" s="150"/>
      <c r="AE459" s="150"/>
      <c r="AF459" s="150"/>
      <c r="AG459" s="150" t="s">
        <v>264</v>
      </c>
      <c r="AH459" s="150">
        <v>0</v>
      </c>
      <c r="AI459" s="150"/>
      <c r="AJ459" s="150"/>
      <c r="AK459" s="150"/>
      <c r="AL459" s="150"/>
      <c r="AM459" s="150"/>
      <c r="AN459" s="150"/>
      <c r="AO459" s="150"/>
      <c r="AP459" s="150"/>
      <c r="AQ459" s="150"/>
      <c r="AR459" s="150"/>
      <c r="AS459" s="150"/>
      <c r="AT459" s="150"/>
      <c r="AU459" s="150"/>
      <c r="AV459" s="150"/>
      <c r="AW459" s="150"/>
      <c r="AX459" s="150"/>
      <c r="AY459" s="150"/>
      <c r="AZ459" s="150"/>
      <c r="BA459" s="150"/>
      <c r="BB459" s="150"/>
      <c r="BC459" s="150"/>
      <c r="BD459" s="150"/>
      <c r="BE459" s="150"/>
      <c r="BF459" s="150"/>
      <c r="BG459" s="150"/>
      <c r="BH459" s="150"/>
    </row>
    <row r="460" spans="1:60" outlineLevel="1" x14ac:dyDescent="0.2">
      <c r="A460" s="157"/>
      <c r="B460" s="158"/>
      <c r="C460" s="196" t="s">
        <v>277</v>
      </c>
      <c r="D460" s="190"/>
      <c r="E460" s="191">
        <v>2.0205000000000002</v>
      </c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  <c r="S460" s="160"/>
      <c r="T460" s="160"/>
      <c r="U460" s="160"/>
      <c r="V460" s="160"/>
      <c r="W460" s="160"/>
      <c r="X460" s="160"/>
      <c r="Y460" s="150"/>
      <c r="Z460" s="150"/>
      <c r="AA460" s="150"/>
      <c r="AB460" s="150"/>
      <c r="AC460" s="150"/>
      <c r="AD460" s="150"/>
      <c r="AE460" s="150"/>
      <c r="AF460" s="150"/>
      <c r="AG460" s="150" t="s">
        <v>264</v>
      </c>
      <c r="AH460" s="150">
        <v>4</v>
      </c>
      <c r="AI460" s="150"/>
      <c r="AJ460" s="150"/>
      <c r="AK460" s="150"/>
      <c r="AL460" s="150"/>
      <c r="AM460" s="150"/>
      <c r="AN460" s="150"/>
      <c r="AO460" s="150"/>
      <c r="AP460" s="150"/>
      <c r="AQ460" s="150"/>
      <c r="AR460" s="150"/>
      <c r="AS460" s="150"/>
      <c r="AT460" s="150"/>
      <c r="AU460" s="150"/>
      <c r="AV460" s="150"/>
      <c r="AW460" s="150"/>
      <c r="AX460" s="150"/>
      <c r="AY460" s="150"/>
      <c r="AZ460" s="150"/>
      <c r="BA460" s="150"/>
      <c r="BB460" s="150"/>
      <c r="BC460" s="150"/>
      <c r="BD460" s="150"/>
      <c r="BE460" s="150"/>
      <c r="BF460" s="150"/>
      <c r="BG460" s="150"/>
      <c r="BH460" s="150"/>
    </row>
    <row r="461" spans="1:60" ht="22.5" outlineLevel="1" x14ac:dyDescent="0.2">
      <c r="A461" s="169">
        <v>63</v>
      </c>
      <c r="B461" s="170" t="s">
        <v>603</v>
      </c>
      <c r="C461" s="184" t="s">
        <v>604</v>
      </c>
      <c r="D461" s="171" t="s">
        <v>351</v>
      </c>
      <c r="E461" s="172">
        <v>168.52</v>
      </c>
      <c r="F461" s="173"/>
      <c r="G461" s="174">
        <f>ROUND(E461*F461,2)</f>
        <v>0</v>
      </c>
      <c r="H461" s="161"/>
      <c r="I461" s="160">
        <f>ROUND(E461*H461,2)</f>
        <v>0</v>
      </c>
      <c r="J461" s="161"/>
      <c r="K461" s="160">
        <f>ROUND(E461*J461,2)</f>
        <v>0</v>
      </c>
      <c r="L461" s="160">
        <v>21</v>
      </c>
      <c r="M461" s="160">
        <f>G461*(1+L461/100)</f>
        <v>0</v>
      </c>
      <c r="N461" s="160">
        <v>6.8999999999999997E-4</v>
      </c>
      <c r="O461" s="160">
        <f>ROUND(E461*N461,2)</f>
        <v>0.12</v>
      </c>
      <c r="P461" s="160">
        <v>0</v>
      </c>
      <c r="Q461" s="160">
        <f>ROUND(E461*P461,2)</f>
        <v>0</v>
      </c>
      <c r="R461" s="160"/>
      <c r="S461" s="160" t="s">
        <v>260</v>
      </c>
      <c r="T461" s="160" t="s">
        <v>260</v>
      </c>
      <c r="U461" s="160">
        <v>0.15</v>
      </c>
      <c r="V461" s="160">
        <f>ROUND(E461*U461,2)</f>
        <v>25.28</v>
      </c>
      <c r="W461" s="160"/>
      <c r="X461" s="160" t="s">
        <v>261</v>
      </c>
      <c r="Y461" s="150"/>
      <c r="Z461" s="150"/>
      <c r="AA461" s="150"/>
      <c r="AB461" s="150"/>
      <c r="AC461" s="150"/>
      <c r="AD461" s="150"/>
      <c r="AE461" s="150"/>
      <c r="AF461" s="150"/>
      <c r="AG461" s="150" t="s">
        <v>262</v>
      </c>
      <c r="AH461" s="150"/>
      <c r="AI461" s="150"/>
      <c r="AJ461" s="150"/>
      <c r="AK461" s="150"/>
      <c r="AL461" s="150"/>
      <c r="AM461" s="150"/>
      <c r="AN461" s="150"/>
      <c r="AO461" s="150"/>
      <c r="AP461" s="150"/>
      <c r="AQ461" s="150"/>
      <c r="AR461" s="150"/>
      <c r="AS461" s="150"/>
      <c r="AT461" s="150"/>
      <c r="AU461" s="150"/>
      <c r="AV461" s="150"/>
      <c r="AW461" s="150"/>
      <c r="AX461" s="150"/>
      <c r="AY461" s="150"/>
      <c r="AZ461" s="150"/>
      <c r="BA461" s="150"/>
      <c r="BB461" s="150"/>
      <c r="BC461" s="150"/>
      <c r="BD461" s="150"/>
      <c r="BE461" s="150"/>
      <c r="BF461" s="150"/>
      <c r="BG461" s="150"/>
      <c r="BH461" s="150"/>
    </row>
    <row r="462" spans="1:60" outlineLevel="1" x14ac:dyDescent="0.2">
      <c r="A462" s="157"/>
      <c r="B462" s="158"/>
      <c r="C462" s="195" t="s">
        <v>605</v>
      </c>
      <c r="D462" s="188"/>
      <c r="E462" s="189">
        <v>9.6</v>
      </c>
      <c r="F462" s="160"/>
      <c r="G462" s="160"/>
      <c r="H462" s="160"/>
      <c r="I462" s="160"/>
      <c r="J462" s="160"/>
      <c r="K462" s="160"/>
      <c r="L462" s="160"/>
      <c r="M462" s="160"/>
      <c r="N462" s="160"/>
      <c r="O462" s="160"/>
      <c r="P462" s="160"/>
      <c r="Q462" s="160"/>
      <c r="R462" s="160"/>
      <c r="S462" s="160"/>
      <c r="T462" s="160"/>
      <c r="U462" s="160"/>
      <c r="V462" s="160"/>
      <c r="W462" s="160"/>
      <c r="X462" s="160"/>
      <c r="Y462" s="150"/>
      <c r="Z462" s="150"/>
      <c r="AA462" s="150"/>
      <c r="AB462" s="150"/>
      <c r="AC462" s="150"/>
      <c r="AD462" s="150"/>
      <c r="AE462" s="150"/>
      <c r="AF462" s="150"/>
      <c r="AG462" s="150" t="s">
        <v>264</v>
      </c>
      <c r="AH462" s="150">
        <v>0</v>
      </c>
      <c r="AI462" s="150"/>
      <c r="AJ462" s="150"/>
      <c r="AK462" s="150"/>
      <c r="AL462" s="150"/>
      <c r="AM462" s="150"/>
      <c r="AN462" s="150"/>
      <c r="AO462" s="150"/>
      <c r="AP462" s="150"/>
      <c r="AQ462" s="150"/>
      <c r="AR462" s="150"/>
      <c r="AS462" s="150"/>
      <c r="AT462" s="150"/>
      <c r="AU462" s="150"/>
      <c r="AV462" s="150"/>
      <c r="AW462" s="150"/>
      <c r="AX462" s="150"/>
      <c r="AY462" s="150"/>
      <c r="AZ462" s="150"/>
      <c r="BA462" s="150"/>
      <c r="BB462" s="150"/>
      <c r="BC462" s="150"/>
      <c r="BD462" s="150"/>
      <c r="BE462" s="150"/>
      <c r="BF462" s="150"/>
      <c r="BG462" s="150"/>
      <c r="BH462" s="150"/>
    </row>
    <row r="463" spans="1:60" outlineLevel="1" x14ac:dyDescent="0.2">
      <c r="A463" s="157"/>
      <c r="B463" s="158"/>
      <c r="C463" s="195" t="s">
        <v>606</v>
      </c>
      <c r="D463" s="188"/>
      <c r="E463" s="189">
        <v>9</v>
      </c>
      <c r="F463" s="160"/>
      <c r="G463" s="160"/>
      <c r="H463" s="160"/>
      <c r="I463" s="160"/>
      <c r="J463" s="160"/>
      <c r="K463" s="160"/>
      <c r="L463" s="160"/>
      <c r="M463" s="160"/>
      <c r="N463" s="160"/>
      <c r="O463" s="160"/>
      <c r="P463" s="160"/>
      <c r="Q463" s="160"/>
      <c r="R463" s="160"/>
      <c r="S463" s="160"/>
      <c r="T463" s="160"/>
      <c r="U463" s="160"/>
      <c r="V463" s="160"/>
      <c r="W463" s="160"/>
      <c r="X463" s="160"/>
      <c r="Y463" s="150"/>
      <c r="Z463" s="150"/>
      <c r="AA463" s="150"/>
      <c r="AB463" s="150"/>
      <c r="AC463" s="150"/>
      <c r="AD463" s="150"/>
      <c r="AE463" s="150"/>
      <c r="AF463" s="150"/>
      <c r="AG463" s="150" t="s">
        <v>264</v>
      </c>
      <c r="AH463" s="150">
        <v>0</v>
      </c>
      <c r="AI463" s="150"/>
      <c r="AJ463" s="150"/>
      <c r="AK463" s="150"/>
      <c r="AL463" s="150"/>
      <c r="AM463" s="150"/>
      <c r="AN463" s="150"/>
      <c r="AO463" s="150"/>
      <c r="AP463" s="150"/>
      <c r="AQ463" s="150"/>
      <c r="AR463" s="150"/>
      <c r="AS463" s="150"/>
      <c r="AT463" s="150"/>
      <c r="AU463" s="150"/>
      <c r="AV463" s="150"/>
      <c r="AW463" s="150"/>
      <c r="AX463" s="150"/>
      <c r="AY463" s="150"/>
      <c r="AZ463" s="150"/>
      <c r="BA463" s="150"/>
      <c r="BB463" s="150"/>
      <c r="BC463" s="150"/>
      <c r="BD463" s="150"/>
      <c r="BE463" s="150"/>
      <c r="BF463" s="150"/>
      <c r="BG463" s="150"/>
      <c r="BH463" s="150"/>
    </row>
    <row r="464" spans="1:60" outlineLevel="1" x14ac:dyDescent="0.2">
      <c r="A464" s="157"/>
      <c r="B464" s="158"/>
      <c r="C464" s="195" t="s">
        <v>607</v>
      </c>
      <c r="D464" s="188"/>
      <c r="E464" s="189">
        <v>9.6</v>
      </c>
      <c r="F464" s="160"/>
      <c r="G464" s="160"/>
      <c r="H464" s="160"/>
      <c r="I464" s="160"/>
      <c r="J464" s="160"/>
      <c r="K464" s="160"/>
      <c r="L464" s="160"/>
      <c r="M464" s="160"/>
      <c r="N464" s="160"/>
      <c r="O464" s="160"/>
      <c r="P464" s="160"/>
      <c r="Q464" s="160"/>
      <c r="R464" s="160"/>
      <c r="S464" s="160"/>
      <c r="T464" s="160"/>
      <c r="U464" s="160"/>
      <c r="V464" s="160"/>
      <c r="W464" s="160"/>
      <c r="X464" s="160"/>
      <c r="Y464" s="150"/>
      <c r="Z464" s="150"/>
      <c r="AA464" s="150"/>
      <c r="AB464" s="150"/>
      <c r="AC464" s="150"/>
      <c r="AD464" s="150"/>
      <c r="AE464" s="150"/>
      <c r="AF464" s="150"/>
      <c r="AG464" s="150" t="s">
        <v>264</v>
      </c>
      <c r="AH464" s="150">
        <v>0</v>
      </c>
      <c r="AI464" s="150"/>
      <c r="AJ464" s="150"/>
      <c r="AK464" s="150"/>
      <c r="AL464" s="150"/>
      <c r="AM464" s="150"/>
      <c r="AN464" s="150"/>
      <c r="AO464" s="150"/>
      <c r="AP464" s="150"/>
      <c r="AQ464" s="150"/>
      <c r="AR464" s="150"/>
      <c r="AS464" s="150"/>
      <c r="AT464" s="150"/>
      <c r="AU464" s="150"/>
      <c r="AV464" s="150"/>
      <c r="AW464" s="150"/>
      <c r="AX464" s="150"/>
      <c r="AY464" s="150"/>
      <c r="AZ464" s="150"/>
      <c r="BA464" s="150"/>
      <c r="BB464" s="150"/>
      <c r="BC464" s="150"/>
      <c r="BD464" s="150"/>
      <c r="BE464" s="150"/>
      <c r="BF464" s="150"/>
      <c r="BG464" s="150"/>
      <c r="BH464" s="150"/>
    </row>
    <row r="465" spans="1:60" outlineLevel="1" x14ac:dyDescent="0.2">
      <c r="A465" s="157"/>
      <c r="B465" s="158"/>
      <c r="C465" s="195" t="s">
        <v>608</v>
      </c>
      <c r="D465" s="188"/>
      <c r="E465" s="189">
        <v>12.8</v>
      </c>
      <c r="F465" s="160"/>
      <c r="G465" s="160"/>
      <c r="H465" s="160"/>
      <c r="I465" s="160"/>
      <c r="J465" s="160"/>
      <c r="K465" s="160"/>
      <c r="L465" s="160"/>
      <c r="M465" s="160"/>
      <c r="N465" s="160"/>
      <c r="O465" s="160"/>
      <c r="P465" s="160"/>
      <c r="Q465" s="160"/>
      <c r="R465" s="160"/>
      <c r="S465" s="160"/>
      <c r="T465" s="160"/>
      <c r="U465" s="160"/>
      <c r="V465" s="160"/>
      <c r="W465" s="160"/>
      <c r="X465" s="160"/>
      <c r="Y465" s="150"/>
      <c r="Z465" s="150"/>
      <c r="AA465" s="150"/>
      <c r="AB465" s="150"/>
      <c r="AC465" s="150"/>
      <c r="AD465" s="150"/>
      <c r="AE465" s="150"/>
      <c r="AF465" s="150"/>
      <c r="AG465" s="150" t="s">
        <v>264</v>
      </c>
      <c r="AH465" s="150">
        <v>0</v>
      </c>
      <c r="AI465" s="150"/>
      <c r="AJ465" s="150"/>
      <c r="AK465" s="150"/>
      <c r="AL465" s="150"/>
      <c r="AM465" s="150"/>
      <c r="AN465" s="150"/>
      <c r="AO465" s="150"/>
      <c r="AP465" s="150"/>
      <c r="AQ465" s="150"/>
      <c r="AR465" s="150"/>
      <c r="AS465" s="150"/>
      <c r="AT465" s="150"/>
      <c r="AU465" s="150"/>
      <c r="AV465" s="150"/>
      <c r="AW465" s="150"/>
      <c r="AX465" s="150"/>
      <c r="AY465" s="150"/>
      <c r="AZ465" s="150"/>
      <c r="BA465" s="150"/>
      <c r="BB465" s="150"/>
      <c r="BC465" s="150"/>
      <c r="BD465" s="150"/>
      <c r="BE465" s="150"/>
      <c r="BF465" s="150"/>
      <c r="BG465" s="150"/>
      <c r="BH465" s="150"/>
    </row>
    <row r="466" spans="1:60" outlineLevel="1" x14ac:dyDescent="0.2">
      <c r="A466" s="157"/>
      <c r="B466" s="158"/>
      <c r="C466" s="195" t="s">
        <v>609</v>
      </c>
      <c r="D466" s="188"/>
      <c r="E466" s="189">
        <v>112.2</v>
      </c>
      <c r="F466" s="160"/>
      <c r="G466" s="160"/>
      <c r="H466" s="160"/>
      <c r="I466" s="160"/>
      <c r="J466" s="160"/>
      <c r="K466" s="160"/>
      <c r="L466" s="160"/>
      <c r="M466" s="160"/>
      <c r="N466" s="160"/>
      <c r="O466" s="160"/>
      <c r="P466" s="160"/>
      <c r="Q466" s="160"/>
      <c r="R466" s="160"/>
      <c r="S466" s="160"/>
      <c r="T466" s="160"/>
      <c r="U466" s="160"/>
      <c r="V466" s="160"/>
      <c r="W466" s="160"/>
      <c r="X466" s="160"/>
      <c r="Y466" s="150"/>
      <c r="Z466" s="150"/>
      <c r="AA466" s="150"/>
      <c r="AB466" s="150"/>
      <c r="AC466" s="150"/>
      <c r="AD466" s="150"/>
      <c r="AE466" s="150"/>
      <c r="AF466" s="150"/>
      <c r="AG466" s="150" t="s">
        <v>264</v>
      </c>
      <c r="AH466" s="150">
        <v>0</v>
      </c>
      <c r="AI466" s="150"/>
      <c r="AJ466" s="150"/>
      <c r="AK466" s="150"/>
      <c r="AL466" s="150"/>
      <c r="AM466" s="150"/>
      <c r="AN466" s="150"/>
      <c r="AO466" s="150"/>
      <c r="AP466" s="150"/>
      <c r="AQ466" s="150"/>
      <c r="AR466" s="150"/>
      <c r="AS466" s="150"/>
      <c r="AT466" s="150"/>
      <c r="AU466" s="150"/>
      <c r="AV466" s="150"/>
      <c r="AW466" s="150"/>
      <c r="AX466" s="150"/>
      <c r="AY466" s="150"/>
      <c r="AZ466" s="150"/>
      <c r="BA466" s="150"/>
      <c r="BB466" s="150"/>
      <c r="BC466" s="150"/>
      <c r="BD466" s="150"/>
      <c r="BE466" s="150"/>
      <c r="BF466" s="150"/>
      <c r="BG466" s="150"/>
      <c r="BH466" s="150"/>
    </row>
    <row r="467" spans="1:60" outlineLevel="1" x14ac:dyDescent="0.2">
      <c r="A467" s="157"/>
      <c r="B467" s="158"/>
      <c r="C467" s="196" t="s">
        <v>277</v>
      </c>
      <c r="D467" s="190"/>
      <c r="E467" s="191">
        <v>15.32</v>
      </c>
      <c r="F467" s="160"/>
      <c r="G467" s="160"/>
      <c r="H467" s="160"/>
      <c r="I467" s="160"/>
      <c r="J467" s="160"/>
      <c r="K467" s="160"/>
      <c r="L467" s="160"/>
      <c r="M467" s="160"/>
      <c r="N467" s="160"/>
      <c r="O467" s="160"/>
      <c r="P467" s="160"/>
      <c r="Q467" s="160"/>
      <c r="R467" s="160"/>
      <c r="S467" s="160"/>
      <c r="T467" s="160"/>
      <c r="U467" s="160"/>
      <c r="V467" s="160"/>
      <c r="W467" s="160"/>
      <c r="X467" s="160"/>
      <c r="Y467" s="150"/>
      <c r="Z467" s="150"/>
      <c r="AA467" s="150"/>
      <c r="AB467" s="150"/>
      <c r="AC467" s="150"/>
      <c r="AD467" s="150"/>
      <c r="AE467" s="150"/>
      <c r="AF467" s="150"/>
      <c r="AG467" s="150" t="s">
        <v>264</v>
      </c>
      <c r="AH467" s="150">
        <v>4</v>
      </c>
      <c r="AI467" s="150"/>
      <c r="AJ467" s="150"/>
      <c r="AK467" s="150"/>
      <c r="AL467" s="150"/>
      <c r="AM467" s="150"/>
      <c r="AN467" s="150"/>
      <c r="AO467" s="150"/>
      <c r="AP467" s="150"/>
      <c r="AQ467" s="150"/>
      <c r="AR467" s="150"/>
      <c r="AS467" s="150"/>
      <c r="AT467" s="150"/>
      <c r="AU467" s="150"/>
      <c r="AV467" s="150"/>
      <c r="AW467" s="150"/>
      <c r="AX467" s="150"/>
      <c r="AY467" s="150"/>
      <c r="AZ467" s="150"/>
      <c r="BA467" s="150"/>
      <c r="BB467" s="150"/>
      <c r="BC467" s="150"/>
      <c r="BD467" s="150"/>
      <c r="BE467" s="150"/>
      <c r="BF467" s="150"/>
      <c r="BG467" s="150"/>
      <c r="BH467" s="150"/>
    </row>
    <row r="468" spans="1:60" ht="22.5" outlineLevel="1" x14ac:dyDescent="0.2">
      <c r="A468" s="169">
        <v>64</v>
      </c>
      <c r="B468" s="170" t="s">
        <v>610</v>
      </c>
      <c r="C468" s="184" t="s">
        <v>611</v>
      </c>
      <c r="D468" s="171" t="s">
        <v>259</v>
      </c>
      <c r="E468" s="172">
        <v>448.79</v>
      </c>
      <c r="F468" s="173"/>
      <c r="G468" s="174">
        <f>ROUND(E468*F468,2)</f>
        <v>0</v>
      </c>
      <c r="H468" s="161"/>
      <c r="I468" s="160">
        <f>ROUND(E468*H468,2)</f>
        <v>0</v>
      </c>
      <c r="J468" s="161"/>
      <c r="K468" s="160">
        <f>ROUND(E468*J468,2)</f>
        <v>0</v>
      </c>
      <c r="L468" s="160">
        <v>21</v>
      </c>
      <c r="M468" s="160">
        <f>G468*(1+L468/100)</f>
        <v>0</v>
      </c>
      <c r="N468" s="160">
        <v>2.0289999999999999E-2</v>
      </c>
      <c r="O468" s="160">
        <f>ROUND(E468*N468,2)</f>
        <v>9.11</v>
      </c>
      <c r="P468" s="160">
        <v>0</v>
      </c>
      <c r="Q468" s="160">
        <f>ROUND(E468*P468,2)</f>
        <v>0</v>
      </c>
      <c r="R468" s="160"/>
      <c r="S468" s="160" t="s">
        <v>260</v>
      </c>
      <c r="T468" s="160" t="s">
        <v>260</v>
      </c>
      <c r="U468" s="160">
        <v>0.28100999999999998</v>
      </c>
      <c r="V468" s="160">
        <f>ROUND(E468*U468,2)</f>
        <v>126.11</v>
      </c>
      <c r="W468" s="160"/>
      <c r="X468" s="160" t="s">
        <v>261</v>
      </c>
      <c r="Y468" s="150"/>
      <c r="Z468" s="150"/>
      <c r="AA468" s="150"/>
      <c r="AB468" s="150"/>
      <c r="AC468" s="150"/>
      <c r="AD468" s="150"/>
      <c r="AE468" s="150"/>
      <c r="AF468" s="150"/>
      <c r="AG468" s="150" t="s">
        <v>262</v>
      </c>
      <c r="AH468" s="150"/>
      <c r="AI468" s="150"/>
      <c r="AJ468" s="150"/>
      <c r="AK468" s="150"/>
      <c r="AL468" s="150"/>
      <c r="AM468" s="150"/>
      <c r="AN468" s="150"/>
      <c r="AO468" s="150"/>
      <c r="AP468" s="150"/>
      <c r="AQ468" s="150"/>
      <c r="AR468" s="150"/>
      <c r="AS468" s="150"/>
      <c r="AT468" s="150"/>
      <c r="AU468" s="150"/>
      <c r="AV468" s="150"/>
      <c r="AW468" s="150"/>
      <c r="AX468" s="150"/>
      <c r="AY468" s="150"/>
      <c r="AZ468" s="150"/>
      <c r="BA468" s="150"/>
      <c r="BB468" s="150"/>
      <c r="BC468" s="150"/>
      <c r="BD468" s="150"/>
      <c r="BE468" s="150"/>
      <c r="BF468" s="150"/>
      <c r="BG468" s="150"/>
      <c r="BH468" s="150"/>
    </row>
    <row r="469" spans="1:60" outlineLevel="1" x14ac:dyDescent="0.2">
      <c r="A469" s="157"/>
      <c r="B469" s="158"/>
      <c r="C469" s="195" t="s">
        <v>592</v>
      </c>
      <c r="D469" s="188"/>
      <c r="E469" s="189">
        <v>68.5</v>
      </c>
      <c r="F469" s="160"/>
      <c r="G469" s="160"/>
      <c r="H469" s="160"/>
      <c r="I469" s="160"/>
      <c r="J469" s="160"/>
      <c r="K469" s="160"/>
      <c r="L469" s="160"/>
      <c r="M469" s="160"/>
      <c r="N469" s="160"/>
      <c r="O469" s="160"/>
      <c r="P469" s="160"/>
      <c r="Q469" s="160"/>
      <c r="R469" s="160"/>
      <c r="S469" s="160"/>
      <c r="T469" s="160"/>
      <c r="U469" s="160"/>
      <c r="V469" s="160"/>
      <c r="W469" s="160"/>
      <c r="X469" s="160"/>
      <c r="Y469" s="150"/>
      <c r="Z469" s="150"/>
      <c r="AA469" s="150"/>
      <c r="AB469" s="150"/>
      <c r="AC469" s="150"/>
      <c r="AD469" s="150"/>
      <c r="AE469" s="150"/>
      <c r="AF469" s="150"/>
      <c r="AG469" s="150" t="s">
        <v>264</v>
      </c>
      <c r="AH469" s="150">
        <v>0</v>
      </c>
      <c r="AI469" s="150"/>
      <c r="AJ469" s="150"/>
      <c r="AK469" s="150"/>
      <c r="AL469" s="150"/>
      <c r="AM469" s="150"/>
      <c r="AN469" s="150"/>
      <c r="AO469" s="150"/>
      <c r="AP469" s="150"/>
      <c r="AQ469" s="150"/>
      <c r="AR469" s="150"/>
      <c r="AS469" s="150"/>
      <c r="AT469" s="150"/>
      <c r="AU469" s="150"/>
      <c r="AV469" s="150"/>
      <c r="AW469" s="150"/>
      <c r="AX469" s="150"/>
      <c r="AY469" s="150"/>
      <c r="AZ469" s="150"/>
      <c r="BA469" s="150"/>
      <c r="BB469" s="150"/>
      <c r="BC469" s="150"/>
      <c r="BD469" s="150"/>
      <c r="BE469" s="150"/>
      <c r="BF469" s="150"/>
      <c r="BG469" s="150"/>
      <c r="BH469" s="150"/>
    </row>
    <row r="470" spans="1:60" outlineLevel="1" x14ac:dyDescent="0.2">
      <c r="A470" s="157"/>
      <c r="B470" s="158"/>
      <c r="C470" s="195" t="s">
        <v>593</v>
      </c>
      <c r="D470" s="188"/>
      <c r="E470" s="189">
        <v>182.3</v>
      </c>
      <c r="F470" s="160"/>
      <c r="G470" s="160"/>
      <c r="H470" s="160"/>
      <c r="I470" s="160"/>
      <c r="J470" s="160"/>
      <c r="K470" s="160"/>
      <c r="L470" s="160"/>
      <c r="M470" s="160"/>
      <c r="N470" s="160"/>
      <c r="O470" s="160"/>
      <c r="P470" s="160"/>
      <c r="Q470" s="160"/>
      <c r="R470" s="160"/>
      <c r="S470" s="160"/>
      <c r="T470" s="160"/>
      <c r="U470" s="160"/>
      <c r="V470" s="160"/>
      <c r="W470" s="160"/>
      <c r="X470" s="160"/>
      <c r="Y470" s="150"/>
      <c r="Z470" s="150"/>
      <c r="AA470" s="150"/>
      <c r="AB470" s="150"/>
      <c r="AC470" s="150"/>
      <c r="AD470" s="150"/>
      <c r="AE470" s="150"/>
      <c r="AF470" s="150"/>
      <c r="AG470" s="150" t="s">
        <v>264</v>
      </c>
      <c r="AH470" s="150">
        <v>0</v>
      </c>
      <c r="AI470" s="150"/>
      <c r="AJ470" s="150"/>
      <c r="AK470" s="150"/>
      <c r="AL470" s="150"/>
      <c r="AM470" s="150"/>
      <c r="AN470" s="150"/>
      <c r="AO470" s="150"/>
      <c r="AP470" s="150"/>
      <c r="AQ470" s="150"/>
      <c r="AR470" s="150"/>
      <c r="AS470" s="150"/>
      <c r="AT470" s="150"/>
      <c r="AU470" s="150"/>
      <c r="AV470" s="150"/>
      <c r="AW470" s="150"/>
      <c r="AX470" s="150"/>
      <c r="AY470" s="150"/>
      <c r="AZ470" s="150"/>
      <c r="BA470" s="150"/>
      <c r="BB470" s="150"/>
      <c r="BC470" s="150"/>
      <c r="BD470" s="150"/>
      <c r="BE470" s="150"/>
      <c r="BF470" s="150"/>
      <c r="BG470" s="150"/>
      <c r="BH470" s="150"/>
    </row>
    <row r="471" spans="1:60" outlineLevel="1" x14ac:dyDescent="0.2">
      <c r="A471" s="157"/>
      <c r="B471" s="158"/>
      <c r="C471" s="195" t="s">
        <v>594</v>
      </c>
      <c r="D471" s="188"/>
      <c r="E471" s="189">
        <v>71.5</v>
      </c>
      <c r="F471" s="160"/>
      <c r="G471" s="160"/>
      <c r="H471" s="160"/>
      <c r="I471" s="160"/>
      <c r="J471" s="160"/>
      <c r="K471" s="160"/>
      <c r="L471" s="160"/>
      <c r="M471" s="160"/>
      <c r="N471" s="160"/>
      <c r="O471" s="160"/>
      <c r="P471" s="160"/>
      <c r="Q471" s="160"/>
      <c r="R471" s="160"/>
      <c r="S471" s="160"/>
      <c r="T471" s="160"/>
      <c r="U471" s="160"/>
      <c r="V471" s="160"/>
      <c r="W471" s="160"/>
      <c r="X471" s="160"/>
      <c r="Y471" s="150"/>
      <c r="Z471" s="150"/>
      <c r="AA471" s="150"/>
      <c r="AB471" s="150"/>
      <c r="AC471" s="150"/>
      <c r="AD471" s="150"/>
      <c r="AE471" s="150"/>
      <c r="AF471" s="150"/>
      <c r="AG471" s="150" t="s">
        <v>264</v>
      </c>
      <c r="AH471" s="150">
        <v>0</v>
      </c>
      <c r="AI471" s="150"/>
      <c r="AJ471" s="150"/>
      <c r="AK471" s="150"/>
      <c r="AL471" s="150"/>
      <c r="AM471" s="150"/>
      <c r="AN471" s="150"/>
      <c r="AO471" s="150"/>
      <c r="AP471" s="150"/>
      <c r="AQ471" s="150"/>
      <c r="AR471" s="150"/>
      <c r="AS471" s="150"/>
      <c r="AT471" s="150"/>
      <c r="AU471" s="150"/>
      <c r="AV471" s="150"/>
      <c r="AW471" s="150"/>
      <c r="AX471" s="150"/>
      <c r="AY471" s="150"/>
      <c r="AZ471" s="150"/>
      <c r="BA471" s="150"/>
      <c r="BB471" s="150"/>
      <c r="BC471" s="150"/>
      <c r="BD471" s="150"/>
      <c r="BE471" s="150"/>
      <c r="BF471" s="150"/>
      <c r="BG471" s="150"/>
      <c r="BH471" s="150"/>
    </row>
    <row r="472" spans="1:60" outlineLevel="1" x14ac:dyDescent="0.2">
      <c r="A472" s="157"/>
      <c r="B472" s="158"/>
      <c r="C472" s="195" t="s">
        <v>595</v>
      </c>
      <c r="D472" s="188"/>
      <c r="E472" s="189">
        <v>200.6</v>
      </c>
      <c r="F472" s="160"/>
      <c r="G472" s="160"/>
      <c r="H472" s="160"/>
      <c r="I472" s="160"/>
      <c r="J472" s="160"/>
      <c r="K472" s="160"/>
      <c r="L472" s="160"/>
      <c r="M472" s="160"/>
      <c r="N472" s="160"/>
      <c r="O472" s="160"/>
      <c r="P472" s="160"/>
      <c r="Q472" s="160"/>
      <c r="R472" s="160"/>
      <c r="S472" s="160"/>
      <c r="T472" s="160"/>
      <c r="U472" s="160"/>
      <c r="V472" s="160"/>
      <c r="W472" s="160"/>
      <c r="X472" s="160"/>
      <c r="Y472" s="150"/>
      <c r="Z472" s="150"/>
      <c r="AA472" s="150"/>
      <c r="AB472" s="150"/>
      <c r="AC472" s="150"/>
      <c r="AD472" s="150"/>
      <c r="AE472" s="150"/>
      <c r="AF472" s="150"/>
      <c r="AG472" s="150" t="s">
        <v>264</v>
      </c>
      <c r="AH472" s="150">
        <v>0</v>
      </c>
      <c r="AI472" s="150"/>
      <c r="AJ472" s="150"/>
      <c r="AK472" s="150"/>
      <c r="AL472" s="150"/>
      <c r="AM472" s="150"/>
      <c r="AN472" s="150"/>
      <c r="AO472" s="150"/>
      <c r="AP472" s="150"/>
      <c r="AQ472" s="150"/>
      <c r="AR472" s="150"/>
      <c r="AS472" s="150"/>
      <c r="AT472" s="150"/>
      <c r="AU472" s="150"/>
      <c r="AV472" s="150"/>
      <c r="AW472" s="150"/>
      <c r="AX472" s="150"/>
      <c r="AY472" s="150"/>
      <c r="AZ472" s="150"/>
      <c r="BA472" s="150"/>
      <c r="BB472" s="150"/>
      <c r="BC472" s="150"/>
      <c r="BD472" s="150"/>
      <c r="BE472" s="150"/>
      <c r="BF472" s="150"/>
      <c r="BG472" s="150"/>
      <c r="BH472" s="150"/>
    </row>
    <row r="473" spans="1:60" outlineLevel="1" x14ac:dyDescent="0.2">
      <c r="A473" s="157"/>
      <c r="B473" s="158"/>
      <c r="C473" s="195" t="s">
        <v>596</v>
      </c>
      <c r="D473" s="188"/>
      <c r="E473" s="189">
        <v>-74.11</v>
      </c>
      <c r="F473" s="160"/>
      <c r="G473" s="160"/>
      <c r="H473" s="160"/>
      <c r="I473" s="160"/>
      <c r="J473" s="160"/>
      <c r="K473" s="160"/>
      <c r="L473" s="160"/>
      <c r="M473" s="160"/>
      <c r="N473" s="160"/>
      <c r="O473" s="160"/>
      <c r="P473" s="160"/>
      <c r="Q473" s="160"/>
      <c r="R473" s="160"/>
      <c r="S473" s="160"/>
      <c r="T473" s="160"/>
      <c r="U473" s="160"/>
      <c r="V473" s="160"/>
      <c r="W473" s="160"/>
      <c r="X473" s="160"/>
      <c r="Y473" s="150"/>
      <c r="Z473" s="150"/>
      <c r="AA473" s="150"/>
      <c r="AB473" s="150"/>
      <c r="AC473" s="150"/>
      <c r="AD473" s="150"/>
      <c r="AE473" s="150"/>
      <c r="AF473" s="150"/>
      <c r="AG473" s="150" t="s">
        <v>264</v>
      </c>
      <c r="AH473" s="150">
        <v>0</v>
      </c>
      <c r="AI473" s="150"/>
      <c r="AJ473" s="150"/>
      <c r="AK473" s="150"/>
      <c r="AL473" s="150"/>
      <c r="AM473" s="150"/>
      <c r="AN473" s="150"/>
      <c r="AO473" s="150"/>
      <c r="AP473" s="150"/>
      <c r="AQ473" s="150"/>
      <c r="AR473" s="150"/>
      <c r="AS473" s="150"/>
      <c r="AT473" s="150"/>
      <c r="AU473" s="150"/>
      <c r="AV473" s="150"/>
      <c r="AW473" s="150"/>
      <c r="AX473" s="150"/>
      <c r="AY473" s="150"/>
      <c r="AZ473" s="150"/>
      <c r="BA473" s="150"/>
      <c r="BB473" s="150"/>
      <c r="BC473" s="150"/>
      <c r="BD473" s="150"/>
      <c r="BE473" s="150"/>
      <c r="BF473" s="150"/>
      <c r="BG473" s="150"/>
      <c r="BH473" s="150"/>
    </row>
    <row r="474" spans="1:60" outlineLevel="1" x14ac:dyDescent="0.2">
      <c r="A474" s="169">
        <v>65</v>
      </c>
      <c r="B474" s="170" t="s">
        <v>612</v>
      </c>
      <c r="C474" s="184" t="s">
        <v>613</v>
      </c>
      <c r="D474" s="171" t="s">
        <v>259</v>
      </c>
      <c r="E474" s="172">
        <v>683.40425000000005</v>
      </c>
      <c r="F474" s="173"/>
      <c r="G474" s="174">
        <f>ROUND(E474*F474,2)</f>
        <v>0</v>
      </c>
      <c r="H474" s="161"/>
      <c r="I474" s="160">
        <f>ROUND(E474*H474,2)</f>
        <v>0</v>
      </c>
      <c r="J474" s="161"/>
      <c r="K474" s="160">
        <f>ROUND(E474*J474,2)</f>
        <v>0</v>
      </c>
      <c r="L474" s="160">
        <v>21</v>
      </c>
      <c r="M474" s="160">
        <f>G474*(1+L474/100)</f>
        <v>0</v>
      </c>
      <c r="N474" s="160">
        <v>2.0000000000000002E-5</v>
      </c>
      <c r="O474" s="160">
        <f>ROUND(E474*N474,2)</f>
        <v>0.01</v>
      </c>
      <c r="P474" s="160">
        <v>0</v>
      </c>
      <c r="Q474" s="160">
        <f>ROUND(E474*P474,2)</f>
        <v>0</v>
      </c>
      <c r="R474" s="160"/>
      <c r="S474" s="160" t="s">
        <v>260</v>
      </c>
      <c r="T474" s="160" t="s">
        <v>260</v>
      </c>
      <c r="U474" s="160">
        <v>0.11</v>
      </c>
      <c r="V474" s="160">
        <f>ROUND(E474*U474,2)</f>
        <v>75.17</v>
      </c>
      <c r="W474" s="160"/>
      <c r="X474" s="160" t="s">
        <v>261</v>
      </c>
      <c r="Y474" s="150"/>
      <c r="Z474" s="150"/>
      <c r="AA474" s="150"/>
      <c r="AB474" s="150"/>
      <c r="AC474" s="150"/>
      <c r="AD474" s="150"/>
      <c r="AE474" s="150"/>
      <c r="AF474" s="150"/>
      <c r="AG474" s="150" t="s">
        <v>262</v>
      </c>
      <c r="AH474" s="150"/>
      <c r="AI474" s="150"/>
      <c r="AJ474" s="150"/>
      <c r="AK474" s="150"/>
      <c r="AL474" s="150"/>
      <c r="AM474" s="150"/>
      <c r="AN474" s="150"/>
      <c r="AO474" s="150"/>
      <c r="AP474" s="150"/>
      <c r="AQ474" s="150"/>
      <c r="AR474" s="150"/>
      <c r="AS474" s="150"/>
      <c r="AT474" s="150"/>
      <c r="AU474" s="150"/>
      <c r="AV474" s="150"/>
      <c r="AW474" s="150"/>
      <c r="AX474" s="150"/>
      <c r="AY474" s="150"/>
      <c r="AZ474" s="150"/>
      <c r="BA474" s="150"/>
      <c r="BB474" s="150"/>
      <c r="BC474" s="150"/>
      <c r="BD474" s="150"/>
      <c r="BE474" s="150"/>
      <c r="BF474" s="150"/>
      <c r="BG474" s="150"/>
      <c r="BH474" s="150"/>
    </row>
    <row r="475" spans="1:60" outlineLevel="1" x14ac:dyDescent="0.2">
      <c r="A475" s="157"/>
      <c r="B475" s="158"/>
      <c r="C475" s="195" t="s">
        <v>592</v>
      </c>
      <c r="D475" s="188"/>
      <c r="E475" s="189">
        <v>68.5</v>
      </c>
      <c r="F475" s="160"/>
      <c r="G475" s="160"/>
      <c r="H475" s="160"/>
      <c r="I475" s="160"/>
      <c r="J475" s="160"/>
      <c r="K475" s="160"/>
      <c r="L475" s="160"/>
      <c r="M475" s="160"/>
      <c r="N475" s="160"/>
      <c r="O475" s="160"/>
      <c r="P475" s="160"/>
      <c r="Q475" s="160"/>
      <c r="R475" s="160"/>
      <c r="S475" s="160"/>
      <c r="T475" s="160"/>
      <c r="U475" s="160"/>
      <c r="V475" s="160"/>
      <c r="W475" s="160"/>
      <c r="X475" s="160"/>
      <c r="Y475" s="150"/>
      <c r="Z475" s="150"/>
      <c r="AA475" s="150"/>
      <c r="AB475" s="150"/>
      <c r="AC475" s="150"/>
      <c r="AD475" s="150"/>
      <c r="AE475" s="150"/>
      <c r="AF475" s="150"/>
      <c r="AG475" s="150" t="s">
        <v>264</v>
      </c>
      <c r="AH475" s="150">
        <v>0</v>
      </c>
      <c r="AI475" s="150"/>
      <c r="AJ475" s="150"/>
      <c r="AK475" s="150"/>
      <c r="AL475" s="150"/>
      <c r="AM475" s="150"/>
      <c r="AN475" s="150"/>
      <c r="AO475" s="150"/>
      <c r="AP475" s="150"/>
      <c r="AQ475" s="150"/>
      <c r="AR475" s="150"/>
      <c r="AS475" s="150"/>
      <c r="AT475" s="150"/>
      <c r="AU475" s="150"/>
      <c r="AV475" s="150"/>
      <c r="AW475" s="150"/>
      <c r="AX475" s="150"/>
      <c r="AY475" s="150"/>
      <c r="AZ475" s="150"/>
      <c r="BA475" s="150"/>
      <c r="BB475" s="150"/>
      <c r="BC475" s="150"/>
      <c r="BD475" s="150"/>
      <c r="BE475" s="150"/>
      <c r="BF475" s="150"/>
      <c r="BG475" s="150"/>
      <c r="BH475" s="150"/>
    </row>
    <row r="476" spans="1:60" outlineLevel="1" x14ac:dyDescent="0.2">
      <c r="A476" s="157"/>
      <c r="B476" s="158"/>
      <c r="C476" s="195" t="s">
        <v>593</v>
      </c>
      <c r="D476" s="188"/>
      <c r="E476" s="189">
        <v>182.3</v>
      </c>
      <c r="F476" s="160"/>
      <c r="G476" s="160"/>
      <c r="H476" s="160"/>
      <c r="I476" s="160"/>
      <c r="J476" s="160"/>
      <c r="K476" s="160"/>
      <c r="L476" s="160"/>
      <c r="M476" s="160"/>
      <c r="N476" s="160"/>
      <c r="O476" s="160"/>
      <c r="P476" s="160"/>
      <c r="Q476" s="160"/>
      <c r="R476" s="160"/>
      <c r="S476" s="160"/>
      <c r="T476" s="160"/>
      <c r="U476" s="160"/>
      <c r="V476" s="160"/>
      <c r="W476" s="160"/>
      <c r="X476" s="160"/>
      <c r="Y476" s="150"/>
      <c r="Z476" s="150"/>
      <c r="AA476" s="150"/>
      <c r="AB476" s="150"/>
      <c r="AC476" s="150"/>
      <c r="AD476" s="150"/>
      <c r="AE476" s="150"/>
      <c r="AF476" s="150"/>
      <c r="AG476" s="150" t="s">
        <v>264</v>
      </c>
      <c r="AH476" s="150">
        <v>0</v>
      </c>
      <c r="AI476" s="150"/>
      <c r="AJ476" s="150"/>
      <c r="AK476" s="150"/>
      <c r="AL476" s="150"/>
      <c r="AM476" s="150"/>
      <c r="AN476" s="150"/>
      <c r="AO476" s="150"/>
      <c r="AP476" s="150"/>
      <c r="AQ476" s="150"/>
      <c r="AR476" s="150"/>
      <c r="AS476" s="150"/>
      <c r="AT476" s="150"/>
      <c r="AU476" s="150"/>
      <c r="AV476" s="150"/>
      <c r="AW476" s="150"/>
      <c r="AX476" s="150"/>
      <c r="AY476" s="150"/>
      <c r="AZ476" s="150"/>
      <c r="BA476" s="150"/>
      <c r="BB476" s="150"/>
      <c r="BC476" s="150"/>
      <c r="BD476" s="150"/>
      <c r="BE476" s="150"/>
      <c r="BF476" s="150"/>
      <c r="BG476" s="150"/>
      <c r="BH476" s="150"/>
    </row>
    <row r="477" spans="1:60" outlineLevel="1" x14ac:dyDescent="0.2">
      <c r="A477" s="157"/>
      <c r="B477" s="158"/>
      <c r="C477" s="195" t="s">
        <v>594</v>
      </c>
      <c r="D477" s="188"/>
      <c r="E477" s="189">
        <v>71.5</v>
      </c>
      <c r="F477" s="160"/>
      <c r="G477" s="160"/>
      <c r="H477" s="160"/>
      <c r="I477" s="160"/>
      <c r="J477" s="160"/>
      <c r="K477" s="160"/>
      <c r="L477" s="160"/>
      <c r="M477" s="160"/>
      <c r="N477" s="160"/>
      <c r="O477" s="160"/>
      <c r="P477" s="160"/>
      <c r="Q477" s="160"/>
      <c r="R477" s="160"/>
      <c r="S477" s="160"/>
      <c r="T477" s="160"/>
      <c r="U477" s="160"/>
      <c r="V477" s="160"/>
      <c r="W477" s="160"/>
      <c r="X477" s="160"/>
      <c r="Y477" s="150"/>
      <c r="Z477" s="150"/>
      <c r="AA477" s="150"/>
      <c r="AB477" s="150"/>
      <c r="AC477" s="150"/>
      <c r="AD477" s="150"/>
      <c r="AE477" s="150"/>
      <c r="AF477" s="150"/>
      <c r="AG477" s="150" t="s">
        <v>264</v>
      </c>
      <c r="AH477" s="150">
        <v>0</v>
      </c>
      <c r="AI477" s="150"/>
      <c r="AJ477" s="150"/>
      <c r="AK477" s="150"/>
      <c r="AL477" s="150"/>
      <c r="AM477" s="150"/>
      <c r="AN477" s="150"/>
      <c r="AO477" s="150"/>
      <c r="AP477" s="150"/>
      <c r="AQ477" s="150"/>
      <c r="AR477" s="150"/>
      <c r="AS477" s="150"/>
      <c r="AT477" s="150"/>
      <c r="AU477" s="150"/>
      <c r="AV477" s="150"/>
      <c r="AW477" s="150"/>
      <c r="AX477" s="150"/>
      <c r="AY477" s="150"/>
      <c r="AZ477" s="150"/>
      <c r="BA477" s="150"/>
      <c r="BB477" s="150"/>
      <c r="BC477" s="150"/>
      <c r="BD477" s="150"/>
      <c r="BE477" s="150"/>
      <c r="BF477" s="150"/>
      <c r="BG477" s="150"/>
      <c r="BH477" s="150"/>
    </row>
    <row r="478" spans="1:60" outlineLevel="1" x14ac:dyDescent="0.2">
      <c r="A478" s="157"/>
      <c r="B478" s="158"/>
      <c r="C478" s="195" t="s">
        <v>595</v>
      </c>
      <c r="D478" s="188"/>
      <c r="E478" s="189">
        <v>200.6</v>
      </c>
      <c r="F478" s="160"/>
      <c r="G478" s="160"/>
      <c r="H478" s="160"/>
      <c r="I478" s="160"/>
      <c r="J478" s="160"/>
      <c r="K478" s="160"/>
      <c r="L478" s="160"/>
      <c r="M478" s="160"/>
      <c r="N478" s="160"/>
      <c r="O478" s="160"/>
      <c r="P478" s="160"/>
      <c r="Q478" s="160"/>
      <c r="R478" s="160"/>
      <c r="S478" s="160"/>
      <c r="T478" s="160"/>
      <c r="U478" s="160"/>
      <c r="V478" s="160"/>
      <c r="W478" s="160"/>
      <c r="X478" s="160"/>
      <c r="Y478" s="150"/>
      <c r="Z478" s="150"/>
      <c r="AA478" s="150"/>
      <c r="AB478" s="150"/>
      <c r="AC478" s="150"/>
      <c r="AD478" s="150"/>
      <c r="AE478" s="150"/>
      <c r="AF478" s="150"/>
      <c r="AG478" s="150" t="s">
        <v>264</v>
      </c>
      <c r="AH478" s="150">
        <v>0</v>
      </c>
      <c r="AI478" s="150"/>
      <c r="AJ478" s="150"/>
      <c r="AK478" s="150"/>
      <c r="AL478" s="150"/>
      <c r="AM478" s="150"/>
      <c r="AN478" s="150"/>
      <c r="AO478" s="150"/>
      <c r="AP478" s="150"/>
      <c r="AQ478" s="150"/>
      <c r="AR478" s="150"/>
      <c r="AS478" s="150"/>
      <c r="AT478" s="150"/>
      <c r="AU478" s="150"/>
      <c r="AV478" s="150"/>
      <c r="AW478" s="150"/>
      <c r="AX478" s="150"/>
      <c r="AY478" s="150"/>
      <c r="AZ478" s="150"/>
      <c r="BA478" s="150"/>
      <c r="BB478" s="150"/>
      <c r="BC478" s="150"/>
      <c r="BD478" s="150"/>
      <c r="BE478" s="150"/>
      <c r="BF478" s="150"/>
      <c r="BG478" s="150"/>
      <c r="BH478" s="150"/>
    </row>
    <row r="479" spans="1:60" outlineLevel="1" x14ac:dyDescent="0.2">
      <c r="A479" s="157"/>
      <c r="B479" s="158"/>
      <c r="C479" s="195" t="s">
        <v>614</v>
      </c>
      <c r="D479" s="188"/>
      <c r="E479" s="189">
        <v>19.559999999999999</v>
      </c>
      <c r="F479" s="160"/>
      <c r="G479" s="160"/>
      <c r="H479" s="160"/>
      <c r="I479" s="160"/>
      <c r="J479" s="160"/>
      <c r="K479" s="160"/>
      <c r="L479" s="160"/>
      <c r="M479" s="160"/>
      <c r="N479" s="160"/>
      <c r="O479" s="160"/>
      <c r="P479" s="160"/>
      <c r="Q479" s="160"/>
      <c r="R479" s="160"/>
      <c r="S479" s="160"/>
      <c r="T479" s="160"/>
      <c r="U479" s="160"/>
      <c r="V479" s="160"/>
      <c r="W479" s="160"/>
      <c r="X479" s="160"/>
      <c r="Y479" s="150"/>
      <c r="Z479" s="150"/>
      <c r="AA479" s="150"/>
      <c r="AB479" s="150"/>
      <c r="AC479" s="150"/>
      <c r="AD479" s="150"/>
      <c r="AE479" s="150"/>
      <c r="AF479" s="150"/>
      <c r="AG479" s="150" t="s">
        <v>264</v>
      </c>
      <c r="AH479" s="150">
        <v>0</v>
      </c>
      <c r="AI479" s="150"/>
      <c r="AJ479" s="150"/>
      <c r="AK479" s="150"/>
      <c r="AL479" s="150"/>
      <c r="AM479" s="150"/>
      <c r="AN479" s="150"/>
      <c r="AO479" s="150"/>
      <c r="AP479" s="150"/>
      <c r="AQ479" s="150"/>
      <c r="AR479" s="150"/>
      <c r="AS479" s="150"/>
      <c r="AT479" s="150"/>
      <c r="AU479" s="150"/>
      <c r="AV479" s="150"/>
      <c r="AW479" s="150"/>
      <c r="AX479" s="150"/>
      <c r="AY479" s="150"/>
      <c r="AZ479" s="150"/>
      <c r="BA479" s="150"/>
      <c r="BB479" s="150"/>
      <c r="BC479" s="150"/>
      <c r="BD479" s="150"/>
      <c r="BE479" s="150"/>
      <c r="BF479" s="150"/>
      <c r="BG479" s="150"/>
      <c r="BH479" s="150"/>
    </row>
    <row r="480" spans="1:60" outlineLevel="1" x14ac:dyDescent="0.2">
      <c r="A480" s="157"/>
      <c r="B480" s="158"/>
      <c r="C480" s="195" t="s">
        <v>615</v>
      </c>
      <c r="D480" s="188"/>
      <c r="E480" s="189">
        <v>-72.55</v>
      </c>
      <c r="F480" s="160"/>
      <c r="G480" s="160"/>
      <c r="H480" s="160"/>
      <c r="I480" s="160"/>
      <c r="J480" s="160"/>
      <c r="K480" s="160"/>
      <c r="L480" s="160"/>
      <c r="M480" s="160"/>
      <c r="N480" s="160"/>
      <c r="O480" s="160"/>
      <c r="P480" s="160"/>
      <c r="Q480" s="160"/>
      <c r="R480" s="160"/>
      <c r="S480" s="160"/>
      <c r="T480" s="160"/>
      <c r="U480" s="160"/>
      <c r="V480" s="160"/>
      <c r="W480" s="160"/>
      <c r="X480" s="160"/>
      <c r="Y480" s="150"/>
      <c r="Z480" s="150"/>
      <c r="AA480" s="150"/>
      <c r="AB480" s="150"/>
      <c r="AC480" s="150"/>
      <c r="AD480" s="150"/>
      <c r="AE480" s="150"/>
      <c r="AF480" s="150"/>
      <c r="AG480" s="150" t="s">
        <v>264</v>
      </c>
      <c r="AH480" s="150">
        <v>0</v>
      </c>
      <c r="AI480" s="150"/>
      <c r="AJ480" s="150"/>
      <c r="AK480" s="150"/>
      <c r="AL480" s="150"/>
      <c r="AM480" s="150"/>
      <c r="AN480" s="150"/>
      <c r="AO480" s="150"/>
      <c r="AP480" s="150"/>
      <c r="AQ480" s="150"/>
      <c r="AR480" s="150"/>
      <c r="AS480" s="150"/>
      <c r="AT480" s="150"/>
      <c r="AU480" s="150"/>
      <c r="AV480" s="150"/>
      <c r="AW480" s="150"/>
      <c r="AX480" s="150"/>
      <c r="AY480" s="150"/>
      <c r="AZ480" s="150"/>
      <c r="BA480" s="150"/>
      <c r="BB480" s="150"/>
      <c r="BC480" s="150"/>
      <c r="BD480" s="150"/>
      <c r="BE480" s="150"/>
      <c r="BF480" s="150"/>
      <c r="BG480" s="150"/>
      <c r="BH480" s="150"/>
    </row>
    <row r="481" spans="1:60" ht="22.5" outlineLevel="1" x14ac:dyDescent="0.2">
      <c r="A481" s="157"/>
      <c r="B481" s="158"/>
      <c r="C481" s="195" t="s">
        <v>616</v>
      </c>
      <c r="D481" s="188"/>
      <c r="E481" s="189">
        <v>213.49424999999999</v>
      </c>
      <c r="F481" s="160"/>
      <c r="G481" s="160"/>
      <c r="H481" s="160"/>
      <c r="I481" s="160"/>
      <c r="J481" s="160"/>
      <c r="K481" s="160"/>
      <c r="L481" s="160"/>
      <c r="M481" s="160"/>
      <c r="N481" s="160"/>
      <c r="O481" s="160"/>
      <c r="P481" s="160"/>
      <c r="Q481" s="160"/>
      <c r="R481" s="160"/>
      <c r="S481" s="160"/>
      <c r="T481" s="160"/>
      <c r="U481" s="160"/>
      <c r="V481" s="160"/>
      <c r="W481" s="160"/>
      <c r="X481" s="160"/>
      <c r="Y481" s="150"/>
      <c r="Z481" s="150"/>
      <c r="AA481" s="150"/>
      <c r="AB481" s="150"/>
      <c r="AC481" s="150"/>
      <c r="AD481" s="150"/>
      <c r="AE481" s="150"/>
      <c r="AF481" s="150"/>
      <c r="AG481" s="150" t="s">
        <v>264</v>
      </c>
      <c r="AH481" s="150">
        <v>0</v>
      </c>
      <c r="AI481" s="150"/>
      <c r="AJ481" s="150"/>
      <c r="AK481" s="150"/>
      <c r="AL481" s="150"/>
      <c r="AM481" s="150"/>
      <c r="AN481" s="150"/>
      <c r="AO481" s="150"/>
      <c r="AP481" s="150"/>
      <c r="AQ481" s="150"/>
      <c r="AR481" s="150"/>
      <c r="AS481" s="150"/>
      <c r="AT481" s="150"/>
      <c r="AU481" s="150"/>
      <c r="AV481" s="150"/>
      <c r="AW481" s="150"/>
      <c r="AX481" s="150"/>
      <c r="AY481" s="150"/>
      <c r="AZ481" s="150"/>
      <c r="BA481" s="150"/>
      <c r="BB481" s="150"/>
      <c r="BC481" s="150"/>
      <c r="BD481" s="150"/>
      <c r="BE481" s="150"/>
      <c r="BF481" s="150"/>
      <c r="BG481" s="150"/>
      <c r="BH481" s="150"/>
    </row>
    <row r="482" spans="1:60" x14ac:dyDescent="0.2">
      <c r="A482" s="163" t="s">
        <v>232</v>
      </c>
      <c r="B482" s="164" t="s">
        <v>150</v>
      </c>
      <c r="C482" s="182" t="s">
        <v>151</v>
      </c>
      <c r="D482" s="165"/>
      <c r="E482" s="166"/>
      <c r="F482" s="167"/>
      <c r="G482" s="168">
        <f>SUMIF(AG483:AG516,"&lt;&gt;NOR",G483:G516)</f>
        <v>0</v>
      </c>
      <c r="H482" s="162"/>
      <c r="I482" s="162">
        <f>SUM(I483:I516)</f>
        <v>0</v>
      </c>
      <c r="J482" s="162"/>
      <c r="K482" s="162">
        <f>SUM(K483:K516)</f>
        <v>0</v>
      </c>
      <c r="L482" s="162"/>
      <c r="M482" s="162">
        <f>SUM(M483:M516)</f>
        <v>0</v>
      </c>
      <c r="N482" s="162"/>
      <c r="O482" s="162">
        <f>SUM(O483:O516)</f>
        <v>13.999999999999998</v>
      </c>
      <c r="P482" s="162"/>
      <c r="Q482" s="162">
        <f>SUM(Q483:Q516)</f>
        <v>0</v>
      </c>
      <c r="R482" s="162"/>
      <c r="S482" s="162"/>
      <c r="T482" s="162"/>
      <c r="U482" s="162"/>
      <c r="V482" s="162">
        <f>SUM(V483:V516)</f>
        <v>165.54</v>
      </c>
      <c r="W482" s="162"/>
      <c r="X482" s="162"/>
      <c r="AG482" t="s">
        <v>233</v>
      </c>
    </row>
    <row r="483" spans="1:60" outlineLevel="1" x14ac:dyDescent="0.2">
      <c r="A483" s="169">
        <v>66</v>
      </c>
      <c r="B483" s="170" t="s">
        <v>617</v>
      </c>
      <c r="C483" s="184" t="s">
        <v>1967</v>
      </c>
      <c r="D483" s="171" t="s">
        <v>259</v>
      </c>
      <c r="E483" s="172">
        <v>443.38</v>
      </c>
      <c r="F483" s="173"/>
      <c r="G483" s="174">
        <f>ROUND(E483*F483,2)</f>
        <v>0</v>
      </c>
      <c r="H483" s="161"/>
      <c r="I483" s="160">
        <f>ROUND(E483*H483,2)</f>
        <v>0</v>
      </c>
      <c r="J483" s="161"/>
      <c r="K483" s="160">
        <f>ROUND(E483*J483,2)</f>
        <v>0</v>
      </c>
      <c r="L483" s="160">
        <v>21</v>
      </c>
      <c r="M483" s="160">
        <f>G483*(1+L483/100)</f>
        <v>0</v>
      </c>
      <c r="N483" s="160">
        <v>1.7850000000000001E-2</v>
      </c>
      <c r="O483" s="160">
        <f>ROUND(E483*N483,2)</f>
        <v>7.91</v>
      </c>
      <c r="P483" s="160">
        <v>0</v>
      </c>
      <c r="Q483" s="160">
        <f>ROUND(E483*P483,2)</f>
        <v>0</v>
      </c>
      <c r="R483" s="160"/>
      <c r="S483" s="160" t="s">
        <v>260</v>
      </c>
      <c r="T483" s="160" t="s">
        <v>260</v>
      </c>
      <c r="U483" s="160">
        <v>0.28199999999999997</v>
      </c>
      <c r="V483" s="160">
        <f>ROUND(E483*U483,2)</f>
        <v>125.03</v>
      </c>
      <c r="W483" s="160"/>
      <c r="X483" s="160" t="s">
        <v>261</v>
      </c>
      <c r="Y483" s="150"/>
      <c r="Z483" s="150"/>
      <c r="AA483" s="150"/>
      <c r="AB483" s="150"/>
      <c r="AC483" s="150"/>
      <c r="AD483" s="150"/>
      <c r="AE483" s="150"/>
      <c r="AF483" s="150"/>
      <c r="AG483" s="150" t="s">
        <v>262</v>
      </c>
      <c r="AH483" s="150"/>
      <c r="AI483" s="150"/>
      <c r="AJ483" s="150"/>
      <c r="AK483" s="150"/>
      <c r="AL483" s="150"/>
      <c r="AM483" s="150"/>
      <c r="AN483" s="150"/>
      <c r="AO483" s="150"/>
      <c r="AP483" s="150"/>
      <c r="AQ483" s="150"/>
      <c r="AR483" s="150"/>
      <c r="AS483" s="150"/>
      <c r="AT483" s="150"/>
      <c r="AU483" s="150"/>
      <c r="AV483" s="150"/>
      <c r="AW483" s="150"/>
      <c r="AX483" s="150"/>
      <c r="AY483" s="150"/>
      <c r="AZ483" s="150"/>
      <c r="BA483" s="150"/>
      <c r="BB483" s="150"/>
      <c r="BC483" s="150"/>
      <c r="BD483" s="150"/>
      <c r="BE483" s="150"/>
      <c r="BF483" s="150"/>
      <c r="BG483" s="150"/>
      <c r="BH483" s="150"/>
    </row>
    <row r="484" spans="1:60" outlineLevel="1" x14ac:dyDescent="0.2">
      <c r="A484" s="157"/>
      <c r="B484" s="158"/>
      <c r="C484" s="195" t="s">
        <v>618</v>
      </c>
      <c r="D484" s="188"/>
      <c r="E484" s="189"/>
      <c r="F484" s="160"/>
      <c r="G484" s="160"/>
      <c r="H484" s="160"/>
      <c r="I484" s="160"/>
      <c r="J484" s="160"/>
      <c r="K484" s="160"/>
      <c r="L484" s="160"/>
      <c r="M484" s="160"/>
      <c r="N484" s="160"/>
      <c r="O484" s="160"/>
      <c r="P484" s="160"/>
      <c r="Q484" s="160"/>
      <c r="R484" s="160"/>
      <c r="S484" s="160"/>
      <c r="T484" s="160"/>
      <c r="U484" s="160"/>
      <c r="V484" s="160"/>
      <c r="W484" s="160"/>
      <c r="X484" s="160"/>
      <c r="Y484" s="150"/>
      <c r="Z484" s="150"/>
      <c r="AA484" s="150"/>
      <c r="AB484" s="150"/>
      <c r="AC484" s="150"/>
      <c r="AD484" s="150"/>
      <c r="AE484" s="150"/>
      <c r="AF484" s="150"/>
      <c r="AG484" s="150" t="s">
        <v>264</v>
      </c>
      <c r="AH484" s="150">
        <v>0</v>
      </c>
      <c r="AI484" s="150"/>
      <c r="AJ484" s="150"/>
      <c r="AK484" s="150"/>
      <c r="AL484" s="150"/>
      <c r="AM484" s="150"/>
      <c r="AN484" s="150"/>
      <c r="AO484" s="150"/>
      <c r="AP484" s="150"/>
      <c r="AQ484" s="150"/>
      <c r="AR484" s="150"/>
      <c r="AS484" s="150"/>
      <c r="AT484" s="150"/>
      <c r="AU484" s="150"/>
      <c r="AV484" s="150"/>
      <c r="AW484" s="150"/>
      <c r="AX484" s="150"/>
      <c r="AY484" s="150"/>
      <c r="AZ484" s="150"/>
      <c r="BA484" s="150"/>
      <c r="BB484" s="150"/>
      <c r="BC484" s="150"/>
      <c r="BD484" s="150"/>
      <c r="BE484" s="150"/>
      <c r="BF484" s="150"/>
      <c r="BG484" s="150"/>
      <c r="BH484" s="150"/>
    </row>
    <row r="485" spans="1:60" outlineLevel="1" x14ac:dyDescent="0.2">
      <c r="A485" s="157"/>
      <c r="B485" s="158"/>
      <c r="C485" s="195" t="s">
        <v>619</v>
      </c>
      <c r="D485" s="188"/>
      <c r="E485" s="189">
        <v>5.03</v>
      </c>
      <c r="F485" s="160"/>
      <c r="G485" s="160"/>
      <c r="H485" s="160"/>
      <c r="I485" s="160"/>
      <c r="J485" s="160"/>
      <c r="K485" s="160"/>
      <c r="L485" s="160"/>
      <c r="M485" s="160"/>
      <c r="N485" s="160"/>
      <c r="O485" s="160"/>
      <c r="P485" s="160"/>
      <c r="Q485" s="160"/>
      <c r="R485" s="160"/>
      <c r="S485" s="160"/>
      <c r="T485" s="160"/>
      <c r="U485" s="160"/>
      <c r="V485" s="160"/>
      <c r="W485" s="160"/>
      <c r="X485" s="160"/>
      <c r="Y485" s="150"/>
      <c r="Z485" s="150"/>
      <c r="AA485" s="150"/>
      <c r="AB485" s="150"/>
      <c r="AC485" s="150"/>
      <c r="AD485" s="150"/>
      <c r="AE485" s="150"/>
      <c r="AF485" s="150"/>
      <c r="AG485" s="150" t="s">
        <v>264</v>
      </c>
      <c r="AH485" s="150">
        <v>0</v>
      </c>
      <c r="AI485" s="150"/>
      <c r="AJ485" s="150"/>
      <c r="AK485" s="150"/>
      <c r="AL485" s="150"/>
      <c r="AM485" s="150"/>
      <c r="AN485" s="150"/>
      <c r="AO485" s="150"/>
      <c r="AP485" s="150"/>
      <c r="AQ485" s="150"/>
      <c r="AR485" s="150"/>
      <c r="AS485" s="150"/>
      <c r="AT485" s="150"/>
      <c r="AU485" s="150"/>
      <c r="AV485" s="150"/>
      <c r="AW485" s="150"/>
      <c r="AX485" s="150"/>
      <c r="AY485" s="150"/>
      <c r="AZ485" s="150"/>
      <c r="BA485" s="150"/>
      <c r="BB485" s="150"/>
      <c r="BC485" s="150"/>
      <c r="BD485" s="150"/>
      <c r="BE485" s="150"/>
      <c r="BF485" s="150"/>
      <c r="BG485" s="150"/>
      <c r="BH485" s="150"/>
    </row>
    <row r="486" spans="1:60" outlineLevel="1" x14ac:dyDescent="0.2">
      <c r="A486" s="157"/>
      <c r="B486" s="158"/>
      <c r="C486" s="195" t="s">
        <v>620</v>
      </c>
      <c r="D486" s="188"/>
      <c r="E486" s="189">
        <v>16.91</v>
      </c>
      <c r="F486" s="160"/>
      <c r="G486" s="160"/>
      <c r="H486" s="160"/>
      <c r="I486" s="160"/>
      <c r="J486" s="160"/>
      <c r="K486" s="160"/>
      <c r="L486" s="160"/>
      <c r="M486" s="160"/>
      <c r="N486" s="160"/>
      <c r="O486" s="160"/>
      <c r="P486" s="160"/>
      <c r="Q486" s="160"/>
      <c r="R486" s="160"/>
      <c r="S486" s="160"/>
      <c r="T486" s="160"/>
      <c r="U486" s="160"/>
      <c r="V486" s="160"/>
      <c r="W486" s="160"/>
      <c r="X486" s="160"/>
      <c r="Y486" s="150"/>
      <c r="Z486" s="150"/>
      <c r="AA486" s="150"/>
      <c r="AB486" s="150"/>
      <c r="AC486" s="150"/>
      <c r="AD486" s="150"/>
      <c r="AE486" s="150"/>
      <c r="AF486" s="150"/>
      <c r="AG486" s="150" t="s">
        <v>264</v>
      </c>
      <c r="AH486" s="150">
        <v>0</v>
      </c>
      <c r="AI486" s="150"/>
      <c r="AJ486" s="150"/>
      <c r="AK486" s="150"/>
      <c r="AL486" s="150"/>
      <c r="AM486" s="150"/>
      <c r="AN486" s="150"/>
      <c r="AO486" s="150"/>
      <c r="AP486" s="150"/>
      <c r="AQ486" s="150"/>
      <c r="AR486" s="150"/>
      <c r="AS486" s="150"/>
      <c r="AT486" s="150"/>
      <c r="AU486" s="150"/>
      <c r="AV486" s="150"/>
      <c r="AW486" s="150"/>
      <c r="AX486" s="150"/>
      <c r="AY486" s="150"/>
      <c r="AZ486" s="150"/>
      <c r="BA486" s="150"/>
      <c r="BB486" s="150"/>
      <c r="BC486" s="150"/>
      <c r="BD486" s="150"/>
      <c r="BE486" s="150"/>
      <c r="BF486" s="150"/>
      <c r="BG486" s="150"/>
      <c r="BH486" s="150"/>
    </row>
    <row r="487" spans="1:60" outlineLevel="1" x14ac:dyDescent="0.2">
      <c r="A487" s="157"/>
      <c r="B487" s="158"/>
      <c r="C487" s="195" t="s">
        <v>393</v>
      </c>
      <c r="D487" s="188"/>
      <c r="E487" s="189">
        <v>19.54</v>
      </c>
      <c r="F487" s="160"/>
      <c r="G487" s="160"/>
      <c r="H487" s="160"/>
      <c r="I487" s="160"/>
      <c r="J487" s="160"/>
      <c r="K487" s="160"/>
      <c r="L487" s="160"/>
      <c r="M487" s="160"/>
      <c r="N487" s="160"/>
      <c r="O487" s="160"/>
      <c r="P487" s="160"/>
      <c r="Q487" s="160"/>
      <c r="R487" s="160"/>
      <c r="S487" s="160"/>
      <c r="T487" s="160"/>
      <c r="U487" s="160"/>
      <c r="V487" s="160"/>
      <c r="W487" s="160"/>
      <c r="X487" s="160"/>
      <c r="Y487" s="150"/>
      <c r="Z487" s="150"/>
      <c r="AA487" s="150"/>
      <c r="AB487" s="150"/>
      <c r="AC487" s="150"/>
      <c r="AD487" s="150"/>
      <c r="AE487" s="150"/>
      <c r="AF487" s="150"/>
      <c r="AG487" s="150" t="s">
        <v>264</v>
      </c>
      <c r="AH487" s="150">
        <v>0</v>
      </c>
      <c r="AI487" s="150"/>
      <c r="AJ487" s="150"/>
      <c r="AK487" s="150"/>
      <c r="AL487" s="150"/>
      <c r="AM487" s="150"/>
      <c r="AN487" s="150"/>
      <c r="AO487" s="150"/>
      <c r="AP487" s="150"/>
      <c r="AQ487" s="150"/>
      <c r="AR487" s="150"/>
      <c r="AS487" s="150"/>
      <c r="AT487" s="150"/>
      <c r="AU487" s="150"/>
      <c r="AV487" s="150"/>
      <c r="AW487" s="150"/>
      <c r="AX487" s="150"/>
      <c r="AY487" s="150"/>
      <c r="AZ487" s="150"/>
      <c r="BA487" s="150"/>
      <c r="BB487" s="150"/>
      <c r="BC487" s="150"/>
      <c r="BD487" s="150"/>
      <c r="BE487" s="150"/>
      <c r="BF487" s="150"/>
      <c r="BG487" s="150"/>
      <c r="BH487" s="150"/>
    </row>
    <row r="488" spans="1:60" outlineLevel="1" x14ac:dyDescent="0.2">
      <c r="A488" s="157"/>
      <c r="B488" s="158"/>
      <c r="C488" s="195" t="s">
        <v>394</v>
      </c>
      <c r="D488" s="188"/>
      <c r="E488" s="189">
        <v>8.5</v>
      </c>
      <c r="F488" s="160"/>
      <c r="G488" s="160"/>
      <c r="H488" s="160"/>
      <c r="I488" s="160"/>
      <c r="J488" s="160"/>
      <c r="K488" s="160"/>
      <c r="L488" s="160"/>
      <c r="M488" s="160"/>
      <c r="N488" s="160"/>
      <c r="O488" s="160"/>
      <c r="P488" s="160"/>
      <c r="Q488" s="160"/>
      <c r="R488" s="160"/>
      <c r="S488" s="160"/>
      <c r="T488" s="160"/>
      <c r="U488" s="160"/>
      <c r="V488" s="160"/>
      <c r="W488" s="160"/>
      <c r="X488" s="160"/>
      <c r="Y488" s="150"/>
      <c r="Z488" s="150"/>
      <c r="AA488" s="150"/>
      <c r="AB488" s="150"/>
      <c r="AC488" s="150"/>
      <c r="AD488" s="150"/>
      <c r="AE488" s="150"/>
      <c r="AF488" s="150"/>
      <c r="AG488" s="150" t="s">
        <v>264</v>
      </c>
      <c r="AH488" s="150">
        <v>0</v>
      </c>
      <c r="AI488" s="150"/>
      <c r="AJ488" s="150"/>
      <c r="AK488" s="150"/>
      <c r="AL488" s="150"/>
      <c r="AM488" s="150"/>
      <c r="AN488" s="150"/>
      <c r="AO488" s="150"/>
      <c r="AP488" s="150"/>
      <c r="AQ488" s="150"/>
      <c r="AR488" s="150"/>
      <c r="AS488" s="150"/>
      <c r="AT488" s="150"/>
      <c r="AU488" s="150"/>
      <c r="AV488" s="150"/>
      <c r="AW488" s="150"/>
      <c r="AX488" s="150"/>
      <c r="AY488" s="150"/>
      <c r="AZ488" s="150"/>
      <c r="BA488" s="150"/>
      <c r="BB488" s="150"/>
      <c r="BC488" s="150"/>
      <c r="BD488" s="150"/>
      <c r="BE488" s="150"/>
      <c r="BF488" s="150"/>
      <c r="BG488" s="150"/>
      <c r="BH488" s="150"/>
    </row>
    <row r="489" spans="1:60" outlineLevel="1" x14ac:dyDescent="0.2">
      <c r="A489" s="157"/>
      <c r="B489" s="158"/>
      <c r="C489" s="195" t="s">
        <v>621</v>
      </c>
      <c r="D489" s="188"/>
      <c r="E489" s="189">
        <v>89</v>
      </c>
      <c r="F489" s="160"/>
      <c r="G489" s="160"/>
      <c r="H489" s="160"/>
      <c r="I489" s="160"/>
      <c r="J489" s="160"/>
      <c r="K489" s="160"/>
      <c r="L489" s="160"/>
      <c r="M489" s="160"/>
      <c r="N489" s="160"/>
      <c r="O489" s="160"/>
      <c r="P489" s="160"/>
      <c r="Q489" s="160"/>
      <c r="R489" s="160"/>
      <c r="S489" s="160"/>
      <c r="T489" s="160"/>
      <c r="U489" s="160"/>
      <c r="V489" s="160"/>
      <c r="W489" s="160"/>
      <c r="X489" s="160"/>
      <c r="Y489" s="150"/>
      <c r="Z489" s="150"/>
      <c r="AA489" s="150"/>
      <c r="AB489" s="150"/>
      <c r="AC489" s="150"/>
      <c r="AD489" s="150"/>
      <c r="AE489" s="150"/>
      <c r="AF489" s="150"/>
      <c r="AG489" s="150" t="s">
        <v>264</v>
      </c>
      <c r="AH489" s="150">
        <v>0</v>
      </c>
      <c r="AI489" s="150"/>
      <c r="AJ489" s="150"/>
      <c r="AK489" s="150"/>
      <c r="AL489" s="150"/>
      <c r="AM489" s="150"/>
      <c r="AN489" s="150"/>
      <c r="AO489" s="150"/>
      <c r="AP489" s="150"/>
      <c r="AQ489" s="150"/>
      <c r="AR489" s="150"/>
      <c r="AS489" s="150"/>
      <c r="AT489" s="150"/>
      <c r="AU489" s="150"/>
      <c r="AV489" s="150"/>
      <c r="AW489" s="150"/>
      <c r="AX489" s="150"/>
      <c r="AY489" s="150"/>
      <c r="AZ489" s="150"/>
      <c r="BA489" s="150"/>
      <c r="BB489" s="150"/>
      <c r="BC489" s="150"/>
      <c r="BD489" s="150"/>
      <c r="BE489" s="150"/>
      <c r="BF489" s="150"/>
      <c r="BG489" s="150"/>
      <c r="BH489" s="150"/>
    </row>
    <row r="490" spans="1:60" outlineLevel="1" x14ac:dyDescent="0.2">
      <c r="A490" s="157"/>
      <c r="B490" s="158"/>
      <c r="C490" s="195" t="s">
        <v>524</v>
      </c>
      <c r="D490" s="188"/>
      <c r="E490" s="189">
        <v>9.0399999999999991</v>
      </c>
      <c r="F490" s="160"/>
      <c r="G490" s="160"/>
      <c r="H490" s="160"/>
      <c r="I490" s="160"/>
      <c r="J490" s="160"/>
      <c r="K490" s="160"/>
      <c r="L490" s="160"/>
      <c r="M490" s="160"/>
      <c r="N490" s="160"/>
      <c r="O490" s="160"/>
      <c r="P490" s="160"/>
      <c r="Q490" s="160"/>
      <c r="R490" s="160"/>
      <c r="S490" s="160"/>
      <c r="T490" s="160"/>
      <c r="U490" s="160"/>
      <c r="V490" s="160"/>
      <c r="W490" s="160"/>
      <c r="X490" s="160"/>
      <c r="Y490" s="150"/>
      <c r="Z490" s="150"/>
      <c r="AA490" s="150"/>
      <c r="AB490" s="150"/>
      <c r="AC490" s="150"/>
      <c r="AD490" s="150"/>
      <c r="AE490" s="150"/>
      <c r="AF490" s="150"/>
      <c r="AG490" s="150" t="s">
        <v>264</v>
      </c>
      <c r="AH490" s="150">
        <v>0</v>
      </c>
      <c r="AI490" s="150"/>
      <c r="AJ490" s="150"/>
      <c r="AK490" s="150"/>
      <c r="AL490" s="150"/>
      <c r="AM490" s="150"/>
      <c r="AN490" s="150"/>
      <c r="AO490" s="150"/>
      <c r="AP490" s="150"/>
      <c r="AQ490" s="150"/>
      <c r="AR490" s="150"/>
      <c r="AS490" s="150"/>
      <c r="AT490" s="150"/>
      <c r="AU490" s="150"/>
      <c r="AV490" s="150"/>
      <c r="AW490" s="150"/>
      <c r="AX490" s="150"/>
      <c r="AY490" s="150"/>
      <c r="AZ490" s="150"/>
      <c r="BA490" s="150"/>
      <c r="BB490" s="150"/>
      <c r="BC490" s="150"/>
      <c r="BD490" s="150"/>
      <c r="BE490" s="150"/>
      <c r="BF490" s="150"/>
      <c r="BG490" s="150"/>
      <c r="BH490" s="150"/>
    </row>
    <row r="491" spans="1:60" outlineLevel="1" x14ac:dyDescent="0.2">
      <c r="A491" s="157"/>
      <c r="B491" s="158"/>
      <c r="C491" s="195" t="s">
        <v>622</v>
      </c>
      <c r="D491" s="188"/>
      <c r="E491" s="189"/>
      <c r="F491" s="160"/>
      <c r="G491" s="160"/>
      <c r="H491" s="160"/>
      <c r="I491" s="160"/>
      <c r="J491" s="160"/>
      <c r="K491" s="160"/>
      <c r="L491" s="160"/>
      <c r="M491" s="160"/>
      <c r="N491" s="160"/>
      <c r="O491" s="160"/>
      <c r="P491" s="160"/>
      <c r="Q491" s="160"/>
      <c r="R491" s="160"/>
      <c r="S491" s="160"/>
      <c r="T491" s="160"/>
      <c r="U491" s="160"/>
      <c r="V491" s="160"/>
      <c r="W491" s="160"/>
      <c r="X491" s="160"/>
      <c r="Y491" s="150"/>
      <c r="Z491" s="150"/>
      <c r="AA491" s="150"/>
      <c r="AB491" s="150"/>
      <c r="AC491" s="150"/>
      <c r="AD491" s="150"/>
      <c r="AE491" s="150"/>
      <c r="AF491" s="150"/>
      <c r="AG491" s="150" t="s">
        <v>264</v>
      </c>
      <c r="AH491" s="150">
        <v>0</v>
      </c>
      <c r="AI491" s="150"/>
      <c r="AJ491" s="150"/>
      <c r="AK491" s="150"/>
      <c r="AL491" s="150"/>
      <c r="AM491" s="150"/>
      <c r="AN491" s="150"/>
      <c r="AO491" s="150"/>
      <c r="AP491" s="150"/>
      <c r="AQ491" s="150"/>
      <c r="AR491" s="150"/>
      <c r="AS491" s="150"/>
      <c r="AT491" s="150"/>
      <c r="AU491" s="150"/>
      <c r="AV491" s="150"/>
      <c r="AW491" s="150"/>
      <c r="AX491" s="150"/>
      <c r="AY491" s="150"/>
      <c r="AZ491" s="150"/>
      <c r="BA491" s="150"/>
      <c r="BB491" s="150"/>
      <c r="BC491" s="150"/>
      <c r="BD491" s="150"/>
      <c r="BE491" s="150"/>
      <c r="BF491" s="150"/>
      <c r="BG491" s="150"/>
      <c r="BH491" s="150"/>
    </row>
    <row r="492" spans="1:60" outlineLevel="1" x14ac:dyDescent="0.2">
      <c r="A492" s="157"/>
      <c r="B492" s="158"/>
      <c r="C492" s="195" t="s">
        <v>518</v>
      </c>
      <c r="D492" s="188"/>
      <c r="E492" s="189">
        <v>30.29</v>
      </c>
      <c r="F492" s="160"/>
      <c r="G492" s="160"/>
      <c r="H492" s="160"/>
      <c r="I492" s="160"/>
      <c r="J492" s="160"/>
      <c r="K492" s="160"/>
      <c r="L492" s="160"/>
      <c r="M492" s="160"/>
      <c r="N492" s="160"/>
      <c r="O492" s="160"/>
      <c r="P492" s="160"/>
      <c r="Q492" s="160"/>
      <c r="R492" s="160"/>
      <c r="S492" s="160"/>
      <c r="T492" s="160"/>
      <c r="U492" s="160"/>
      <c r="V492" s="160"/>
      <c r="W492" s="160"/>
      <c r="X492" s="160"/>
      <c r="Y492" s="150"/>
      <c r="Z492" s="150"/>
      <c r="AA492" s="150"/>
      <c r="AB492" s="150"/>
      <c r="AC492" s="150"/>
      <c r="AD492" s="150"/>
      <c r="AE492" s="150"/>
      <c r="AF492" s="150"/>
      <c r="AG492" s="150" t="s">
        <v>264</v>
      </c>
      <c r="AH492" s="150">
        <v>0</v>
      </c>
      <c r="AI492" s="150"/>
      <c r="AJ492" s="150"/>
      <c r="AK492" s="150"/>
      <c r="AL492" s="150"/>
      <c r="AM492" s="150"/>
      <c r="AN492" s="150"/>
      <c r="AO492" s="150"/>
      <c r="AP492" s="150"/>
      <c r="AQ492" s="150"/>
      <c r="AR492" s="150"/>
      <c r="AS492" s="150"/>
      <c r="AT492" s="150"/>
      <c r="AU492" s="150"/>
      <c r="AV492" s="150"/>
      <c r="AW492" s="150"/>
      <c r="AX492" s="150"/>
      <c r="AY492" s="150"/>
      <c r="AZ492" s="150"/>
      <c r="BA492" s="150"/>
      <c r="BB492" s="150"/>
      <c r="BC492" s="150"/>
      <c r="BD492" s="150"/>
      <c r="BE492" s="150"/>
      <c r="BF492" s="150"/>
      <c r="BG492" s="150"/>
      <c r="BH492" s="150"/>
    </row>
    <row r="493" spans="1:60" outlineLevel="1" x14ac:dyDescent="0.2">
      <c r="A493" s="157"/>
      <c r="B493" s="158"/>
      <c r="C493" s="195" t="s">
        <v>529</v>
      </c>
      <c r="D493" s="188"/>
      <c r="E493" s="189">
        <v>11.54</v>
      </c>
      <c r="F493" s="160"/>
      <c r="G493" s="160"/>
      <c r="H493" s="160"/>
      <c r="I493" s="160"/>
      <c r="J493" s="160"/>
      <c r="K493" s="160"/>
      <c r="L493" s="160"/>
      <c r="M493" s="160"/>
      <c r="N493" s="160"/>
      <c r="O493" s="160"/>
      <c r="P493" s="160"/>
      <c r="Q493" s="160"/>
      <c r="R493" s="160"/>
      <c r="S493" s="160"/>
      <c r="T493" s="160"/>
      <c r="U493" s="160"/>
      <c r="V493" s="160"/>
      <c r="W493" s="160"/>
      <c r="X493" s="160"/>
      <c r="Y493" s="150"/>
      <c r="Z493" s="150"/>
      <c r="AA493" s="150"/>
      <c r="AB493" s="150"/>
      <c r="AC493" s="150"/>
      <c r="AD493" s="150"/>
      <c r="AE493" s="150"/>
      <c r="AF493" s="150"/>
      <c r="AG493" s="150" t="s">
        <v>264</v>
      </c>
      <c r="AH493" s="150">
        <v>0</v>
      </c>
      <c r="AI493" s="150"/>
      <c r="AJ493" s="150"/>
      <c r="AK493" s="150"/>
      <c r="AL493" s="150"/>
      <c r="AM493" s="150"/>
      <c r="AN493" s="150"/>
      <c r="AO493" s="150"/>
      <c r="AP493" s="150"/>
      <c r="AQ493" s="150"/>
      <c r="AR493" s="150"/>
      <c r="AS493" s="150"/>
      <c r="AT493" s="150"/>
      <c r="AU493" s="150"/>
      <c r="AV493" s="150"/>
      <c r="AW493" s="150"/>
      <c r="AX493" s="150"/>
      <c r="AY493" s="150"/>
      <c r="AZ493" s="150"/>
      <c r="BA493" s="150"/>
      <c r="BB493" s="150"/>
      <c r="BC493" s="150"/>
      <c r="BD493" s="150"/>
      <c r="BE493" s="150"/>
      <c r="BF493" s="150"/>
      <c r="BG493" s="150"/>
      <c r="BH493" s="150"/>
    </row>
    <row r="494" spans="1:60" outlineLevel="1" x14ac:dyDescent="0.2">
      <c r="A494" s="157"/>
      <c r="B494" s="158"/>
      <c r="C494" s="195" t="s">
        <v>623</v>
      </c>
      <c r="D494" s="188"/>
      <c r="E494" s="189"/>
      <c r="F494" s="160"/>
      <c r="G494" s="160"/>
      <c r="H494" s="160"/>
      <c r="I494" s="160"/>
      <c r="J494" s="160"/>
      <c r="K494" s="160"/>
      <c r="L494" s="160"/>
      <c r="M494" s="160"/>
      <c r="N494" s="160"/>
      <c r="O494" s="160"/>
      <c r="P494" s="160"/>
      <c r="Q494" s="160"/>
      <c r="R494" s="160"/>
      <c r="S494" s="160"/>
      <c r="T494" s="160"/>
      <c r="U494" s="160"/>
      <c r="V494" s="160"/>
      <c r="W494" s="160"/>
      <c r="X494" s="160"/>
      <c r="Y494" s="150"/>
      <c r="Z494" s="150"/>
      <c r="AA494" s="150"/>
      <c r="AB494" s="150"/>
      <c r="AC494" s="150"/>
      <c r="AD494" s="150"/>
      <c r="AE494" s="150"/>
      <c r="AF494" s="150"/>
      <c r="AG494" s="150" t="s">
        <v>264</v>
      </c>
      <c r="AH494" s="150">
        <v>0</v>
      </c>
      <c r="AI494" s="150"/>
      <c r="AJ494" s="150"/>
      <c r="AK494" s="150"/>
      <c r="AL494" s="150"/>
      <c r="AM494" s="150"/>
      <c r="AN494" s="150"/>
      <c r="AO494" s="150"/>
      <c r="AP494" s="150"/>
      <c r="AQ494" s="150"/>
      <c r="AR494" s="150"/>
      <c r="AS494" s="150"/>
      <c r="AT494" s="150"/>
      <c r="AU494" s="150"/>
      <c r="AV494" s="150"/>
      <c r="AW494" s="150"/>
      <c r="AX494" s="150"/>
      <c r="AY494" s="150"/>
      <c r="AZ494" s="150"/>
      <c r="BA494" s="150"/>
      <c r="BB494" s="150"/>
      <c r="BC494" s="150"/>
      <c r="BD494" s="150"/>
      <c r="BE494" s="150"/>
      <c r="BF494" s="150"/>
      <c r="BG494" s="150"/>
      <c r="BH494" s="150"/>
    </row>
    <row r="495" spans="1:60" outlineLevel="1" x14ac:dyDescent="0.2">
      <c r="A495" s="157"/>
      <c r="B495" s="158"/>
      <c r="C495" s="195" t="s">
        <v>530</v>
      </c>
      <c r="D495" s="188"/>
      <c r="E495" s="189">
        <v>57.18</v>
      </c>
      <c r="F495" s="160"/>
      <c r="G495" s="160"/>
      <c r="H495" s="160"/>
      <c r="I495" s="160"/>
      <c r="J495" s="160"/>
      <c r="K495" s="160"/>
      <c r="L495" s="160"/>
      <c r="M495" s="160"/>
      <c r="N495" s="160"/>
      <c r="O495" s="160"/>
      <c r="P495" s="160"/>
      <c r="Q495" s="160"/>
      <c r="R495" s="160"/>
      <c r="S495" s="160"/>
      <c r="T495" s="160"/>
      <c r="U495" s="160"/>
      <c r="V495" s="160"/>
      <c r="W495" s="160"/>
      <c r="X495" s="160"/>
      <c r="Y495" s="150"/>
      <c r="Z495" s="150"/>
      <c r="AA495" s="150"/>
      <c r="AB495" s="150"/>
      <c r="AC495" s="150"/>
      <c r="AD495" s="150"/>
      <c r="AE495" s="150"/>
      <c r="AF495" s="150"/>
      <c r="AG495" s="150" t="s">
        <v>264</v>
      </c>
      <c r="AH495" s="150">
        <v>0</v>
      </c>
      <c r="AI495" s="150"/>
      <c r="AJ495" s="150"/>
      <c r="AK495" s="150"/>
      <c r="AL495" s="150"/>
      <c r="AM495" s="150"/>
      <c r="AN495" s="150"/>
      <c r="AO495" s="150"/>
      <c r="AP495" s="150"/>
      <c r="AQ495" s="150"/>
      <c r="AR495" s="150"/>
      <c r="AS495" s="150"/>
      <c r="AT495" s="150"/>
      <c r="AU495" s="150"/>
      <c r="AV495" s="150"/>
      <c r="AW495" s="150"/>
      <c r="AX495" s="150"/>
      <c r="AY495" s="150"/>
      <c r="AZ495" s="150"/>
      <c r="BA495" s="150"/>
      <c r="BB495" s="150"/>
      <c r="BC495" s="150"/>
      <c r="BD495" s="150"/>
      <c r="BE495" s="150"/>
      <c r="BF495" s="150"/>
      <c r="BG495" s="150"/>
      <c r="BH495" s="150"/>
    </row>
    <row r="496" spans="1:60" outlineLevel="1" x14ac:dyDescent="0.2">
      <c r="A496" s="157"/>
      <c r="B496" s="158"/>
      <c r="C496" s="195" t="s">
        <v>531</v>
      </c>
      <c r="D496" s="188"/>
      <c r="E496" s="189">
        <v>59.98</v>
      </c>
      <c r="F496" s="160"/>
      <c r="G496" s="160"/>
      <c r="H496" s="160"/>
      <c r="I496" s="160"/>
      <c r="J496" s="160"/>
      <c r="K496" s="160"/>
      <c r="L496" s="160"/>
      <c r="M496" s="160"/>
      <c r="N496" s="160"/>
      <c r="O496" s="160"/>
      <c r="P496" s="160"/>
      <c r="Q496" s="160"/>
      <c r="R496" s="160"/>
      <c r="S496" s="160"/>
      <c r="T496" s="160"/>
      <c r="U496" s="160"/>
      <c r="V496" s="160"/>
      <c r="W496" s="160"/>
      <c r="X496" s="160"/>
      <c r="Y496" s="150"/>
      <c r="Z496" s="150"/>
      <c r="AA496" s="150"/>
      <c r="AB496" s="150"/>
      <c r="AC496" s="150"/>
      <c r="AD496" s="150"/>
      <c r="AE496" s="150"/>
      <c r="AF496" s="150"/>
      <c r="AG496" s="150" t="s">
        <v>264</v>
      </c>
      <c r="AH496" s="150">
        <v>0</v>
      </c>
      <c r="AI496" s="150"/>
      <c r="AJ496" s="150"/>
      <c r="AK496" s="150"/>
      <c r="AL496" s="150"/>
      <c r="AM496" s="150"/>
      <c r="AN496" s="150"/>
      <c r="AO496" s="150"/>
      <c r="AP496" s="150"/>
      <c r="AQ496" s="150"/>
      <c r="AR496" s="150"/>
      <c r="AS496" s="150"/>
      <c r="AT496" s="150"/>
      <c r="AU496" s="150"/>
      <c r="AV496" s="150"/>
      <c r="AW496" s="150"/>
      <c r="AX496" s="150"/>
      <c r="AY496" s="150"/>
      <c r="AZ496" s="150"/>
      <c r="BA496" s="150"/>
      <c r="BB496" s="150"/>
      <c r="BC496" s="150"/>
      <c r="BD496" s="150"/>
      <c r="BE496" s="150"/>
      <c r="BF496" s="150"/>
      <c r="BG496" s="150"/>
      <c r="BH496" s="150"/>
    </row>
    <row r="497" spans="1:60" outlineLevel="1" x14ac:dyDescent="0.2">
      <c r="A497" s="157"/>
      <c r="B497" s="158"/>
      <c r="C497" s="195" t="s">
        <v>624</v>
      </c>
      <c r="D497" s="188"/>
      <c r="E497" s="189"/>
      <c r="F497" s="160"/>
      <c r="G497" s="160"/>
      <c r="H497" s="160"/>
      <c r="I497" s="160"/>
      <c r="J497" s="160"/>
      <c r="K497" s="160"/>
      <c r="L497" s="160"/>
      <c r="M497" s="160"/>
      <c r="N497" s="160"/>
      <c r="O497" s="160"/>
      <c r="P497" s="160"/>
      <c r="Q497" s="160"/>
      <c r="R497" s="160"/>
      <c r="S497" s="160"/>
      <c r="T497" s="160"/>
      <c r="U497" s="160"/>
      <c r="V497" s="160"/>
      <c r="W497" s="160"/>
      <c r="X497" s="160"/>
      <c r="Y497" s="150"/>
      <c r="Z497" s="150"/>
      <c r="AA497" s="150"/>
      <c r="AB497" s="150"/>
      <c r="AC497" s="150"/>
      <c r="AD497" s="150"/>
      <c r="AE497" s="150"/>
      <c r="AF497" s="150"/>
      <c r="AG497" s="150" t="s">
        <v>264</v>
      </c>
      <c r="AH497" s="150">
        <v>0</v>
      </c>
      <c r="AI497" s="150"/>
      <c r="AJ497" s="150"/>
      <c r="AK497" s="150"/>
      <c r="AL497" s="150"/>
      <c r="AM497" s="150"/>
      <c r="AN497" s="150"/>
      <c r="AO497" s="150"/>
      <c r="AP497" s="150"/>
      <c r="AQ497" s="150"/>
      <c r="AR497" s="150"/>
      <c r="AS497" s="150"/>
      <c r="AT497" s="150"/>
      <c r="AU497" s="150"/>
      <c r="AV497" s="150"/>
      <c r="AW497" s="150"/>
      <c r="AX497" s="150"/>
      <c r="AY497" s="150"/>
      <c r="AZ497" s="150"/>
      <c r="BA497" s="150"/>
      <c r="BB497" s="150"/>
      <c r="BC497" s="150"/>
      <c r="BD497" s="150"/>
      <c r="BE497" s="150"/>
      <c r="BF497" s="150"/>
      <c r="BG497" s="150"/>
      <c r="BH497" s="150"/>
    </row>
    <row r="498" spans="1:60" outlineLevel="1" x14ac:dyDescent="0.2">
      <c r="A498" s="157"/>
      <c r="B498" s="158"/>
      <c r="C498" s="195" t="s">
        <v>625</v>
      </c>
      <c r="D498" s="188"/>
      <c r="E498" s="189">
        <v>113.66</v>
      </c>
      <c r="F498" s="160"/>
      <c r="G498" s="160"/>
      <c r="H498" s="160"/>
      <c r="I498" s="160"/>
      <c r="J498" s="160"/>
      <c r="K498" s="160"/>
      <c r="L498" s="160"/>
      <c r="M498" s="160"/>
      <c r="N498" s="160"/>
      <c r="O498" s="160"/>
      <c r="P498" s="160"/>
      <c r="Q498" s="160"/>
      <c r="R498" s="160"/>
      <c r="S498" s="160"/>
      <c r="T498" s="160"/>
      <c r="U498" s="160"/>
      <c r="V498" s="160"/>
      <c r="W498" s="160"/>
      <c r="X498" s="160"/>
      <c r="Y498" s="150"/>
      <c r="Z498" s="150"/>
      <c r="AA498" s="150"/>
      <c r="AB498" s="150"/>
      <c r="AC498" s="150"/>
      <c r="AD498" s="150"/>
      <c r="AE498" s="150"/>
      <c r="AF498" s="150"/>
      <c r="AG498" s="150" t="s">
        <v>264</v>
      </c>
      <c r="AH498" s="150">
        <v>0</v>
      </c>
      <c r="AI498" s="150"/>
      <c r="AJ498" s="150"/>
      <c r="AK498" s="150"/>
      <c r="AL498" s="150"/>
      <c r="AM498" s="150"/>
      <c r="AN498" s="150"/>
      <c r="AO498" s="150"/>
      <c r="AP498" s="150"/>
      <c r="AQ498" s="150"/>
      <c r="AR498" s="150"/>
      <c r="AS498" s="150"/>
      <c r="AT498" s="150"/>
      <c r="AU498" s="150"/>
      <c r="AV498" s="150"/>
      <c r="AW498" s="150"/>
      <c r="AX498" s="150"/>
      <c r="AY498" s="150"/>
      <c r="AZ498" s="150"/>
      <c r="BA498" s="150"/>
      <c r="BB498" s="150"/>
      <c r="BC498" s="150"/>
      <c r="BD498" s="150"/>
      <c r="BE498" s="150"/>
      <c r="BF498" s="150"/>
      <c r="BG498" s="150"/>
      <c r="BH498" s="150"/>
    </row>
    <row r="499" spans="1:60" outlineLevel="1" x14ac:dyDescent="0.2">
      <c r="A499" s="157"/>
      <c r="B499" s="158"/>
      <c r="C499" s="195" t="s">
        <v>626</v>
      </c>
      <c r="D499" s="188"/>
      <c r="E499" s="189"/>
      <c r="F499" s="160"/>
      <c r="G499" s="160"/>
      <c r="H499" s="160"/>
      <c r="I499" s="160"/>
      <c r="J499" s="160"/>
      <c r="K499" s="160"/>
      <c r="L499" s="160"/>
      <c r="M499" s="160"/>
      <c r="N499" s="160"/>
      <c r="O499" s="160"/>
      <c r="P499" s="160"/>
      <c r="Q499" s="160"/>
      <c r="R499" s="160"/>
      <c r="S499" s="160"/>
      <c r="T499" s="160"/>
      <c r="U499" s="160"/>
      <c r="V499" s="160"/>
      <c r="W499" s="160"/>
      <c r="X499" s="160"/>
      <c r="Y499" s="150"/>
      <c r="Z499" s="150"/>
      <c r="AA499" s="150"/>
      <c r="AB499" s="150"/>
      <c r="AC499" s="150"/>
      <c r="AD499" s="150"/>
      <c r="AE499" s="150"/>
      <c r="AF499" s="150"/>
      <c r="AG499" s="150" t="s">
        <v>264</v>
      </c>
      <c r="AH499" s="150">
        <v>0</v>
      </c>
      <c r="AI499" s="150"/>
      <c r="AJ499" s="150"/>
      <c r="AK499" s="150"/>
      <c r="AL499" s="150"/>
      <c r="AM499" s="150"/>
      <c r="AN499" s="150"/>
      <c r="AO499" s="150"/>
      <c r="AP499" s="150"/>
      <c r="AQ499" s="150"/>
      <c r="AR499" s="150"/>
      <c r="AS499" s="150"/>
      <c r="AT499" s="150"/>
      <c r="AU499" s="150"/>
      <c r="AV499" s="150"/>
      <c r="AW499" s="150"/>
      <c r="AX499" s="150"/>
      <c r="AY499" s="150"/>
      <c r="AZ499" s="150"/>
      <c r="BA499" s="150"/>
      <c r="BB499" s="150"/>
      <c r="BC499" s="150"/>
      <c r="BD499" s="150"/>
      <c r="BE499" s="150"/>
      <c r="BF499" s="150"/>
      <c r="BG499" s="150"/>
      <c r="BH499" s="150"/>
    </row>
    <row r="500" spans="1:60" outlineLevel="1" x14ac:dyDescent="0.2">
      <c r="A500" s="157"/>
      <c r="B500" s="158"/>
      <c r="C500" s="195" t="s">
        <v>526</v>
      </c>
      <c r="D500" s="188"/>
      <c r="E500" s="189">
        <v>22.71</v>
      </c>
      <c r="F500" s="160"/>
      <c r="G500" s="160"/>
      <c r="H500" s="160"/>
      <c r="I500" s="160"/>
      <c r="J500" s="160"/>
      <c r="K500" s="160"/>
      <c r="L500" s="160"/>
      <c r="M500" s="160"/>
      <c r="N500" s="160"/>
      <c r="O500" s="160"/>
      <c r="P500" s="160"/>
      <c r="Q500" s="160"/>
      <c r="R500" s="160"/>
      <c r="S500" s="160"/>
      <c r="T500" s="160"/>
      <c r="U500" s="160"/>
      <c r="V500" s="160"/>
      <c r="W500" s="160"/>
      <c r="X500" s="160"/>
      <c r="Y500" s="150"/>
      <c r="Z500" s="150"/>
      <c r="AA500" s="150"/>
      <c r="AB500" s="150"/>
      <c r="AC500" s="150"/>
      <c r="AD500" s="150"/>
      <c r="AE500" s="150"/>
      <c r="AF500" s="150"/>
      <c r="AG500" s="150" t="s">
        <v>264</v>
      </c>
      <c r="AH500" s="150">
        <v>0</v>
      </c>
      <c r="AI500" s="150"/>
      <c r="AJ500" s="150"/>
      <c r="AK500" s="150"/>
      <c r="AL500" s="150"/>
      <c r="AM500" s="150"/>
      <c r="AN500" s="150"/>
      <c r="AO500" s="150"/>
      <c r="AP500" s="150"/>
      <c r="AQ500" s="150"/>
      <c r="AR500" s="150"/>
      <c r="AS500" s="150"/>
      <c r="AT500" s="150"/>
      <c r="AU500" s="150"/>
      <c r="AV500" s="150"/>
      <c r="AW500" s="150"/>
      <c r="AX500" s="150"/>
      <c r="AY500" s="150"/>
      <c r="AZ500" s="150"/>
      <c r="BA500" s="150"/>
      <c r="BB500" s="150"/>
      <c r="BC500" s="150"/>
      <c r="BD500" s="150"/>
      <c r="BE500" s="150"/>
      <c r="BF500" s="150"/>
      <c r="BG500" s="150"/>
      <c r="BH500" s="150"/>
    </row>
    <row r="501" spans="1:60" outlineLevel="1" x14ac:dyDescent="0.2">
      <c r="A501" s="169">
        <v>67</v>
      </c>
      <c r="B501" s="170" t="s">
        <v>627</v>
      </c>
      <c r="C501" s="184" t="s">
        <v>1968</v>
      </c>
      <c r="D501" s="171" t="s">
        <v>259</v>
      </c>
      <c r="E501" s="172">
        <v>63.76</v>
      </c>
      <c r="F501" s="173"/>
      <c r="G501" s="174">
        <f>ROUND(E501*F501,2)</f>
        <v>0</v>
      </c>
      <c r="H501" s="161"/>
      <c r="I501" s="160">
        <f>ROUND(E501*H501,2)</f>
        <v>0</v>
      </c>
      <c r="J501" s="161"/>
      <c r="K501" s="160">
        <f>ROUND(E501*J501,2)</f>
        <v>0</v>
      </c>
      <c r="L501" s="160">
        <v>21</v>
      </c>
      <c r="M501" s="160">
        <f>G501*(1+L501/100)</f>
        <v>0</v>
      </c>
      <c r="N501" s="160">
        <v>9.5000000000000001E-2</v>
      </c>
      <c r="O501" s="160">
        <f>ROUND(E501*N501,2)</f>
        <v>6.06</v>
      </c>
      <c r="P501" s="160">
        <v>0</v>
      </c>
      <c r="Q501" s="160">
        <f>ROUND(E501*P501,2)</f>
        <v>0</v>
      </c>
      <c r="R501" s="160"/>
      <c r="S501" s="160" t="s">
        <v>260</v>
      </c>
      <c r="T501" s="160" t="s">
        <v>260</v>
      </c>
      <c r="U501" s="160">
        <v>0.47</v>
      </c>
      <c r="V501" s="160">
        <f>ROUND(E501*U501,2)</f>
        <v>29.97</v>
      </c>
      <c r="W501" s="160"/>
      <c r="X501" s="160" t="s">
        <v>261</v>
      </c>
      <c r="Y501" s="150"/>
      <c r="Z501" s="150"/>
      <c r="AA501" s="150"/>
      <c r="AB501" s="150"/>
      <c r="AC501" s="150"/>
      <c r="AD501" s="150"/>
      <c r="AE501" s="150"/>
      <c r="AF501" s="150"/>
      <c r="AG501" s="150" t="s">
        <v>262</v>
      </c>
      <c r="AH501" s="150"/>
      <c r="AI501" s="150"/>
      <c r="AJ501" s="150"/>
      <c r="AK501" s="150"/>
      <c r="AL501" s="150"/>
      <c r="AM501" s="150"/>
      <c r="AN501" s="150"/>
      <c r="AO501" s="150"/>
      <c r="AP501" s="150"/>
      <c r="AQ501" s="150"/>
      <c r="AR501" s="150"/>
      <c r="AS501" s="150"/>
      <c r="AT501" s="150"/>
      <c r="AU501" s="150"/>
      <c r="AV501" s="150"/>
      <c r="AW501" s="150"/>
      <c r="AX501" s="150"/>
      <c r="AY501" s="150"/>
      <c r="AZ501" s="150"/>
      <c r="BA501" s="150"/>
      <c r="BB501" s="150"/>
      <c r="BC501" s="150"/>
      <c r="BD501" s="150"/>
      <c r="BE501" s="150"/>
      <c r="BF501" s="150"/>
      <c r="BG501" s="150"/>
      <c r="BH501" s="150"/>
    </row>
    <row r="502" spans="1:60" outlineLevel="1" x14ac:dyDescent="0.2">
      <c r="A502" s="157"/>
      <c r="B502" s="158"/>
      <c r="C502" s="195" t="s">
        <v>628</v>
      </c>
      <c r="D502" s="188"/>
      <c r="E502" s="189"/>
      <c r="F502" s="160"/>
      <c r="G502" s="160"/>
      <c r="H502" s="160"/>
      <c r="I502" s="160"/>
      <c r="J502" s="160"/>
      <c r="K502" s="160"/>
      <c r="L502" s="160"/>
      <c r="M502" s="160"/>
      <c r="N502" s="160"/>
      <c r="O502" s="160"/>
      <c r="P502" s="160"/>
      <c r="Q502" s="160"/>
      <c r="R502" s="160"/>
      <c r="S502" s="160"/>
      <c r="T502" s="160"/>
      <c r="U502" s="160"/>
      <c r="V502" s="160"/>
      <c r="W502" s="160"/>
      <c r="X502" s="160"/>
      <c r="Y502" s="150"/>
      <c r="Z502" s="150"/>
      <c r="AA502" s="150"/>
      <c r="AB502" s="150"/>
      <c r="AC502" s="150"/>
      <c r="AD502" s="150"/>
      <c r="AE502" s="150"/>
      <c r="AF502" s="150"/>
      <c r="AG502" s="150" t="s">
        <v>264</v>
      </c>
      <c r="AH502" s="150">
        <v>0</v>
      </c>
      <c r="AI502" s="150"/>
      <c r="AJ502" s="150"/>
      <c r="AK502" s="150"/>
      <c r="AL502" s="150"/>
      <c r="AM502" s="150"/>
      <c r="AN502" s="150"/>
      <c r="AO502" s="150"/>
      <c r="AP502" s="150"/>
      <c r="AQ502" s="150"/>
      <c r="AR502" s="150"/>
      <c r="AS502" s="150"/>
      <c r="AT502" s="150"/>
      <c r="AU502" s="150"/>
      <c r="AV502" s="150"/>
      <c r="AW502" s="150"/>
      <c r="AX502" s="150"/>
      <c r="AY502" s="150"/>
      <c r="AZ502" s="150"/>
      <c r="BA502" s="150"/>
      <c r="BB502" s="150"/>
      <c r="BC502" s="150"/>
      <c r="BD502" s="150"/>
      <c r="BE502" s="150"/>
      <c r="BF502" s="150"/>
      <c r="BG502" s="150"/>
      <c r="BH502" s="150"/>
    </row>
    <row r="503" spans="1:60" outlineLevel="1" x14ac:dyDescent="0.2">
      <c r="A503" s="157"/>
      <c r="B503" s="158"/>
      <c r="C503" s="195" t="s">
        <v>629</v>
      </c>
      <c r="D503" s="188"/>
      <c r="E503" s="189">
        <v>13.94</v>
      </c>
      <c r="F503" s="160"/>
      <c r="G503" s="160"/>
      <c r="H503" s="160"/>
      <c r="I503" s="160"/>
      <c r="J503" s="160"/>
      <c r="K503" s="160"/>
      <c r="L503" s="160"/>
      <c r="M503" s="160"/>
      <c r="N503" s="160"/>
      <c r="O503" s="160"/>
      <c r="P503" s="160"/>
      <c r="Q503" s="160"/>
      <c r="R503" s="160"/>
      <c r="S503" s="160"/>
      <c r="T503" s="160"/>
      <c r="U503" s="160"/>
      <c r="V503" s="160"/>
      <c r="W503" s="160"/>
      <c r="X503" s="160"/>
      <c r="Y503" s="150"/>
      <c r="Z503" s="150"/>
      <c r="AA503" s="150"/>
      <c r="AB503" s="150"/>
      <c r="AC503" s="150"/>
      <c r="AD503" s="150"/>
      <c r="AE503" s="150"/>
      <c r="AF503" s="150"/>
      <c r="AG503" s="150" t="s">
        <v>264</v>
      </c>
      <c r="AH503" s="150">
        <v>0</v>
      </c>
      <c r="AI503" s="150"/>
      <c r="AJ503" s="150"/>
      <c r="AK503" s="150"/>
      <c r="AL503" s="150"/>
      <c r="AM503" s="150"/>
      <c r="AN503" s="150"/>
      <c r="AO503" s="150"/>
      <c r="AP503" s="150"/>
      <c r="AQ503" s="150"/>
      <c r="AR503" s="150"/>
      <c r="AS503" s="150"/>
      <c r="AT503" s="150"/>
      <c r="AU503" s="150"/>
      <c r="AV503" s="150"/>
      <c r="AW503" s="150"/>
      <c r="AX503" s="150"/>
      <c r="AY503" s="150"/>
      <c r="AZ503" s="150"/>
      <c r="BA503" s="150"/>
      <c r="BB503" s="150"/>
      <c r="BC503" s="150"/>
      <c r="BD503" s="150"/>
      <c r="BE503" s="150"/>
      <c r="BF503" s="150"/>
      <c r="BG503" s="150"/>
      <c r="BH503" s="150"/>
    </row>
    <row r="504" spans="1:60" outlineLevel="1" x14ac:dyDescent="0.2">
      <c r="A504" s="157"/>
      <c r="B504" s="158"/>
      <c r="C504" s="195" t="s">
        <v>630</v>
      </c>
      <c r="D504" s="188"/>
      <c r="E504" s="189">
        <v>2.7</v>
      </c>
      <c r="F504" s="160"/>
      <c r="G504" s="160"/>
      <c r="H504" s="160"/>
      <c r="I504" s="160"/>
      <c r="J504" s="160"/>
      <c r="K504" s="160"/>
      <c r="L504" s="160"/>
      <c r="M504" s="160"/>
      <c r="N504" s="160"/>
      <c r="O504" s="160"/>
      <c r="P504" s="160"/>
      <c r="Q504" s="160"/>
      <c r="R504" s="160"/>
      <c r="S504" s="160"/>
      <c r="T504" s="160"/>
      <c r="U504" s="160"/>
      <c r="V504" s="160"/>
      <c r="W504" s="160"/>
      <c r="X504" s="160"/>
      <c r="Y504" s="150"/>
      <c r="Z504" s="150"/>
      <c r="AA504" s="150"/>
      <c r="AB504" s="150"/>
      <c r="AC504" s="150"/>
      <c r="AD504" s="150"/>
      <c r="AE504" s="150"/>
      <c r="AF504" s="150"/>
      <c r="AG504" s="150" t="s">
        <v>264</v>
      </c>
      <c r="AH504" s="150">
        <v>0</v>
      </c>
      <c r="AI504" s="150"/>
      <c r="AJ504" s="150"/>
      <c r="AK504" s="150"/>
      <c r="AL504" s="150"/>
      <c r="AM504" s="150"/>
      <c r="AN504" s="150"/>
      <c r="AO504" s="150"/>
      <c r="AP504" s="150"/>
      <c r="AQ504" s="150"/>
      <c r="AR504" s="150"/>
      <c r="AS504" s="150"/>
      <c r="AT504" s="150"/>
      <c r="AU504" s="150"/>
      <c r="AV504" s="150"/>
      <c r="AW504" s="150"/>
      <c r="AX504" s="150"/>
      <c r="AY504" s="150"/>
      <c r="AZ504" s="150"/>
      <c r="BA504" s="150"/>
      <c r="BB504" s="150"/>
      <c r="BC504" s="150"/>
      <c r="BD504" s="150"/>
      <c r="BE504" s="150"/>
      <c r="BF504" s="150"/>
      <c r="BG504" s="150"/>
      <c r="BH504" s="150"/>
    </row>
    <row r="505" spans="1:60" outlineLevel="1" x14ac:dyDescent="0.2">
      <c r="A505" s="157"/>
      <c r="B505" s="158"/>
      <c r="C505" s="195" t="s">
        <v>631</v>
      </c>
      <c r="D505" s="188"/>
      <c r="E505" s="189">
        <v>8.89</v>
      </c>
      <c r="F505" s="160"/>
      <c r="G505" s="160"/>
      <c r="H505" s="160"/>
      <c r="I505" s="160"/>
      <c r="J505" s="160"/>
      <c r="K505" s="160"/>
      <c r="L505" s="160"/>
      <c r="M505" s="160"/>
      <c r="N505" s="160"/>
      <c r="O505" s="160"/>
      <c r="P505" s="160"/>
      <c r="Q505" s="160"/>
      <c r="R505" s="160"/>
      <c r="S505" s="160"/>
      <c r="T505" s="160"/>
      <c r="U505" s="160"/>
      <c r="V505" s="160"/>
      <c r="W505" s="160"/>
      <c r="X505" s="160"/>
      <c r="Y505" s="150"/>
      <c r="Z505" s="150"/>
      <c r="AA505" s="150"/>
      <c r="AB505" s="150"/>
      <c r="AC505" s="150"/>
      <c r="AD505" s="150"/>
      <c r="AE505" s="150"/>
      <c r="AF505" s="150"/>
      <c r="AG505" s="150" t="s">
        <v>264</v>
      </c>
      <c r="AH505" s="150">
        <v>0</v>
      </c>
      <c r="AI505" s="150"/>
      <c r="AJ505" s="150"/>
      <c r="AK505" s="150"/>
      <c r="AL505" s="150"/>
      <c r="AM505" s="150"/>
      <c r="AN505" s="150"/>
      <c r="AO505" s="150"/>
      <c r="AP505" s="150"/>
      <c r="AQ505" s="150"/>
      <c r="AR505" s="150"/>
      <c r="AS505" s="150"/>
      <c r="AT505" s="150"/>
      <c r="AU505" s="150"/>
      <c r="AV505" s="150"/>
      <c r="AW505" s="150"/>
      <c r="AX505" s="150"/>
      <c r="AY505" s="150"/>
      <c r="AZ505" s="150"/>
      <c r="BA505" s="150"/>
      <c r="BB505" s="150"/>
      <c r="BC505" s="150"/>
      <c r="BD505" s="150"/>
      <c r="BE505" s="150"/>
      <c r="BF505" s="150"/>
      <c r="BG505" s="150"/>
      <c r="BH505" s="150"/>
    </row>
    <row r="506" spans="1:60" outlineLevel="1" x14ac:dyDescent="0.2">
      <c r="A506" s="157"/>
      <c r="B506" s="158"/>
      <c r="C506" s="195" t="s">
        <v>632</v>
      </c>
      <c r="D506" s="188"/>
      <c r="E506" s="189">
        <v>7.27</v>
      </c>
      <c r="F506" s="160"/>
      <c r="G506" s="160"/>
      <c r="H506" s="160"/>
      <c r="I506" s="160"/>
      <c r="J506" s="160"/>
      <c r="K506" s="160"/>
      <c r="L506" s="160"/>
      <c r="M506" s="160"/>
      <c r="N506" s="160"/>
      <c r="O506" s="160"/>
      <c r="P506" s="160"/>
      <c r="Q506" s="160"/>
      <c r="R506" s="160"/>
      <c r="S506" s="160"/>
      <c r="T506" s="160"/>
      <c r="U506" s="160"/>
      <c r="V506" s="160"/>
      <c r="W506" s="160"/>
      <c r="X506" s="160"/>
      <c r="Y506" s="150"/>
      <c r="Z506" s="150"/>
      <c r="AA506" s="150"/>
      <c r="AB506" s="150"/>
      <c r="AC506" s="150"/>
      <c r="AD506" s="150"/>
      <c r="AE506" s="150"/>
      <c r="AF506" s="150"/>
      <c r="AG506" s="150" t="s">
        <v>264</v>
      </c>
      <c r="AH506" s="150">
        <v>0</v>
      </c>
      <c r="AI506" s="150"/>
      <c r="AJ506" s="150"/>
      <c r="AK506" s="150"/>
      <c r="AL506" s="150"/>
      <c r="AM506" s="150"/>
      <c r="AN506" s="150"/>
      <c r="AO506" s="150"/>
      <c r="AP506" s="150"/>
      <c r="AQ506" s="150"/>
      <c r="AR506" s="150"/>
      <c r="AS506" s="150"/>
      <c r="AT506" s="150"/>
      <c r="AU506" s="150"/>
      <c r="AV506" s="150"/>
      <c r="AW506" s="150"/>
      <c r="AX506" s="150"/>
      <c r="AY506" s="150"/>
      <c r="AZ506" s="150"/>
      <c r="BA506" s="150"/>
      <c r="BB506" s="150"/>
      <c r="BC506" s="150"/>
      <c r="BD506" s="150"/>
      <c r="BE506" s="150"/>
      <c r="BF506" s="150"/>
      <c r="BG506" s="150"/>
      <c r="BH506" s="150"/>
    </row>
    <row r="507" spans="1:60" outlineLevel="1" x14ac:dyDescent="0.2">
      <c r="A507" s="157"/>
      <c r="B507" s="158"/>
      <c r="C507" s="195" t="s">
        <v>633</v>
      </c>
      <c r="D507" s="188"/>
      <c r="E507" s="189">
        <v>4.59</v>
      </c>
      <c r="F507" s="160"/>
      <c r="G507" s="160"/>
      <c r="H507" s="160"/>
      <c r="I507" s="160"/>
      <c r="J507" s="160"/>
      <c r="K507" s="160"/>
      <c r="L507" s="160"/>
      <c r="M507" s="160"/>
      <c r="N507" s="160"/>
      <c r="O507" s="160"/>
      <c r="P507" s="160"/>
      <c r="Q507" s="160"/>
      <c r="R507" s="160"/>
      <c r="S507" s="160"/>
      <c r="T507" s="160"/>
      <c r="U507" s="160"/>
      <c r="V507" s="160"/>
      <c r="W507" s="160"/>
      <c r="X507" s="160"/>
      <c r="Y507" s="150"/>
      <c r="Z507" s="150"/>
      <c r="AA507" s="150"/>
      <c r="AB507" s="150"/>
      <c r="AC507" s="150"/>
      <c r="AD507" s="150"/>
      <c r="AE507" s="150"/>
      <c r="AF507" s="150"/>
      <c r="AG507" s="150" t="s">
        <v>264</v>
      </c>
      <c r="AH507" s="150">
        <v>0</v>
      </c>
      <c r="AI507" s="150"/>
      <c r="AJ507" s="150"/>
      <c r="AK507" s="150"/>
      <c r="AL507" s="150"/>
      <c r="AM507" s="150"/>
      <c r="AN507" s="150"/>
      <c r="AO507" s="150"/>
      <c r="AP507" s="150"/>
      <c r="AQ507" s="150"/>
      <c r="AR507" s="150"/>
      <c r="AS507" s="150"/>
      <c r="AT507" s="150"/>
      <c r="AU507" s="150"/>
      <c r="AV507" s="150"/>
      <c r="AW507" s="150"/>
      <c r="AX507" s="150"/>
      <c r="AY507" s="150"/>
      <c r="AZ507" s="150"/>
      <c r="BA507" s="150"/>
      <c r="BB507" s="150"/>
      <c r="BC507" s="150"/>
      <c r="BD507" s="150"/>
      <c r="BE507" s="150"/>
      <c r="BF507" s="150"/>
      <c r="BG507" s="150"/>
      <c r="BH507" s="150"/>
    </row>
    <row r="508" spans="1:60" outlineLevel="1" x14ac:dyDescent="0.2">
      <c r="A508" s="157"/>
      <c r="B508" s="158"/>
      <c r="C508" s="195" t="s">
        <v>634</v>
      </c>
      <c r="D508" s="188"/>
      <c r="E508" s="189">
        <v>10.69</v>
      </c>
      <c r="F508" s="160"/>
      <c r="G508" s="160"/>
      <c r="H508" s="160"/>
      <c r="I508" s="160"/>
      <c r="J508" s="160"/>
      <c r="K508" s="160"/>
      <c r="L508" s="160"/>
      <c r="M508" s="160"/>
      <c r="N508" s="160"/>
      <c r="O508" s="160"/>
      <c r="P508" s="160"/>
      <c r="Q508" s="160"/>
      <c r="R508" s="160"/>
      <c r="S508" s="160"/>
      <c r="T508" s="160"/>
      <c r="U508" s="160"/>
      <c r="V508" s="160"/>
      <c r="W508" s="160"/>
      <c r="X508" s="160"/>
      <c r="Y508" s="150"/>
      <c r="Z508" s="150"/>
      <c r="AA508" s="150"/>
      <c r="AB508" s="150"/>
      <c r="AC508" s="150"/>
      <c r="AD508" s="150"/>
      <c r="AE508" s="150"/>
      <c r="AF508" s="150"/>
      <c r="AG508" s="150" t="s">
        <v>264</v>
      </c>
      <c r="AH508" s="150">
        <v>0</v>
      </c>
      <c r="AI508" s="150"/>
      <c r="AJ508" s="150"/>
      <c r="AK508" s="150"/>
      <c r="AL508" s="150"/>
      <c r="AM508" s="150"/>
      <c r="AN508" s="150"/>
      <c r="AO508" s="150"/>
      <c r="AP508" s="150"/>
      <c r="AQ508" s="150"/>
      <c r="AR508" s="150"/>
      <c r="AS508" s="150"/>
      <c r="AT508" s="150"/>
      <c r="AU508" s="150"/>
      <c r="AV508" s="150"/>
      <c r="AW508" s="150"/>
      <c r="AX508" s="150"/>
      <c r="AY508" s="150"/>
      <c r="AZ508" s="150"/>
      <c r="BA508" s="150"/>
      <c r="BB508" s="150"/>
      <c r="BC508" s="150"/>
      <c r="BD508" s="150"/>
      <c r="BE508" s="150"/>
      <c r="BF508" s="150"/>
      <c r="BG508" s="150"/>
      <c r="BH508" s="150"/>
    </row>
    <row r="509" spans="1:60" outlineLevel="1" x14ac:dyDescent="0.2">
      <c r="A509" s="157"/>
      <c r="B509" s="158"/>
      <c r="C509" s="195" t="s">
        <v>635</v>
      </c>
      <c r="D509" s="188"/>
      <c r="E509" s="189">
        <v>3.34</v>
      </c>
      <c r="F509" s="160"/>
      <c r="G509" s="160"/>
      <c r="H509" s="160"/>
      <c r="I509" s="160"/>
      <c r="J509" s="160"/>
      <c r="K509" s="160"/>
      <c r="L509" s="160"/>
      <c r="M509" s="160"/>
      <c r="N509" s="160"/>
      <c r="O509" s="160"/>
      <c r="P509" s="160"/>
      <c r="Q509" s="160"/>
      <c r="R509" s="160"/>
      <c r="S509" s="160"/>
      <c r="T509" s="160"/>
      <c r="U509" s="160"/>
      <c r="V509" s="160"/>
      <c r="W509" s="160"/>
      <c r="X509" s="160"/>
      <c r="Y509" s="150"/>
      <c r="Z509" s="150"/>
      <c r="AA509" s="150"/>
      <c r="AB509" s="150"/>
      <c r="AC509" s="150"/>
      <c r="AD509" s="150"/>
      <c r="AE509" s="150"/>
      <c r="AF509" s="150"/>
      <c r="AG509" s="150" t="s">
        <v>264</v>
      </c>
      <c r="AH509" s="150">
        <v>0</v>
      </c>
      <c r="AI509" s="150"/>
      <c r="AJ509" s="150"/>
      <c r="AK509" s="150"/>
      <c r="AL509" s="150"/>
      <c r="AM509" s="150"/>
      <c r="AN509" s="150"/>
      <c r="AO509" s="150"/>
      <c r="AP509" s="150"/>
      <c r="AQ509" s="150"/>
      <c r="AR509" s="150"/>
      <c r="AS509" s="150"/>
      <c r="AT509" s="150"/>
      <c r="AU509" s="150"/>
      <c r="AV509" s="150"/>
      <c r="AW509" s="150"/>
      <c r="AX509" s="150"/>
      <c r="AY509" s="150"/>
      <c r="AZ509" s="150"/>
      <c r="BA509" s="150"/>
      <c r="BB509" s="150"/>
      <c r="BC509" s="150"/>
      <c r="BD509" s="150"/>
      <c r="BE509" s="150"/>
      <c r="BF509" s="150"/>
      <c r="BG509" s="150"/>
      <c r="BH509" s="150"/>
    </row>
    <row r="510" spans="1:60" outlineLevel="1" x14ac:dyDescent="0.2">
      <c r="A510" s="157"/>
      <c r="B510" s="158"/>
      <c r="C510" s="195" t="s">
        <v>636</v>
      </c>
      <c r="D510" s="188"/>
      <c r="E510" s="189">
        <v>1.45</v>
      </c>
      <c r="F510" s="160"/>
      <c r="G510" s="160"/>
      <c r="H510" s="160"/>
      <c r="I510" s="160"/>
      <c r="J510" s="160"/>
      <c r="K510" s="160"/>
      <c r="L510" s="160"/>
      <c r="M510" s="160"/>
      <c r="N510" s="160"/>
      <c r="O510" s="160"/>
      <c r="P510" s="160"/>
      <c r="Q510" s="160"/>
      <c r="R510" s="160"/>
      <c r="S510" s="160"/>
      <c r="T510" s="160"/>
      <c r="U510" s="160"/>
      <c r="V510" s="160"/>
      <c r="W510" s="160"/>
      <c r="X510" s="160"/>
      <c r="Y510" s="150"/>
      <c r="Z510" s="150"/>
      <c r="AA510" s="150"/>
      <c r="AB510" s="150"/>
      <c r="AC510" s="150"/>
      <c r="AD510" s="150"/>
      <c r="AE510" s="150"/>
      <c r="AF510" s="150"/>
      <c r="AG510" s="150" t="s">
        <v>264</v>
      </c>
      <c r="AH510" s="150">
        <v>0</v>
      </c>
      <c r="AI510" s="150"/>
      <c r="AJ510" s="150"/>
      <c r="AK510" s="150"/>
      <c r="AL510" s="150"/>
      <c r="AM510" s="150"/>
      <c r="AN510" s="150"/>
      <c r="AO510" s="150"/>
      <c r="AP510" s="150"/>
      <c r="AQ510" s="150"/>
      <c r="AR510" s="150"/>
      <c r="AS510" s="150"/>
      <c r="AT510" s="150"/>
      <c r="AU510" s="150"/>
      <c r="AV510" s="150"/>
      <c r="AW510" s="150"/>
      <c r="AX510" s="150"/>
      <c r="AY510" s="150"/>
      <c r="AZ510" s="150"/>
      <c r="BA510" s="150"/>
      <c r="BB510" s="150"/>
      <c r="BC510" s="150"/>
      <c r="BD510" s="150"/>
      <c r="BE510" s="150"/>
      <c r="BF510" s="150"/>
      <c r="BG510" s="150"/>
      <c r="BH510" s="150"/>
    </row>
    <row r="511" spans="1:60" outlineLevel="1" x14ac:dyDescent="0.2">
      <c r="A511" s="157"/>
      <c r="B511" s="158"/>
      <c r="C511" s="195" t="s">
        <v>637</v>
      </c>
      <c r="D511" s="188"/>
      <c r="E511" s="189">
        <v>8.01</v>
      </c>
      <c r="F511" s="160"/>
      <c r="G511" s="160"/>
      <c r="H511" s="160"/>
      <c r="I511" s="160"/>
      <c r="J511" s="160"/>
      <c r="K511" s="160"/>
      <c r="L511" s="160"/>
      <c r="M511" s="160"/>
      <c r="N511" s="160"/>
      <c r="O511" s="160"/>
      <c r="P511" s="160"/>
      <c r="Q511" s="160"/>
      <c r="R511" s="160"/>
      <c r="S511" s="160"/>
      <c r="T511" s="160"/>
      <c r="U511" s="160"/>
      <c r="V511" s="160"/>
      <c r="W511" s="160"/>
      <c r="X511" s="160"/>
      <c r="Y511" s="150"/>
      <c r="Z511" s="150"/>
      <c r="AA511" s="150"/>
      <c r="AB511" s="150"/>
      <c r="AC511" s="150"/>
      <c r="AD511" s="150"/>
      <c r="AE511" s="150"/>
      <c r="AF511" s="150"/>
      <c r="AG511" s="150" t="s">
        <v>264</v>
      </c>
      <c r="AH511" s="150">
        <v>0</v>
      </c>
      <c r="AI511" s="150"/>
      <c r="AJ511" s="150"/>
      <c r="AK511" s="150"/>
      <c r="AL511" s="150"/>
      <c r="AM511" s="150"/>
      <c r="AN511" s="150"/>
      <c r="AO511" s="150"/>
      <c r="AP511" s="150"/>
      <c r="AQ511" s="150"/>
      <c r="AR511" s="150"/>
      <c r="AS511" s="150"/>
      <c r="AT511" s="150"/>
      <c r="AU511" s="150"/>
      <c r="AV511" s="150"/>
      <c r="AW511" s="150"/>
      <c r="AX511" s="150"/>
      <c r="AY511" s="150"/>
      <c r="AZ511" s="150"/>
      <c r="BA511" s="150"/>
      <c r="BB511" s="150"/>
      <c r="BC511" s="150"/>
      <c r="BD511" s="150"/>
      <c r="BE511" s="150"/>
      <c r="BF511" s="150"/>
      <c r="BG511" s="150"/>
      <c r="BH511" s="150"/>
    </row>
    <row r="512" spans="1:60" outlineLevel="1" x14ac:dyDescent="0.2">
      <c r="A512" s="157"/>
      <c r="B512" s="158"/>
      <c r="C512" s="195" t="s">
        <v>638</v>
      </c>
      <c r="D512" s="188"/>
      <c r="E512" s="189">
        <v>2.88</v>
      </c>
      <c r="F512" s="160"/>
      <c r="G512" s="160"/>
      <c r="H512" s="160"/>
      <c r="I512" s="160"/>
      <c r="J512" s="160"/>
      <c r="K512" s="160"/>
      <c r="L512" s="160"/>
      <c r="M512" s="160"/>
      <c r="N512" s="160"/>
      <c r="O512" s="160"/>
      <c r="P512" s="160"/>
      <c r="Q512" s="160"/>
      <c r="R512" s="160"/>
      <c r="S512" s="160"/>
      <c r="T512" s="160"/>
      <c r="U512" s="160"/>
      <c r="V512" s="160"/>
      <c r="W512" s="160"/>
      <c r="X512" s="160"/>
      <c r="Y512" s="150"/>
      <c r="Z512" s="150"/>
      <c r="AA512" s="150"/>
      <c r="AB512" s="150"/>
      <c r="AC512" s="150"/>
      <c r="AD512" s="150"/>
      <c r="AE512" s="150"/>
      <c r="AF512" s="150"/>
      <c r="AG512" s="150" t="s">
        <v>264</v>
      </c>
      <c r="AH512" s="150">
        <v>0</v>
      </c>
      <c r="AI512" s="150"/>
      <c r="AJ512" s="150"/>
      <c r="AK512" s="150"/>
      <c r="AL512" s="150"/>
      <c r="AM512" s="150"/>
      <c r="AN512" s="150"/>
      <c r="AO512" s="150"/>
      <c r="AP512" s="150"/>
      <c r="AQ512" s="150"/>
      <c r="AR512" s="150"/>
      <c r="AS512" s="150"/>
      <c r="AT512" s="150"/>
      <c r="AU512" s="150"/>
      <c r="AV512" s="150"/>
      <c r="AW512" s="150"/>
      <c r="AX512" s="150"/>
      <c r="AY512" s="150"/>
      <c r="AZ512" s="150"/>
      <c r="BA512" s="150"/>
      <c r="BB512" s="150"/>
      <c r="BC512" s="150"/>
      <c r="BD512" s="150"/>
      <c r="BE512" s="150"/>
      <c r="BF512" s="150"/>
      <c r="BG512" s="150"/>
      <c r="BH512" s="150"/>
    </row>
    <row r="513" spans="1:60" outlineLevel="1" x14ac:dyDescent="0.2">
      <c r="A513" s="169">
        <v>68</v>
      </c>
      <c r="B513" s="170" t="s">
        <v>639</v>
      </c>
      <c r="C513" s="184" t="s">
        <v>1969</v>
      </c>
      <c r="D513" s="171" t="s">
        <v>259</v>
      </c>
      <c r="E513" s="172">
        <v>117.16</v>
      </c>
      <c r="F513" s="173"/>
      <c r="G513" s="174">
        <f>ROUND(E513*F513,2)</f>
        <v>0</v>
      </c>
      <c r="H513" s="161"/>
      <c r="I513" s="160">
        <f>ROUND(E513*H513,2)</f>
        <v>0</v>
      </c>
      <c r="J513" s="161"/>
      <c r="K513" s="160">
        <f>ROUND(E513*J513,2)</f>
        <v>0</v>
      </c>
      <c r="L513" s="160">
        <v>21</v>
      </c>
      <c r="M513" s="160">
        <f>G513*(1+L513/100)</f>
        <v>0</v>
      </c>
      <c r="N513" s="160">
        <v>2.5999999999999998E-4</v>
      </c>
      <c r="O513" s="160">
        <f>ROUND(E513*N513,2)</f>
        <v>0.03</v>
      </c>
      <c r="P513" s="160">
        <v>0</v>
      </c>
      <c r="Q513" s="160">
        <f>ROUND(E513*P513,2)</f>
        <v>0</v>
      </c>
      <c r="R513" s="160"/>
      <c r="S513" s="160" t="s">
        <v>260</v>
      </c>
      <c r="T513" s="160" t="s">
        <v>260</v>
      </c>
      <c r="U513" s="160">
        <v>0.09</v>
      </c>
      <c r="V513" s="160">
        <f>ROUND(E513*U513,2)</f>
        <v>10.54</v>
      </c>
      <c r="W513" s="160"/>
      <c r="X513" s="160" t="s">
        <v>261</v>
      </c>
      <c r="Y513" s="150"/>
      <c r="Z513" s="150"/>
      <c r="AA513" s="150"/>
      <c r="AB513" s="150"/>
      <c r="AC513" s="150"/>
      <c r="AD513" s="150"/>
      <c r="AE513" s="150"/>
      <c r="AF513" s="150"/>
      <c r="AG513" s="150" t="s">
        <v>262</v>
      </c>
      <c r="AH513" s="150"/>
      <c r="AI513" s="150"/>
      <c r="AJ513" s="150"/>
      <c r="AK513" s="150"/>
      <c r="AL513" s="150"/>
      <c r="AM513" s="150"/>
      <c r="AN513" s="150"/>
      <c r="AO513" s="150"/>
      <c r="AP513" s="150"/>
      <c r="AQ513" s="150"/>
      <c r="AR513" s="150"/>
      <c r="AS513" s="150"/>
      <c r="AT513" s="150"/>
      <c r="AU513" s="150"/>
      <c r="AV513" s="150"/>
      <c r="AW513" s="150"/>
      <c r="AX513" s="150"/>
      <c r="AY513" s="150"/>
      <c r="AZ513" s="150"/>
      <c r="BA513" s="150"/>
      <c r="BB513" s="150"/>
      <c r="BC513" s="150"/>
      <c r="BD513" s="150"/>
      <c r="BE513" s="150"/>
      <c r="BF513" s="150"/>
      <c r="BG513" s="150"/>
      <c r="BH513" s="150"/>
    </row>
    <row r="514" spans="1:60" outlineLevel="1" x14ac:dyDescent="0.2">
      <c r="A514" s="157"/>
      <c r="B514" s="158"/>
      <c r="C514" s="195" t="s">
        <v>623</v>
      </c>
      <c r="D514" s="188"/>
      <c r="E514" s="189"/>
      <c r="F514" s="160"/>
      <c r="G514" s="160"/>
      <c r="H514" s="160"/>
      <c r="I514" s="160"/>
      <c r="J514" s="160"/>
      <c r="K514" s="160"/>
      <c r="L514" s="160"/>
      <c r="M514" s="160"/>
      <c r="N514" s="160"/>
      <c r="O514" s="160"/>
      <c r="P514" s="160"/>
      <c r="Q514" s="160"/>
      <c r="R514" s="160"/>
      <c r="S514" s="160"/>
      <c r="T514" s="160"/>
      <c r="U514" s="160"/>
      <c r="V514" s="160"/>
      <c r="W514" s="160"/>
      <c r="X514" s="160"/>
      <c r="Y514" s="150"/>
      <c r="Z514" s="150"/>
      <c r="AA514" s="150"/>
      <c r="AB514" s="150"/>
      <c r="AC514" s="150"/>
      <c r="AD514" s="150"/>
      <c r="AE514" s="150"/>
      <c r="AF514" s="150"/>
      <c r="AG514" s="150" t="s">
        <v>264</v>
      </c>
      <c r="AH514" s="150">
        <v>0</v>
      </c>
      <c r="AI514" s="150"/>
      <c r="AJ514" s="150"/>
      <c r="AK514" s="150"/>
      <c r="AL514" s="150"/>
      <c r="AM514" s="150"/>
      <c r="AN514" s="150"/>
      <c r="AO514" s="150"/>
      <c r="AP514" s="150"/>
      <c r="AQ514" s="150"/>
      <c r="AR514" s="150"/>
      <c r="AS514" s="150"/>
      <c r="AT514" s="150"/>
      <c r="AU514" s="150"/>
      <c r="AV514" s="150"/>
      <c r="AW514" s="150"/>
      <c r="AX514" s="150"/>
      <c r="AY514" s="150"/>
      <c r="AZ514" s="150"/>
      <c r="BA514" s="150"/>
      <c r="BB514" s="150"/>
      <c r="BC514" s="150"/>
      <c r="BD514" s="150"/>
      <c r="BE514" s="150"/>
      <c r="BF514" s="150"/>
      <c r="BG514" s="150"/>
      <c r="BH514" s="150"/>
    </row>
    <row r="515" spans="1:60" outlineLevel="1" x14ac:dyDescent="0.2">
      <c r="A515" s="157"/>
      <c r="B515" s="158"/>
      <c r="C515" s="195" t="s">
        <v>530</v>
      </c>
      <c r="D515" s="188"/>
      <c r="E515" s="189">
        <v>57.18</v>
      </c>
      <c r="F515" s="160"/>
      <c r="G515" s="160"/>
      <c r="H515" s="160"/>
      <c r="I515" s="160"/>
      <c r="J515" s="160"/>
      <c r="K515" s="160"/>
      <c r="L515" s="160"/>
      <c r="M515" s="160"/>
      <c r="N515" s="160"/>
      <c r="O515" s="160"/>
      <c r="P515" s="160"/>
      <c r="Q515" s="160"/>
      <c r="R515" s="160"/>
      <c r="S515" s="160"/>
      <c r="T515" s="160"/>
      <c r="U515" s="160"/>
      <c r="V515" s="160"/>
      <c r="W515" s="160"/>
      <c r="X515" s="160"/>
      <c r="Y515" s="150"/>
      <c r="Z515" s="150"/>
      <c r="AA515" s="150"/>
      <c r="AB515" s="150"/>
      <c r="AC515" s="150"/>
      <c r="AD515" s="150"/>
      <c r="AE515" s="150"/>
      <c r="AF515" s="150"/>
      <c r="AG515" s="150" t="s">
        <v>264</v>
      </c>
      <c r="AH515" s="150">
        <v>0</v>
      </c>
      <c r="AI515" s="150"/>
      <c r="AJ515" s="150"/>
      <c r="AK515" s="150"/>
      <c r="AL515" s="150"/>
      <c r="AM515" s="150"/>
      <c r="AN515" s="150"/>
      <c r="AO515" s="150"/>
      <c r="AP515" s="150"/>
      <c r="AQ515" s="150"/>
      <c r="AR515" s="150"/>
      <c r="AS515" s="150"/>
      <c r="AT515" s="150"/>
      <c r="AU515" s="150"/>
      <c r="AV515" s="150"/>
      <c r="AW515" s="150"/>
      <c r="AX515" s="150"/>
      <c r="AY515" s="150"/>
      <c r="AZ515" s="150"/>
      <c r="BA515" s="150"/>
      <c r="BB515" s="150"/>
      <c r="BC515" s="150"/>
      <c r="BD515" s="150"/>
      <c r="BE515" s="150"/>
      <c r="BF515" s="150"/>
      <c r="BG515" s="150"/>
      <c r="BH515" s="150"/>
    </row>
    <row r="516" spans="1:60" outlineLevel="1" x14ac:dyDescent="0.2">
      <c r="A516" s="157"/>
      <c r="B516" s="158"/>
      <c r="C516" s="195" t="s">
        <v>531</v>
      </c>
      <c r="D516" s="188"/>
      <c r="E516" s="189">
        <v>59.98</v>
      </c>
      <c r="F516" s="160"/>
      <c r="G516" s="160"/>
      <c r="H516" s="160"/>
      <c r="I516" s="160"/>
      <c r="J516" s="160"/>
      <c r="K516" s="160"/>
      <c r="L516" s="160"/>
      <c r="M516" s="160"/>
      <c r="N516" s="160"/>
      <c r="O516" s="160"/>
      <c r="P516" s="160"/>
      <c r="Q516" s="160"/>
      <c r="R516" s="160"/>
      <c r="S516" s="160"/>
      <c r="T516" s="160"/>
      <c r="U516" s="160"/>
      <c r="V516" s="160"/>
      <c r="W516" s="160"/>
      <c r="X516" s="160"/>
      <c r="Y516" s="150"/>
      <c r="Z516" s="150"/>
      <c r="AA516" s="150"/>
      <c r="AB516" s="150"/>
      <c r="AC516" s="150"/>
      <c r="AD516" s="150"/>
      <c r="AE516" s="150"/>
      <c r="AF516" s="150"/>
      <c r="AG516" s="150" t="s">
        <v>264</v>
      </c>
      <c r="AH516" s="150">
        <v>0</v>
      </c>
      <c r="AI516" s="150"/>
      <c r="AJ516" s="150"/>
      <c r="AK516" s="150"/>
      <c r="AL516" s="150"/>
      <c r="AM516" s="150"/>
      <c r="AN516" s="150"/>
      <c r="AO516" s="150"/>
      <c r="AP516" s="150"/>
      <c r="AQ516" s="150"/>
      <c r="AR516" s="150"/>
      <c r="AS516" s="150"/>
      <c r="AT516" s="150"/>
      <c r="AU516" s="150"/>
      <c r="AV516" s="150"/>
      <c r="AW516" s="150"/>
      <c r="AX516" s="150"/>
      <c r="AY516" s="150"/>
      <c r="AZ516" s="150"/>
      <c r="BA516" s="150"/>
      <c r="BB516" s="150"/>
      <c r="BC516" s="150"/>
      <c r="BD516" s="150"/>
      <c r="BE516" s="150"/>
      <c r="BF516" s="150"/>
      <c r="BG516" s="150"/>
      <c r="BH516" s="150"/>
    </row>
    <row r="517" spans="1:60" x14ac:dyDescent="0.2">
      <c r="A517" s="163" t="s">
        <v>232</v>
      </c>
      <c r="B517" s="164" t="s">
        <v>152</v>
      </c>
      <c r="C517" s="182" t="s">
        <v>153</v>
      </c>
      <c r="D517" s="165"/>
      <c r="E517" s="166"/>
      <c r="F517" s="167"/>
      <c r="G517" s="168">
        <f>SUMIF(AG518:AG539,"&lt;&gt;NOR",G518:G539)</f>
        <v>0</v>
      </c>
      <c r="H517" s="162"/>
      <c r="I517" s="162">
        <f>SUM(I518:I539)</f>
        <v>0</v>
      </c>
      <c r="J517" s="162"/>
      <c r="K517" s="162">
        <f>SUM(K518:K539)</f>
        <v>0</v>
      </c>
      <c r="L517" s="162"/>
      <c r="M517" s="162">
        <f>SUM(M518:M539)</f>
        <v>0</v>
      </c>
      <c r="N517" s="162"/>
      <c r="O517" s="162">
        <f>SUM(O518:O539)</f>
        <v>37.4</v>
      </c>
      <c r="P517" s="162"/>
      <c r="Q517" s="162">
        <f>SUM(Q518:Q539)</f>
        <v>0</v>
      </c>
      <c r="R517" s="162"/>
      <c r="S517" s="162"/>
      <c r="T517" s="162"/>
      <c r="U517" s="162"/>
      <c r="V517" s="162">
        <f>SUM(V518:V539)</f>
        <v>644.21</v>
      </c>
      <c r="W517" s="162"/>
      <c r="X517" s="162"/>
      <c r="AG517" t="s">
        <v>233</v>
      </c>
    </row>
    <row r="518" spans="1:60" outlineLevel="1" x14ac:dyDescent="0.2">
      <c r="A518" s="169">
        <v>69</v>
      </c>
      <c r="B518" s="170" t="s">
        <v>640</v>
      </c>
      <c r="C518" s="184" t="s">
        <v>641</v>
      </c>
      <c r="D518" s="171" t="s">
        <v>259</v>
      </c>
      <c r="E518" s="172">
        <v>859.10749999999996</v>
      </c>
      <c r="F518" s="173"/>
      <c r="G518" s="174">
        <f>ROUND(E518*F518,2)</f>
        <v>0</v>
      </c>
      <c r="H518" s="161"/>
      <c r="I518" s="160">
        <f>ROUND(E518*H518,2)</f>
        <v>0</v>
      </c>
      <c r="J518" s="161"/>
      <c r="K518" s="160">
        <f>ROUND(E518*J518,2)</f>
        <v>0</v>
      </c>
      <c r="L518" s="160">
        <v>21</v>
      </c>
      <c r="M518" s="160">
        <f>G518*(1+L518/100)</f>
        <v>0</v>
      </c>
      <c r="N518" s="160">
        <v>1.8380000000000001E-2</v>
      </c>
      <c r="O518" s="160">
        <f>ROUND(E518*N518,2)</f>
        <v>15.79</v>
      </c>
      <c r="P518" s="160">
        <v>0</v>
      </c>
      <c r="Q518" s="160">
        <f>ROUND(E518*P518,2)</f>
        <v>0</v>
      </c>
      <c r="R518" s="160"/>
      <c r="S518" s="160" t="s">
        <v>260</v>
      </c>
      <c r="T518" s="160" t="s">
        <v>260</v>
      </c>
      <c r="U518" s="160">
        <v>0.123</v>
      </c>
      <c r="V518" s="160">
        <f>ROUND(E518*U518,2)</f>
        <v>105.67</v>
      </c>
      <c r="W518" s="160"/>
      <c r="X518" s="160" t="s">
        <v>261</v>
      </c>
      <c r="Y518" s="150"/>
      <c r="Z518" s="150"/>
      <c r="AA518" s="150"/>
      <c r="AB518" s="150"/>
      <c r="AC518" s="150"/>
      <c r="AD518" s="150"/>
      <c r="AE518" s="150"/>
      <c r="AF518" s="150"/>
      <c r="AG518" s="150" t="s">
        <v>262</v>
      </c>
      <c r="AH518" s="150"/>
      <c r="AI518" s="150"/>
      <c r="AJ518" s="150"/>
      <c r="AK518" s="150"/>
      <c r="AL518" s="150"/>
      <c r="AM518" s="150"/>
      <c r="AN518" s="150"/>
      <c r="AO518" s="150"/>
      <c r="AP518" s="150"/>
      <c r="AQ518" s="150"/>
      <c r="AR518" s="150"/>
      <c r="AS518" s="150"/>
      <c r="AT518" s="150"/>
      <c r="AU518" s="150"/>
      <c r="AV518" s="150"/>
      <c r="AW518" s="150"/>
      <c r="AX518" s="150"/>
      <c r="AY518" s="150"/>
      <c r="AZ518" s="150"/>
      <c r="BA518" s="150"/>
      <c r="BB518" s="150"/>
      <c r="BC518" s="150"/>
      <c r="BD518" s="150"/>
      <c r="BE518" s="150"/>
      <c r="BF518" s="150"/>
      <c r="BG518" s="150"/>
      <c r="BH518" s="150"/>
    </row>
    <row r="519" spans="1:60" outlineLevel="1" x14ac:dyDescent="0.2">
      <c r="A519" s="157"/>
      <c r="B519" s="158"/>
      <c r="C519" s="197" t="s">
        <v>378</v>
      </c>
      <c r="D519" s="192"/>
      <c r="E519" s="193"/>
      <c r="F519" s="160"/>
      <c r="G519" s="160"/>
      <c r="H519" s="160"/>
      <c r="I519" s="160"/>
      <c r="J519" s="160"/>
      <c r="K519" s="160"/>
      <c r="L519" s="160"/>
      <c r="M519" s="160"/>
      <c r="N519" s="160"/>
      <c r="O519" s="160"/>
      <c r="P519" s="160"/>
      <c r="Q519" s="160"/>
      <c r="R519" s="160"/>
      <c r="S519" s="160"/>
      <c r="T519" s="160"/>
      <c r="U519" s="160"/>
      <c r="V519" s="160"/>
      <c r="W519" s="160"/>
      <c r="X519" s="160"/>
      <c r="Y519" s="150"/>
      <c r="Z519" s="150"/>
      <c r="AA519" s="150"/>
      <c r="AB519" s="150"/>
      <c r="AC519" s="150"/>
      <c r="AD519" s="150"/>
      <c r="AE519" s="150"/>
      <c r="AF519" s="150"/>
      <c r="AG519" s="150" t="s">
        <v>264</v>
      </c>
      <c r="AH519" s="150"/>
      <c r="AI519" s="150"/>
      <c r="AJ519" s="150"/>
      <c r="AK519" s="150"/>
      <c r="AL519" s="150"/>
      <c r="AM519" s="150"/>
      <c r="AN519" s="150"/>
      <c r="AO519" s="150"/>
      <c r="AP519" s="150"/>
      <c r="AQ519" s="150"/>
      <c r="AR519" s="150"/>
      <c r="AS519" s="150"/>
      <c r="AT519" s="150"/>
      <c r="AU519" s="150"/>
      <c r="AV519" s="150"/>
      <c r="AW519" s="150"/>
      <c r="AX519" s="150"/>
      <c r="AY519" s="150"/>
      <c r="AZ519" s="150"/>
      <c r="BA519" s="150"/>
      <c r="BB519" s="150"/>
      <c r="BC519" s="150"/>
      <c r="BD519" s="150"/>
      <c r="BE519" s="150"/>
      <c r="BF519" s="150"/>
      <c r="BG519" s="150"/>
      <c r="BH519" s="150"/>
    </row>
    <row r="520" spans="1:60" outlineLevel="1" x14ac:dyDescent="0.2">
      <c r="A520" s="157"/>
      <c r="B520" s="158"/>
      <c r="C520" s="198" t="s">
        <v>642</v>
      </c>
      <c r="D520" s="192"/>
      <c r="E520" s="193">
        <v>747.05</v>
      </c>
      <c r="F520" s="160"/>
      <c r="G520" s="160"/>
      <c r="H520" s="160"/>
      <c r="I520" s="160"/>
      <c r="J520" s="160"/>
      <c r="K520" s="160"/>
      <c r="L520" s="160"/>
      <c r="M520" s="160"/>
      <c r="N520" s="160"/>
      <c r="O520" s="160"/>
      <c r="P520" s="160"/>
      <c r="Q520" s="160"/>
      <c r="R520" s="160"/>
      <c r="S520" s="160"/>
      <c r="T520" s="160"/>
      <c r="U520" s="160"/>
      <c r="V520" s="160"/>
      <c r="W520" s="160"/>
      <c r="X520" s="160"/>
      <c r="Y520" s="150"/>
      <c r="Z520" s="150"/>
      <c r="AA520" s="150"/>
      <c r="AB520" s="150"/>
      <c r="AC520" s="150"/>
      <c r="AD520" s="150"/>
      <c r="AE520" s="150"/>
      <c r="AF520" s="150"/>
      <c r="AG520" s="150" t="s">
        <v>264</v>
      </c>
      <c r="AH520" s="150">
        <v>2</v>
      </c>
      <c r="AI520" s="150"/>
      <c r="AJ520" s="150"/>
      <c r="AK520" s="150"/>
      <c r="AL520" s="150"/>
      <c r="AM520" s="150"/>
      <c r="AN520" s="150"/>
      <c r="AO520" s="150"/>
      <c r="AP520" s="150"/>
      <c r="AQ520" s="150"/>
      <c r="AR520" s="150"/>
      <c r="AS520" s="150"/>
      <c r="AT520" s="150"/>
      <c r="AU520" s="150"/>
      <c r="AV520" s="150"/>
      <c r="AW520" s="150"/>
      <c r="AX520" s="150"/>
      <c r="AY520" s="150"/>
      <c r="AZ520" s="150"/>
      <c r="BA520" s="150"/>
      <c r="BB520" s="150"/>
      <c r="BC520" s="150"/>
      <c r="BD520" s="150"/>
      <c r="BE520" s="150"/>
      <c r="BF520" s="150"/>
      <c r="BG520" s="150"/>
      <c r="BH520" s="150"/>
    </row>
    <row r="521" spans="1:60" outlineLevel="1" x14ac:dyDescent="0.2">
      <c r="A521" s="157"/>
      <c r="B521" s="158"/>
      <c r="C521" s="197" t="s">
        <v>385</v>
      </c>
      <c r="D521" s="192"/>
      <c r="E521" s="193"/>
      <c r="F521" s="160"/>
      <c r="G521" s="160"/>
      <c r="H521" s="160"/>
      <c r="I521" s="160"/>
      <c r="J521" s="160"/>
      <c r="K521" s="160"/>
      <c r="L521" s="160"/>
      <c r="M521" s="160"/>
      <c r="N521" s="160"/>
      <c r="O521" s="160"/>
      <c r="P521" s="160"/>
      <c r="Q521" s="160"/>
      <c r="R521" s="160"/>
      <c r="S521" s="160"/>
      <c r="T521" s="160"/>
      <c r="U521" s="160"/>
      <c r="V521" s="160"/>
      <c r="W521" s="160"/>
      <c r="X521" s="160"/>
      <c r="Y521" s="150"/>
      <c r="Z521" s="150"/>
      <c r="AA521" s="150"/>
      <c r="AB521" s="150"/>
      <c r="AC521" s="150"/>
      <c r="AD521" s="150"/>
      <c r="AE521" s="150"/>
      <c r="AF521" s="150"/>
      <c r="AG521" s="150" t="s">
        <v>264</v>
      </c>
      <c r="AH521" s="150"/>
      <c r="AI521" s="150"/>
      <c r="AJ521" s="150"/>
      <c r="AK521" s="150"/>
      <c r="AL521" s="150"/>
      <c r="AM521" s="150"/>
      <c r="AN521" s="150"/>
      <c r="AO521" s="150"/>
      <c r="AP521" s="150"/>
      <c r="AQ521" s="150"/>
      <c r="AR521" s="150"/>
      <c r="AS521" s="150"/>
      <c r="AT521" s="150"/>
      <c r="AU521" s="150"/>
      <c r="AV521" s="150"/>
      <c r="AW521" s="150"/>
      <c r="AX521" s="150"/>
      <c r="AY521" s="150"/>
      <c r="AZ521" s="150"/>
      <c r="BA521" s="150"/>
      <c r="BB521" s="150"/>
      <c r="BC521" s="150"/>
      <c r="BD521" s="150"/>
      <c r="BE521" s="150"/>
      <c r="BF521" s="150"/>
      <c r="BG521" s="150"/>
      <c r="BH521" s="150"/>
    </row>
    <row r="522" spans="1:60" outlineLevel="1" x14ac:dyDescent="0.2">
      <c r="A522" s="157"/>
      <c r="B522" s="158"/>
      <c r="C522" s="195" t="s">
        <v>643</v>
      </c>
      <c r="D522" s="188"/>
      <c r="E522" s="189">
        <v>859.10749999999996</v>
      </c>
      <c r="F522" s="160"/>
      <c r="G522" s="160"/>
      <c r="H522" s="160"/>
      <c r="I522" s="160"/>
      <c r="J522" s="160"/>
      <c r="K522" s="160"/>
      <c r="L522" s="160"/>
      <c r="M522" s="160"/>
      <c r="N522" s="160"/>
      <c r="O522" s="160"/>
      <c r="P522" s="160"/>
      <c r="Q522" s="160"/>
      <c r="R522" s="160"/>
      <c r="S522" s="160"/>
      <c r="T522" s="160"/>
      <c r="U522" s="160"/>
      <c r="V522" s="160"/>
      <c r="W522" s="160"/>
      <c r="X522" s="160"/>
      <c r="Y522" s="150"/>
      <c r="Z522" s="150"/>
      <c r="AA522" s="150"/>
      <c r="AB522" s="150"/>
      <c r="AC522" s="150"/>
      <c r="AD522" s="150"/>
      <c r="AE522" s="150"/>
      <c r="AF522" s="150"/>
      <c r="AG522" s="150" t="s">
        <v>264</v>
      </c>
      <c r="AH522" s="150">
        <v>0</v>
      </c>
      <c r="AI522" s="150"/>
      <c r="AJ522" s="150"/>
      <c r="AK522" s="150"/>
      <c r="AL522" s="150"/>
      <c r="AM522" s="150"/>
      <c r="AN522" s="150"/>
      <c r="AO522" s="150"/>
      <c r="AP522" s="150"/>
      <c r="AQ522" s="150"/>
      <c r="AR522" s="150"/>
      <c r="AS522" s="150"/>
      <c r="AT522" s="150"/>
      <c r="AU522" s="150"/>
      <c r="AV522" s="150"/>
      <c r="AW522" s="150"/>
      <c r="AX522" s="150"/>
      <c r="AY522" s="150"/>
      <c r="AZ522" s="150"/>
      <c r="BA522" s="150"/>
      <c r="BB522" s="150"/>
      <c r="BC522" s="150"/>
      <c r="BD522" s="150"/>
      <c r="BE522" s="150"/>
      <c r="BF522" s="150"/>
      <c r="BG522" s="150"/>
      <c r="BH522" s="150"/>
    </row>
    <row r="523" spans="1:60" outlineLevel="1" x14ac:dyDescent="0.2">
      <c r="A523" s="169">
        <v>70</v>
      </c>
      <c r="B523" s="170" t="s">
        <v>644</v>
      </c>
      <c r="C523" s="184" t="s">
        <v>645</v>
      </c>
      <c r="D523" s="171" t="s">
        <v>259</v>
      </c>
      <c r="E523" s="172">
        <v>3436.43</v>
      </c>
      <c r="F523" s="173"/>
      <c r="G523" s="174">
        <f>ROUND(E523*F523,2)</f>
        <v>0</v>
      </c>
      <c r="H523" s="161"/>
      <c r="I523" s="160">
        <f>ROUND(E523*H523,2)</f>
        <v>0</v>
      </c>
      <c r="J523" s="161"/>
      <c r="K523" s="160">
        <f>ROUND(E523*J523,2)</f>
        <v>0</v>
      </c>
      <c r="L523" s="160">
        <v>21</v>
      </c>
      <c r="M523" s="160">
        <f>G523*(1+L523/100)</f>
        <v>0</v>
      </c>
      <c r="N523" s="160">
        <v>8.1999999999999998E-4</v>
      </c>
      <c r="O523" s="160">
        <f>ROUND(E523*N523,2)</f>
        <v>2.82</v>
      </c>
      <c r="P523" s="160">
        <v>0</v>
      </c>
      <c r="Q523" s="160">
        <f>ROUND(E523*P523,2)</f>
        <v>0</v>
      </c>
      <c r="R523" s="160"/>
      <c r="S523" s="160" t="s">
        <v>260</v>
      </c>
      <c r="T523" s="160" t="s">
        <v>260</v>
      </c>
      <c r="U523" s="160">
        <v>6.0000000000000001E-3</v>
      </c>
      <c r="V523" s="160">
        <f>ROUND(E523*U523,2)</f>
        <v>20.62</v>
      </c>
      <c r="W523" s="160"/>
      <c r="X523" s="160" t="s">
        <v>261</v>
      </c>
      <c r="Y523" s="150"/>
      <c r="Z523" s="150"/>
      <c r="AA523" s="150"/>
      <c r="AB523" s="150"/>
      <c r="AC523" s="150"/>
      <c r="AD523" s="150"/>
      <c r="AE523" s="150"/>
      <c r="AF523" s="150"/>
      <c r="AG523" s="150" t="s">
        <v>262</v>
      </c>
      <c r="AH523" s="150"/>
      <c r="AI523" s="150"/>
      <c r="AJ523" s="150"/>
      <c r="AK523" s="150"/>
      <c r="AL523" s="150"/>
      <c r="AM523" s="150"/>
      <c r="AN523" s="150"/>
      <c r="AO523" s="150"/>
      <c r="AP523" s="150"/>
      <c r="AQ523" s="150"/>
      <c r="AR523" s="150"/>
      <c r="AS523" s="150"/>
      <c r="AT523" s="150"/>
      <c r="AU523" s="150"/>
      <c r="AV523" s="150"/>
      <c r="AW523" s="150"/>
      <c r="AX523" s="150"/>
      <c r="AY523" s="150"/>
      <c r="AZ523" s="150"/>
      <c r="BA523" s="150"/>
      <c r="BB523" s="150"/>
      <c r="BC523" s="150"/>
      <c r="BD523" s="150"/>
      <c r="BE523" s="150"/>
      <c r="BF523" s="150"/>
      <c r="BG523" s="150"/>
      <c r="BH523" s="150"/>
    </row>
    <row r="524" spans="1:60" outlineLevel="1" x14ac:dyDescent="0.2">
      <c r="A524" s="157"/>
      <c r="B524" s="158"/>
      <c r="C524" s="195" t="s">
        <v>646</v>
      </c>
      <c r="D524" s="188"/>
      <c r="E524" s="189">
        <v>3436.43</v>
      </c>
      <c r="F524" s="160"/>
      <c r="G524" s="160"/>
      <c r="H524" s="160"/>
      <c r="I524" s="160"/>
      <c r="J524" s="160"/>
      <c r="K524" s="160"/>
      <c r="L524" s="160"/>
      <c r="M524" s="160"/>
      <c r="N524" s="160"/>
      <c r="O524" s="160"/>
      <c r="P524" s="160"/>
      <c r="Q524" s="160"/>
      <c r="R524" s="160"/>
      <c r="S524" s="160"/>
      <c r="T524" s="160"/>
      <c r="U524" s="160"/>
      <c r="V524" s="160"/>
      <c r="W524" s="160"/>
      <c r="X524" s="160"/>
      <c r="Y524" s="150"/>
      <c r="Z524" s="150"/>
      <c r="AA524" s="150"/>
      <c r="AB524" s="150"/>
      <c r="AC524" s="150"/>
      <c r="AD524" s="150"/>
      <c r="AE524" s="150"/>
      <c r="AF524" s="150"/>
      <c r="AG524" s="150" t="s">
        <v>264</v>
      </c>
      <c r="AH524" s="150">
        <v>5</v>
      </c>
      <c r="AI524" s="150"/>
      <c r="AJ524" s="150"/>
      <c r="AK524" s="150"/>
      <c r="AL524" s="150"/>
      <c r="AM524" s="150"/>
      <c r="AN524" s="150"/>
      <c r="AO524" s="150"/>
      <c r="AP524" s="150"/>
      <c r="AQ524" s="150"/>
      <c r="AR524" s="150"/>
      <c r="AS524" s="150"/>
      <c r="AT524" s="150"/>
      <c r="AU524" s="150"/>
      <c r="AV524" s="150"/>
      <c r="AW524" s="150"/>
      <c r="AX524" s="150"/>
      <c r="AY524" s="150"/>
      <c r="AZ524" s="150"/>
      <c r="BA524" s="150"/>
      <c r="BB524" s="150"/>
      <c r="BC524" s="150"/>
      <c r="BD524" s="150"/>
      <c r="BE524" s="150"/>
      <c r="BF524" s="150"/>
      <c r="BG524" s="150"/>
      <c r="BH524" s="150"/>
    </row>
    <row r="525" spans="1:60" outlineLevel="1" x14ac:dyDescent="0.2">
      <c r="A525" s="169">
        <v>71</v>
      </c>
      <c r="B525" s="170" t="s">
        <v>647</v>
      </c>
      <c r="C525" s="184" t="s">
        <v>648</v>
      </c>
      <c r="D525" s="171" t="s">
        <v>259</v>
      </c>
      <c r="E525" s="172">
        <v>859.10749999999996</v>
      </c>
      <c r="F525" s="173"/>
      <c r="G525" s="174">
        <f>ROUND(E525*F525,2)</f>
        <v>0</v>
      </c>
      <c r="H525" s="161"/>
      <c r="I525" s="160">
        <f>ROUND(E525*H525,2)</f>
        <v>0</v>
      </c>
      <c r="J525" s="161"/>
      <c r="K525" s="160">
        <f>ROUND(E525*J525,2)</f>
        <v>0</v>
      </c>
      <c r="L525" s="160">
        <v>21</v>
      </c>
      <c r="M525" s="160">
        <f>G525*(1+L525/100)</f>
        <v>0</v>
      </c>
      <c r="N525" s="160">
        <v>0</v>
      </c>
      <c r="O525" s="160">
        <f>ROUND(E525*N525,2)</f>
        <v>0</v>
      </c>
      <c r="P525" s="160">
        <v>0</v>
      </c>
      <c r="Q525" s="160">
        <f>ROUND(E525*P525,2)</f>
        <v>0</v>
      </c>
      <c r="R525" s="160"/>
      <c r="S525" s="160" t="s">
        <v>260</v>
      </c>
      <c r="T525" s="160" t="s">
        <v>260</v>
      </c>
      <c r="U525" s="160">
        <v>0.105</v>
      </c>
      <c r="V525" s="160">
        <f>ROUND(E525*U525,2)</f>
        <v>90.21</v>
      </c>
      <c r="W525" s="160"/>
      <c r="X525" s="160" t="s">
        <v>261</v>
      </c>
      <c r="Y525" s="150"/>
      <c r="Z525" s="150"/>
      <c r="AA525" s="150"/>
      <c r="AB525" s="150"/>
      <c r="AC525" s="150"/>
      <c r="AD525" s="150"/>
      <c r="AE525" s="150"/>
      <c r="AF525" s="150"/>
      <c r="AG525" s="150" t="s">
        <v>262</v>
      </c>
      <c r="AH525" s="150"/>
      <c r="AI525" s="150"/>
      <c r="AJ525" s="150"/>
      <c r="AK525" s="150"/>
      <c r="AL525" s="150"/>
      <c r="AM525" s="150"/>
      <c r="AN525" s="150"/>
      <c r="AO525" s="150"/>
      <c r="AP525" s="150"/>
      <c r="AQ525" s="150"/>
      <c r="AR525" s="150"/>
      <c r="AS525" s="150"/>
      <c r="AT525" s="150"/>
      <c r="AU525" s="150"/>
      <c r="AV525" s="150"/>
      <c r="AW525" s="150"/>
      <c r="AX525" s="150"/>
      <c r="AY525" s="150"/>
      <c r="AZ525" s="150"/>
      <c r="BA525" s="150"/>
      <c r="BB525" s="150"/>
      <c r="BC525" s="150"/>
      <c r="BD525" s="150"/>
      <c r="BE525" s="150"/>
      <c r="BF525" s="150"/>
      <c r="BG525" s="150"/>
      <c r="BH525" s="150"/>
    </row>
    <row r="526" spans="1:60" outlineLevel="1" x14ac:dyDescent="0.2">
      <c r="A526" s="157"/>
      <c r="B526" s="158"/>
      <c r="C526" s="195" t="s">
        <v>649</v>
      </c>
      <c r="D526" s="188"/>
      <c r="E526" s="189">
        <v>859.10749999999996</v>
      </c>
      <c r="F526" s="160"/>
      <c r="G526" s="160"/>
      <c r="H526" s="160"/>
      <c r="I526" s="160"/>
      <c r="J526" s="160"/>
      <c r="K526" s="160"/>
      <c r="L526" s="160"/>
      <c r="M526" s="160"/>
      <c r="N526" s="160"/>
      <c r="O526" s="160"/>
      <c r="P526" s="160"/>
      <c r="Q526" s="160"/>
      <c r="R526" s="160"/>
      <c r="S526" s="160"/>
      <c r="T526" s="160"/>
      <c r="U526" s="160"/>
      <c r="V526" s="160"/>
      <c r="W526" s="160"/>
      <c r="X526" s="160"/>
      <c r="Y526" s="150"/>
      <c r="Z526" s="150"/>
      <c r="AA526" s="150"/>
      <c r="AB526" s="150"/>
      <c r="AC526" s="150"/>
      <c r="AD526" s="150"/>
      <c r="AE526" s="150"/>
      <c r="AF526" s="150"/>
      <c r="AG526" s="150" t="s">
        <v>264</v>
      </c>
      <c r="AH526" s="150">
        <v>5</v>
      </c>
      <c r="AI526" s="150"/>
      <c r="AJ526" s="150"/>
      <c r="AK526" s="150"/>
      <c r="AL526" s="150"/>
      <c r="AM526" s="150"/>
      <c r="AN526" s="150"/>
      <c r="AO526" s="150"/>
      <c r="AP526" s="150"/>
      <c r="AQ526" s="150"/>
      <c r="AR526" s="150"/>
      <c r="AS526" s="150"/>
      <c r="AT526" s="150"/>
      <c r="AU526" s="150"/>
      <c r="AV526" s="150"/>
      <c r="AW526" s="150"/>
      <c r="AX526" s="150"/>
      <c r="AY526" s="150"/>
      <c r="AZ526" s="150"/>
      <c r="BA526" s="150"/>
      <c r="BB526" s="150"/>
      <c r="BC526" s="150"/>
      <c r="BD526" s="150"/>
      <c r="BE526" s="150"/>
      <c r="BF526" s="150"/>
      <c r="BG526" s="150"/>
      <c r="BH526" s="150"/>
    </row>
    <row r="527" spans="1:60" outlineLevel="1" x14ac:dyDescent="0.2">
      <c r="A527" s="169">
        <v>72</v>
      </c>
      <c r="B527" s="170" t="s">
        <v>650</v>
      </c>
      <c r="C527" s="184" t="s">
        <v>651</v>
      </c>
      <c r="D527" s="171" t="s">
        <v>259</v>
      </c>
      <c r="E527" s="172">
        <v>632.02</v>
      </c>
      <c r="F527" s="173"/>
      <c r="G527" s="174">
        <f>ROUND(E527*F527,2)</f>
        <v>0</v>
      </c>
      <c r="H527" s="161"/>
      <c r="I527" s="160">
        <f>ROUND(E527*H527,2)</f>
        <v>0</v>
      </c>
      <c r="J527" s="161"/>
      <c r="K527" s="160">
        <f>ROUND(E527*J527,2)</f>
        <v>0</v>
      </c>
      <c r="L527" s="160">
        <v>21</v>
      </c>
      <c r="M527" s="160">
        <f>G527*(1+L527/100)</f>
        <v>0</v>
      </c>
      <c r="N527" s="160">
        <v>1.58E-3</v>
      </c>
      <c r="O527" s="160">
        <f>ROUND(E527*N527,2)</f>
        <v>1</v>
      </c>
      <c r="P527" s="160">
        <v>0</v>
      </c>
      <c r="Q527" s="160">
        <f>ROUND(E527*P527,2)</f>
        <v>0</v>
      </c>
      <c r="R527" s="160"/>
      <c r="S527" s="160" t="s">
        <v>260</v>
      </c>
      <c r="T527" s="160" t="s">
        <v>260</v>
      </c>
      <c r="U527" s="160">
        <v>0.214</v>
      </c>
      <c r="V527" s="160">
        <f>ROUND(E527*U527,2)</f>
        <v>135.25</v>
      </c>
      <c r="W527" s="160"/>
      <c r="X527" s="160" t="s">
        <v>261</v>
      </c>
      <c r="Y527" s="150"/>
      <c r="Z527" s="150"/>
      <c r="AA527" s="150"/>
      <c r="AB527" s="150"/>
      <c r="AC527" s="150"/>
      <c r="AD527" s="150"/>
      <c r="AE527" s="150"/>
      <c r="AF527" s="150"/>
      <c r="AG527" s="150" t="s">
        <v>262</v>
      </c>
      <c r="AH527" s="150"/>
      <c r="AI527" s="150"/>
      <c r="AJ527" s="150"/>
      <c r="AK527" s="150"/>
      <c r="AL527" s="150"/>
      <c r="AM527" s="150"/>
      <c r="AN527" s="150"/>
      <c r="AO527" s="150"/>
      <c r="AP527" s="150"/>
      <c r="AQ527" s="150"/>
      <c r="AR527" s="150"/>
      <c r="AS527" s="150"/>
      <c r="AT527" s="150"/>
      <c r="AU527" s="150"/>
      <c r="AV527" s="150"/>
      <c r="AW527" s="150"/>
      <c r="AX527" s="150"/>
      <c r="AY527" s="150"/>
      <c r="AZ527" s="150"/>
      <c r="BA527" s="150"/>
      <c r="BB527" s="150"/>
      <c r="BC527" s="150"/>
      <c r="BD527" s="150"/>
      <c r="BE527" s="150"/>
      <c r="BF527" s="150"/>
      <c r="BG527" s="150"/>
      <c r="BH527" s="150"/>
    </row>
    <row r="528" spans="1:60" outlineLevel="1" x14ac:dyDescent="0.2">
      <c r="A528" s="157"/>
      <c r="B528" s="158"/>
      <c r="C528" s="195" t="s">
        <v>652</v>
      </c>
      <c r="D528" s="188"/>
      <c r="E528" s="189">
        <v>139.85</v>
      </c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  <c r="V528" s="160"/>
      <c r="W528" s="160"/>
      <c r="X528" s="160"/>
      <c r="Y528" s="150"/>
      <c r="Z528" s="150"/>
      <c r="AA528" s="150"/>
      <c r="AB528" s="150"/>
      <c r="AC528" s="150"/>
      <c r="AD528" s="150"/>
      <c r="AE528" s="150"/>
      <c r="AF528" s="150"/>
      <c r="AG528" s="150" t="s">
        <v>264</v>
      </c>
      <c r="AH528" s="150">
        <v>0</v>
      </c>
      <c r="AI528" s="150"/>
      <c r="AJ528" s="150"/>
      <c r="AK528" s="150"/>
      <c r="AL528" s="150"/>
      <c r="AM528" s="150"/>
      <c r="AN528" s="150"/>
      <c r="AO528" s="150"/>
      <c r="AP528" s="150"/>
      <c r="AQ528" s="150"/>
      <c r="AR528" s="150"/>
      <c r="AS528" s="150"/>
      <c r="AT528" s="150"/>
      <c r="AU528" s="150"/>
      <c r="AV528" s="150"/>
      <c r="AW528" s="150"/>
      <c r="AX528" s="150"/>
      <c r="AY528" s="150"/>
      <c r="AZ528" s="150"/>
      <c r="BA528" s="150"/>
      <c r="BB528" s="150"/>
      <c r="BC528" s="150"/>
      <c r="BD528" s="150"/>
      <c r="BE528" s="150"/>
      <c r="BF528" s="150"/>
      <c r="BG528" s="150"/>
      <c r="BH528" s="150"/>
    </row>
    <row r="529" spans="1:60" outlineLevel="1" x14ac:dyDescent="0.2">
      <c r="A529" s="157"/>
      <c r="B529" s="158"/>
      <c r="C529" s="195" t="s">
        <v>653</v>
      </c>
      <c r="D529" s="188"/>
      <c r="E529" s="189">
        <v>492.17</v>
      </c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  <c r="V529" s="160"/>
      <c r="W529" s="160"/>
      <c r="X529" s="160"/>
      <c r="Y529" s="150"/>
      <c r="Z529" s="150"/>
      <c r="AA529" s="150"/>
      <c r="AB529" s="150"/>
      <c r="AC529" s="150"/>
      <c r="AD529" s="150"/>
      <c r="AE529" s="150"/>
      <c r="AF529" s="150"/>
      <c r="AG529" s="150" t="s">
        <v>264</v>
      </c>
      <c r="AH529" s="150">
        <v>0</v>
      </c>
      <c r="AI529" s="150"/>
      <c r="AJ529" s="150"/>
      <c r="AK529" s="150"/>
      <c r="AL529" s="150"/>
      <c r="AM529" s="150"/>
      <c r="AN529" s="150"/>
      <c r="AO529" s="150"/>
      <c r="AP529" s="150"/>
      <c r="AQ529" s="150"/>
      <c r="AR529" s="150"/>
      <c r="AS529" s="150"/>
      <c r="AT529" s="150"/>
      <c r="AU529" s="150"/>
      <c r="AV529" s="150"/>
      <c r="AW529" s="150"/>
      <c r="AX529" s="150"/>
      <c r="AY529" s="150"/>
      <c r="AZ529" s="150"/>
      <c r="BA529" s="150"/>
      <c r="BB529" s="150"/>
      <c r="BC529" s="150"/>
      <c r="BD529" s="150"/>
      <c r="BE529" s="150"/>
      <c r="BF529" s="150"/>
      <c r="BG529" s="150"/>
      <c r="BH529" s="150"/>
    </row>
    <row r="530" spans="1:60" outlineLevel="1" x14ac:dyDescent="0.2">
      <c r="A530" s="169">
        <v>73</v>
      </c>
      <c r="B530" s="170" t="s">
        <v>654</v>
      </c>
      <c r="C530" s="184" t="s">
        <v>655</v>
      </c>
      <c r="D530" s="171" t="s">
        <v>259</v>
      </c>
      <c r="E530" s="172">
        <v>372.50400000000002</v>
      </c>
      <c r="F530" s="173"/>
      <c r="G530" s="174">
        <f>ROUND(E530*F530,2)</f>
        <v>0</v>
      </c>
      <c r="H530" s="161"/>
      <c r="I530" s="160">
        <f>ROUND(E530*H530,2)</f>
        <v>0</v>
      </c>
      <c r="J530" s="161"/>
      <c r="K530" s="160">
        <f>ROUND(E530*J530,2)</f>
        <v>0</v>
      </c>
      <c r="L530" s="160">
        <v>21</v>
      </c>
      <c r="M530" s="160">
        <f>G530*(1+L530/100)</f>
        <v>0</v>
      </c>
      <c r="N530" s="160">
        <v>3.3099999999999997E-2</v>
      </c>
      <c r="O530" s="160">
        <f>ROUND(E530*N530,2)</f>
        <v>12.33</v>
      </c>
      <c r="P530" s="160">
        <v>0</v>
      </c>
      <c r="Q530" s="160">
        <f>ROUND(E530*P530,2)</f>
        <v>0</v>
      </c>
      <c r="R530" s="160"/>
      <c r="S530" s="160" t="s">
        <v>260</v>
      </c>
      <c r="T530" s="160" t="s">
        <v>260</v>
      </c>
      <c r="U530" s="160">
        <v>0.24299999999999999</v>
      </c>
      <c r="V530" s="160">
        <f>ROUND(E530*U530,2)</f>
        <v>90.52</v>
      </c>
      <c r="W530" s="160"/>
      <c r="X530" s="160" t="s">
        <v>261</v>
      </c>
      <c r="Y530" s="150"/>
      <c r="Z530" s="150"/>
      <c r="AA530" s="150"/>
      <c r="AB530" s="150"/>
      <c r="AC530" s="150"/>
      <c r="AD530" s="150"/>
      <c r="AE530" s="150"/>
      <c r="AF530" s="150"/>
      <c r="AG530" s="150" t="s">
        <v>262</v>
      </c>
      <c r="AH530" s="150"/>
      <c r="AI530" s="150"/>
      <c r="AJ530" s="150"/>
      <c r="AK530" s="150"/>
      <c r="AL530" s="150"/>
      <c r="AM530" s="150"/>
      <c r="AN530" s="150"/>
      <c r="AO530" s="150"/>
      <c r="AP530" s="150"/>
      <c r="AQ530" s="150"/>
      <c r="AR530" s="150"/>
      <c r="AS530" s="150"/>
      <c r="AT530" s="150"/>
      <c r="AU530" s="150"/>
      <c r="AV530" s="150"/>
      <c r="AW530" s="150"/>
      <c r="AX530" s="150"/>
      <c r="AY530" s="150"/>
      <c r="AZ530" s="150"/>
      <c r="BA530" s="150"/>
      <c r="BB530" s="150"/>
      <c r="BC530" s="150"/>
      <c r="BD530" s="150"/>
      <c r="BE530" s="150"/>
      <c r="BF530" s="150"/>
      <c r="BG530" s="150"/>
      <c r="BH530" s="150"/>
    </row>
    <row r="531" spans="1:60" outlineLevel="1" x14ac:dyDescent="0.2">
      <c r="A531" s="157"/>
      <c r="B531" s="158"/>
      <c r="C531" s="195" t="s">
        <v>656</v>
      </c>
      <c r="D531" s="188"/>
      <c r="E531" s="189">
        <v>372.50400000000002</v>
      </c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  <c r="V531" s="160"/>
      <c r="W531" s="160"/>
      <c r="X531" s="160"/>
      <c r="Y531" s="150"/>
      <c r="Z531" s="150"/>
      <c r="AA531" s="150"/>
      <c r="AB531" s="150"/>
      <c r="AC531" s="150"/>
      <c r="AD531" s="150"/>
      <c r="AE531" s="150"/>
      <c r="AF531" s="150"/>
      <c r="AG531" s="150" t="s">
        <v>264</v>
      </c>
      <c r="AH531" s="150">
        <v>0</v>
      </c>
      <c r="AI531" s="150"/>
      <c r="AJ531" s="150"/>
      <c r="AK531" s="150"/>
      <c r="AL531" s="150"/>
      <c r="AM531" s="150"/>
      <c r="AN531" s="150"/>
      <c r="AO531" s="150"/>
      <c r="AP531" s="150"/>
      <c r="AQ531" s="150"/>
      <c r="AR531" s="150"/>
      <c r="AS531" s="150"/>
      <c r="AT531" s="150"/>
      <c r="AU531" s="150"/>
      <c r="AV531" s="150"/>
      <c r="AW531" s="150"/>
      <c r="AX531" s="150"/>
      <c r="AY531" s="150"/>
      <c r="AZ531" s="150"/>
      <c r="BA531" s="150"/>
      <c r="BB531" s="150"/>
      <c r="BC531" s="150"/>
      <c r="BD531" s="150"/>
      <c r="BE531" s="150"/>
      <c r="BF531" s="150"/>
      <c r="BG531" s="150"/>
      <c r="BH531" s="150"/>
    </row>
    <row r="532" spans="1:60" outlineLevel="1" x14ac:dyDescent="0.2">
      <c r="A532" s="169">
        <v>74</v>
      </c>
      <c r="B532" s="170" t="s">
        <v>657</v>
      </c>
      <c r="C532" s="184" t="s">
        <v>658</v>
      </c>
      <c r="D532" s="171" t="s">
        <v>259</v>
      </c>
      <c r="E532" s="172">
        <v>745.00800000000004</v>
      </c>
      <c r="F532" s="173"/>
      <c r="G532" s="174">
        <f>ROUND(E532*F532,2)</f>
        <v>0</v>
      </c>
      <c r="H532" s="161"/>
      <c r="I532" s="160">
        <f>ROUND(E532*H532,2)</f>
        <v>0</v>
      </c>
      <c r="J532" s="161"/>
      <c r="K532" s="160">
        <f>ROUND(E532*J532,2)</f>
        <v>0</v>
      </c>
      <c r="L532" s="160">
        <v>21</v>
      </c>
      <c r="M532" s="160">
        <f>G532*(1+L532/100)</f>
        <v>0</v>
      </c>
      <c r="N532" s="160">
        <v>2.7200000000000002E-3</v>
      </c>
      <c r="O532" s="160">
        <f>ROUND(E532*N532,2)</f>
        <v>2.0299999999999998</v>
      </c>
      <c r="P532" s="160">
        <v>0</v>
      </c>
      <c r="Q532" s="160">
        <f>ROUND(E532*P532,2)</f>
        <v>0</v>
      </c>
      <c r="R532" s="160"/>
      <c r="S532" s="160" t="s">
        <v>260</v>
      </c>
      <c r="T532" s="160" t="s">
        <v>260</v>
      </c>
      <c r="U532" s="160">
        <v>0.01</v>
      </c>
      <c r="V532" s="160">
        <f>ROUND(E532*U532,2)</f>
        <v>7.45</v>
      </c>
      <c r="W532" s="160"/>
      <c r="X532" s="160" t="s">
        <v>261</v>
      </c>
      <c r="Y532" s="150"/>
      <c r="Z532" s="150"/>
      <c r="AA532" s="150"/>
      <c r="AB532" s="150"/>
      <c r="AC532" s="150"/>
      <c r="AD532" s="150"/>
      <c r="AE532" s="150"/>
      <c r="AF532" s="150"/>
      <c r="AG532" s="150" t="s">
        <v>262</v>
      </c>
      <c r="AH532" s="150"/>
      <c r="AI532" s="150"/>
      <c r="AJ532" s="150"/>
      <c r="AK532" s="150"/>
      <c r="AL532" s="150"/>
      <c r="AM532" s="150"/>
      <c r="AN532" s="150"/>
      <c r="AO532" s="150"/>
      <c r="AP532" s="150"/>
      <c r="AQ532" s="150"/>
      <c r="AR532" s="150"/>
      <c r="AS532" s="150"/>
      <c r="AT532" s="150"/>
      <c r="AU532" s="150"/>
      <c r="AV532" s="150"/>
      <c r="AW532" s="150"/>
      <c r="AX532" s="150"/>
      <c r="AY532" s="150"/>
      <c r="AZ532" s="150"/>
      <c r="BA532" s="150"/>
      <c r="BB532" s="150"/>
      <c r="BC532" s="150"/>
      <c r="BD532" s="150"/>
      <c r="BE532" s="150"/>
      <c r="BF532" s="150"/>
      <c r="BG532" s="150"/>
      <c r="BH532" s="150"/>
    </row>
    <row r="533" spans="1:60" outlineLevel="1" x14ac:dyDescent="0.2">
      <c r="A533" s="157"/>
      <c r="B533" s="158"/>
      <c r="C533" s="195" t="s">
        <v>659</v>
      </c>
      <c r="D533" s="188"/>
      <c r="E533" s="189">
        <v>745.00800000000004</v>
      </c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  <c r="V533" s="160"/>
      <c r="W533" s="160"/>
      <c r="X533" s="160"/>
      <c r="Y533" s="150"/>
      <c r="Z533" s="150"/>
      <c r="AA533" s="150"/>
      <c r="AB533" s="150"/>
      <c r="AC533" s="150"/>
      <c r="AD533" s="150"/>
      <c r="AE533" s="150"/>
      <c r="AF533" s="150"/>
      <c r="AG533" s="150" t="s">
        <v>264</v>
      </c>
      <c r="AH533" s="150">
        <v>0</v>
      </c>
      <c r="AI533" s="150"/>
      <c r="AJ533" s="150"/>
      <c r="AK533" s="150"/>
      <c r="AL533" s="150"/>
      <c r="AM533" s="150"/>
      <c r="AN533" s="150"/>
      <c r="AO533" s="150"/>
      <c r="AP533" s="150"/>
      <c r="AQ533" s="150"/>
      <c r="AR533" s="150"/>
      <c r="AS533" s="150"/>
      <c r="AT533" s="150"/>
      <c r="AU533" s="150"/>
      <c r="AV533" s="150"/>
      <c r="AW533" s="150"/>
      <c r="AX533" s="150"/>
      <c r="AY533" s="150"/>
      <c r="AZ533" s="150"/>
      <c r="BA533" s="150"/>
      <c r="BB533" s="150"/>
      <c r="BC533" s="150"/>
      <c r="BD533" s="150"/>
      <c r="BE533" s="150"/>
      <c r="BF533" s="150"/>
      <c r="BG533" s="150"/>
      <c r="BH533" s="150"/>
    </row>
    <row r="534" spans="1:60" outlineLevel="1" x14ac:dyDescent="0.2">
      <c r="A534" s="169">
        <v>75</v>
      </c>
      <c r="B534" s="170" t="s">
        <v>660</v>
      </c>
      <c r="C534" s="184" t="s">
        <v>661</v>
      </c>
      <c r="D534" s="171" t="s">
        <v>259</v>
      </c>
      <c r="E534" s="172">
        <v>372.50400000000002</v>
      </c>
      <c r="F534" s="173"/>
      <c r="G534" s="174">
        <f>ROUND(E534*F534,2)</f>
        <v>0</v>
      </c>
      <c r="H534" s="161"/>
      <c r="I534" s="160">
        <f>ROUND(E534*H534,2)</f>
        <v>0</v>
      </c>
      <c r="J534" s="161"/>
      <c r="K534" s="160">
        <f>ROUND(E534*J534,2)</f>
        <v>0</v>
      </c>
      <c r="L534" s="160">
        <v>21</v>
      </c>
      <c r="M534" s="160">
        <f>G534*(1+L534/100)</f>
        <v>0</v>
      </c>
      <c r="N534" s="160">
        <v>0</v>
      </c>
      <c r="O534" s="160">
        <f>ROUND(E534*N534,2)</f>
        <v>0</v>
      </c>
      <c r="P534" s="160">
        <v>0</v>
      </c>
      <c r="Q534" s="160">
        <f>ROUND(E534*P534,2)</f>
        <v>0</v>
      </c>
      <c r="R534" s="160"/>
      <c r="S534" s="160" t="s">
        <v>260</v>
      </c>
      <c r="T534" s="160" t="s">
        <v>260</v>
      </c>
      <c r="U534" s="160">
        <v>0.192</v>
      </c>
      <c r="V534" s="160">
        <f>ROUND(E534*U534,2)</f>
        <v>71.52</v>
      </c>
      <c r="W534" s="160"/>
      <c r="X534" s="160" t="s">
        <v>261</v>
      </c>
      <c r="Y534" s="150"/>
      <c r="Z534" s="150"/>
      <c r="AA534" s="150"/>
      <c r="AB534" s="150"/>
      <c r="AC534" s="150"/>
      <c r="AD534" s="150"/>
      <c r="AE534" s="150"/>
      <c r="AF534" s="150"/>
      <c r="AG534" s="150" t="s">
        <v>262</v>
      </c>
      <c r="AH534" s="150"/>
      <c r="AI534" s="150"/>
      <c r="AJ534" s="150"/>
      <c r="AK534" s="150"/>
      <c r="AL534" s="150"/>
      <c r="AM534" s="150"/>
      <c r="AN534" s="150"/>
      <c r="AO534" s="150"/>
      <c r="AP534" s="150"/>
      <c r="AQ534" s="150"/>
      <c r="AR534" s="150"/>
      <c r="AS534" s="150"/>
      <c r="AT534" s="150"/>
      <c r="AU534" s="150"/>
      <c r="AV534" s="150"/>
      <c r="AW534" s="150"/>
      <c r="AX534" s="150"/>
      <c r="AY534" s="150"/>
      <c r="AZ534" s="150"/>
      <c r="BA534" s="150"/>
      <c r="BB534" s="150"/>
      <c r="BC534" s="150"/>
      <c r="BD534" s="150"/>
      <c r="BE534" s="150"/>
      <c r="BF534" s="150"/>
      <c r="BG534" s="150"/>
      <c r="BH534" s="150"/>
    </row>
    <row r="535" spans="1:60" outlineLevel="1" x14ac:dyDescent="0.2">
      <c r="A535" s="157"/>
      <c r="B535" s="158"/>
      <c r="C535" s="195" t="s">
        <v>662</v>
      </c>
      <c r="D535" s="188"/>
      <c r="E535" s="189">
        <v>372.50400000000002</v>
      </c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  <c r="V535" s="160"/>
      <c r="W535" s="160"/>
      <c r="X535" s="160"/>
      <c r="Y535" s="150"/>
      <c r="Z535" s="150"/>
      <c r="AA535" s="150"/>
      <c r="AB535" s="150"/>
      <c r="AC535" s="150"/>
      <c r="AD535" s="150"/>
      <c r="AE535" s="150"/>
      <c r="AF535" s="150"/>
      <c r="AG535" s="150" t="s">
        <v>264</v>
      </c>
      <c r="AH535" s="150">
        <v>5</v>
      </c>
      <c r="AI535" s="150"/>
      <c r="AJ535" s="150"/>
      <c r="AK535" s="150"/>
      <c r="AL535" s="150"/>
      <c r="AM535" s="150"/>
      <c r="AN535" s="150"/>
      <c r="AO535" s="150"/>
      <c r="AP535" s="150"/>
      <c r="AQ535" s="150"/>
      <c r="AR535" s="150"/>
      <c r="AS535" s="150"/>
      <c r="AT535" s="150"/>
      <c r="AU535" s="150"/>
      <c r="AV535" s="150"/>
      <c r="AW535" s="150"/>
      <c r="AX535" s="150"/>
      <c r="AY535" s="150"/>
      <c r="AZ535" s="150"/>
      <c r="BA535" s="150"/>
      <c r="BB535" s="150"/>
      <c r="BC535" s="150"/>
      <c r="BD535" s="150"/>
      <c r="BE535" s="150"/>
      <c r="BF535" s="150"/>
      <c r="BG535" s="150"/>
      <c r="BH535" s="150"/>
    </row>
    <row r="536" spans="1:60" ht="22.5" outlineLevel="1" x14ac:dyDescent="0.2">
      <c r="A536" s="169">
        <v>76</v>
      </c>
      <c r="B536" s="170" t="s">
        <v>663</v>
      </c>
      <c r="C536" s="184" t="s">
        <v>664</v>
      </c>
      <c r="D536" s="171" t="s">
        <v>259</v>
      </c>
      <c r="E536" s="172">
        <v>859.10749999999996</v>
      </c>
      <c r="F536" s="173"/>
      <c r="G536" s="174">
        <f>ROUND(E536*F536,2)</f>
        <v>0</v>
      </c>
      <c r="H536" s="161"/>
      <c r="I536" s="160">
        <f>ROUND(E536*H536,2)</f>
        <v>0</v>
      </c>
      <c r="J536" s="161"/>
      <c r="K536" s="160">
        <f>ROUND(E536*J536,2)</f>
        <v>0</v>
      </c>
      <c r="L536" s="160">
        <v>21</v>
      </c>
      <c r="M536" s="160">
        <f>G536*(1+L536/100)</f>
        <v>0</v>
      </c>
      <c r="N536" s="160">
        <v>0</v>
      </c>
      <c r="O536" s="160">
        <f>ROUND(E536*N536,2)</f>
        <v>0</v>
      </c>
      <c r="P536" s="160">
        <v>0</v>
      </c>
      <c r="Q536" s="160">
        <f>ROUND(E536*P536,2)</f>
        <v>0</v>
      </c>
      <c r="R536" s="160"/>
      <c r="S536" s="160" t="s">
        <v>260</v>
      </c>
      <c r="T536" s="160" t="s">
        <v>260</v>
      </c>
      <c r="U536" s="160">
        <v>0.04</v>
      </c>
      <c r="V536" s="160">
        <f>ROUND(E536*U536,2)</f>
        <v>34.36</v>
      </c>
      <c r="W536" s="160"/>
      <c r="X536" s="160" t="s">
        <v>261</v>
      </c>
      <c r="Y536" s="150"/>
      <c r="Z536" s="150"/>
      <c r="AA536" s="150"/>
      <c r="AB536" s="150"/>
      <c r="AC536" s="150"/>
      <c r="AD536" s="150"/>
      <c r="AE536" s="150"/>
      <c r="AF536" s="150"/>
      <c r="AG536" s="150" t="s">
        <v>262</v>
      </c>
      <c r="AH536" s="150"/>
      <c r="AI536" s="150"/>
      <c r="AJ536" s="150"/>
      <c r="AK536" s="150"/>
      <c r="AL536" s="150"/>
      <c r="AM536" s="150"/>
      <c r="AN536" s="150"/>
      <c r="AO536" s="150"/>
      <c r="AP536" s="150"/>
      <c r="AQ536" s="150"/>
      <c r="AR536" s="150"/>
      <c r="AS536" s="150"/>
      <c r="AT536" s="150"/>
      <c r="AU536" s="150"/>
      <c r="AV536" s="150"/>
      <c r="AW536" s="150"/>
      <c r="AX536" s="150"/>
      <c r="AY536" s="150"/>
      <c r="AZ536" s="150"/>
      <c r="BA536" s="150"/>
      <c r="BB536" s="150"/>
      <c r="BC536" s="150"/>
      <c r="BD536" s="150"/>
      <c r="BE536" s="150"/>
      <c r="BF536" s="150"/>
      <c r="BG536" s="150"/>
      <c r="BH536" s="150"/>
    </row>
    <row r="537" spans="1:60" outlineLevel="1" x14ac:dyDescent="0.2">
      <c r="A537" s="157"/>
      <c r="B537" s="158"/>
      <c r="C537" s="195" t="s">
        <v>649</v>
      </c>
      <c r="D537" s="188"/>
      <c r="E537" s="189">
        <v>859.10749999999996</v>
      </c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  <c r="V537" s="160"/>
      <c r="W537" s="160"/>
      <c r="X537" s="160"/>
      <c r="Y537" s="150"/>
      <c r="Z537" s="150"/>
      <c r="AA537" s="150"/>
      <c r="AB537" s="150"/>
      <c r="AC537" s="150"/>
      <c r="AD537" s="150"/>
      <c r="AE537" s="150"/>
      <c r="AF537" s="150"/>
      <c r="AG537" s="150" t="s">
        <v>264</v>
      </c>
      <c r="AH537" s="150">
        <v>5</v>
      </c>
      <c r="AI537" s="150"/>
      <c r="AJ537" s="150"/>
      <c r="AK537" s="150"/>
      <c r="AL537" s="150"/>
      <c r="AM537" s="150"/>
      <c r="AN537" s="150"/>
      <c r="AO537" s="150"/>
      <c r="AP537" s="150"/>
      <c r="AQ537" s="150"/>
      <c r="AR537" s="150"/>
      <c r="AS537" s="150"/>
      <c r="AT537" s="150"/>
      <c r="AU537" s="150"/>
      <c r="AV537" s="150"/>
      <c r="AW537" s="150"/>
      <c r="AX537" s="150"/>
      <c r="AY537" s="150"/>
      <c r="AZ537" s="150"/>
      <c r="BA537" s="150"/>
      <c r="BB537" s="150"/>
      <c r="BC537" s="150"/>
      <c r="BD537" s="150"/>
      <c r="BE537" s="150"/>
      <c r="BF537" s="150"/>
      <c r="BG537" s="150"/>
      <c r="BH537" s="150"/>
    </row>
    <row r="538" spans="1:60" ht="22.5" outlineLevel="1" x14ac:dyDescent="0.2">
      <c r="A538" s="169">
        <v>77</v>
      </c>
      <c r="B538" s="170" t="s">
        <v>665</v>
      </c>
      <c r="C538" s="184" t="s">
        <v>666</v>
      </c>
      <c r="D538" s="171" t="s">
        <v>351</v>
      </c>
      <c r="E538" s="172">
        <v>112.88</v>
      </c>
      <c r="F538" s="173"/>
      <c r="G538" s="174">
        <f>ROUND(E538*F538,2)</f>
        <v>0</v>
      </c>
      <c r="H538" s="161"/>
      <c r="I538" s="160">
        <f>ROUND(E538*H538,2)</f>
        <v>0</v>
      </c>
      <c r="J538" s="161"/>
      <c r="K538" s="160">
        <f>ROUND(E538*J538,2)</f>
        <v>0</v>
      </c>
      <c r="L538" s="160">
        <v>21</v>
      </c>
      <c r="M538" s="160">
        <f>G538*(1+L538/100)</f>
        <v>0</v>
      </c>
      <c r="N538" s="160">
        <v>3.0429999999999999E-2</v>
      </c>
      <c r="O538" s="160">
        <f>ROUND(E538*N538,2)</f>
        <v>3.43</v>
      </c>
      <c r="P538" s="160">
        <v>0</v>
      </c>
      <c r="Q538" s="160">
        <f>ROUND(E538*P538,2)</f>
        <v>0</v>
      </c>
      <c r="R538" s="160"/>
      <c r="S538" s="160" t="s">
        <v>260</v>
      </c>
      <c r="T538" s="160" t="s">
        <v>260</v>
      </c>
      <c r="U538" s="160">
        <v>0.78500000000000003</v>
      </c>
      <c r="V538" s="160">
        <f>ROUND(E538*U538,2)</f>
        <v>88.61</v>
      </c>
      <c r="W538" s="160"/>
      <c r="X538" s="160" t="s">
        <v>261</v>
      </c>
      <c r="Y538" s="150"/>
      <c r="Z538" s="150"/>
      <c r="AA538" s="150"/>
      <c r="AB538" s="150"/>
      <c r="AC538" s="150"/>
      <c r="AD538" s="150"/>
      <c r="AE538" s="150"/>
      <c r="AF538" s="150"/>
      <c r="AG538" s="150" t="s">
        <v>262</v>
      </c>
      <c r="AH538" s="150"/>
      <c r="AI538" s="150"/>
      <c r="AJ538" s="150"/>
      <c r="AK538" s="150"/>
      <c r="AL538" s="150"/>
      <c r="AM538" s="150"/>
      <c r="AN538" s="150"/>
      <c r="AO538" s="150"/>
      <c r="AP538" s="150"/>
      <c r="AQ538" s="150"/>
      <c r="AR538" s="150"/>
      <c r="AS538" s="150"/>
      <c r="AT538" s="150"/>
      <c r="AU538" s="150"/>
      <c r="AV538" s="150"/>
      <c r="AW538" s="150"/>
      <c r="AX538" s="150"/>
      <c r="AY538" s="150"/>
      <c r="AZ538" s="150"/>
      <c r="BA538" s="150"/>
      <c r="BB538" s="150"/>
      <c r="BC538" s="150"/>
      <c r="BD538" s="150"/>
      <c r="BE538" s="150"/>
      <c r="BF538" s="150"/>
      <c r="BG538" s="150"/>
      <c r="BH538" s="150"/>
    </row>
    <row r="539" spans="1:60" outlineLevel="1" x14ac:dyDescent="0.2">
      <c r="A539" s="157"/>
      <c r="B539" s="158"/>
      <c r="C539" s="195" t="s">
        <v>667</v>
      </c>
      <c r="D539" s="188"/>
      <c r="E539" s="189">
        <v>112.88</v>
      </c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  <c r="S539" s="160"/>
      <c r="T539" s="160"/>
      <c r="U539" s="160"/>
      <c r="V539" s="160"/>
      <c r="W539" s="160"/>
      <c r="X539" s="160"/>
      <c r="Y539" s="150"/>
      <c r="Z539" s="150"/>
      <c r="AA539" s="150"/>
      <c r="AB539" s="150"/>
      <c r="AC539" s="150"/>
      <c r="AD539" s="150"/>
      <c r="AE539" s="150"/>
      <c r="AF539" s="150"/>
      <c r="AG539" s="150" t="s">
        <v>264</v>
      </c>
      <c r="AH539" s="150">
        <v>0</v>
      </c>
      <c r="AI539" s="150"/>
      <c r="AJ539" s="150"/>
      <c r="AK539" s="150"/>
      <c r="AL539" s="150"/>
      <c r="AM539" s="150"/>
      <c r="AN539" s="150"/>
      <c r="AO539" s="150"/>
      <c r="AP539" s="150"/>
      <c r="AQ539" s="150"/>
      <c r="AR539" s="150"/>
      <c r="AS539" s="150"/>
      <c r="AT539" s="150"/>
      <c r="AU539" s="150"/>
      <c r="AV539" s="150"/>
      <c r="AW539" s="150"/>
      <c r="AX539" s="150"/>
      <c r="AY539" s="150"/>
      <c r="AZ539" s="150"/>
      <c r="BA539" s="150"/>
      <c r="BB539" s="150"/>
      <c r="BC539" s="150"/>
      <c r="BD539" s="150"/>
      <c r="BE539" s="150"/>
      <c r="BF539" s="150"/>
      <c r="BG539" s="150"/>
      <c r="BH539" s="150"/>
    </row>
    <row r="540" spans="1:60" ht="25.5" x14ac:dyDescent="0.2">
      <c r="A540" s="163" t="s">
        <v>232</v>
      </c>
      <c r="B540" s="164" t="s">
        <v>154</v>
      </c>
      <c r="C540" s="182" t="s">
        <v>155</v>
      </c>
      <c r="D540" s="165"/>
      <c r="E540" s="166"/>
      <c r="F540" s="167"/>
      <c r="G540" s="168">
        <f>SUMIF(AG541:AG562,"&lt;&gt;NOR",G541:G562)</f>
        <v>0</v>
      </c>
      <c r="H540" s="162"/>
      <c r="I540" s="162">
        <f>SUM(I541:I562)</f>
        <v>0</v>
      </c>
      <c r="J540" s="162"/>
      <c r="K540" s="162">
        <f>SUM(K541:K562)</f>
        <v>0</v>
      </c>
      <c r="L540" s="162"/>
      <c r="M540" s="162">
        <f>SUM(M541:M562)</f>
        <v>0</v>
      </c>
      <c r="N540" s="162"/>
      <c r="O540" s="162">
        <f>SUM(O541:O562)</f>
        <v>0.22000000000000003</v>
      </c>
      <c r="P540" s="162"/>
      <c r="Q540" s="162">
        <f>SUM(Q541:Q562)</f>
        <v>0</v>
      </c>
      <c r="R540" s="162"/>
      <c r="S540" s="162"/>
      <c r="T540" s="162"/>
      <c r="U540" s="162"/>
      <c r="V540" s="162">
        <f>SUM(V541:V562)</f>
        <v>210.84</v>
      </c>
      <c r="W540" s="162"/>
      <c r="X540" s="162"/>
      <c r="AG540" t="s">
        <v>233</v>
      </c>
    </row>
    <row r="541" spans="1:60" outlineLevel="1" x14ac:dyDescent="0.2">
      <c r="A541" s="169">
        <v>78</v>
      </c>
      <c r="B541" s="170" t="s">
        <v>668</v>
      </c>
      <c r="C541" s="184" t="s">
        <v>669</v>
      </c>
      <c r="D541" s="171" t="s">
        <v>259</v>
      </c>
      <c r="E541" s="172">
        <v>632.02</v>
      </c>
      <c r="F541" s="173"/>
      <c r="G541" s="174">
        <f>ROUND(E541*F541,2)</f>
        <v>0</v>
      </c>
      <c r="H541" s="161"/>
      <c r="I541" s="160">
        <f>ROUND(E541*H541,2)</f>
        <v>0</v>
      </c>
      <c r="J541" s="161"/>
      <c r="K541" s="160">
        <f>ROUND(E541*J541,2)</f>
        <v>0</v>
      </c>
      <c r="L541" s="160">
        <v>21</v>
      </c>
      <c r="M541" s="160">
        <f>G541*(1+L541/100)</f>
        <v>0</v>
      </c>
      <c r="N541" s="160">
        <v>4.0000000000000003E-5</v>
      </c>
      <c r="O541" s="160">
        <f>ROUND(E541*N541,2)</f>
        <v>0.03</v>
      </c>
      <c r="P541" s="160">
        <v>0</v>
      </c>
      <c r="Q541" s="160">
        <f>ROUND(E541*P541,2)</f>
        <v>0</v>
      </c>
      <c r="R541" s="160"/>
      <c r="S541" s="160" t="s">
        <v>260</v>
      </c>
      <c r="T541" s="160" t="s">
        <v>260</v>
      </c>
      <c r="U541" s="160">
        <v>0.308</v>
      </c>
      <c r="V541" s="160">
        <f>ROUND(E541*U541,2)</f>
        <v>194.66</v>
      </c>
      <c r="W541" s="160"/>
      <c r="X541" s="160" t="s">
        <v>261</v>
      </c>
      <c r="Y541" s="150"/>
      <c r="Z541" s="150"/>
      <c r="AA541" s="150"/>
      <c r="AB541" s="150"/>
      <c r="AC541" s="150"/>
      <c r="AD541" s="150"/>
      <c r="AE541" s="150"/>
      <c r="AF541" s="150"/>
      <c r="AG541" s="150" t="s">
        <v>262</v>
      </c>
      <c r="AH541" s="150"/>
      <c r="AI541" s="150"/>
      <c r="AJ541" s="150"/>
      <c r="AK541" s="150"/>
      <c r="AL541" s="150"/>
      <c r="AM541" s="150"/>
      <c r="AN541" s="150"/>
      <c r="AO541" s="150"/>
      <c r="AP541" s="150"/>
      <c r="AQ541" s="150"/>
      <c r="AR541" s="150"/>
      <c r="AS541" s="150"/>
      <c r="AT541" s="150"/>
      <c r="AU541" s="150"/>
      <c r="AV541" s="150"/>
      <c r="AW541" s="150"/>
      <c r="AX541" s="150"/>
      <c r="AY541" s="150"/>
      <c r="AZ541" s="150"/>
      <c r="BA541" s="150"/>
      <c r="BB541" s="150"/>
      <c r="BC541" s="150"/>
      <c r="BD541" s="150"/>
      <c r="BE541" s="150"/>
      <c r="BF541" s="150"/>
      <c r="BG541" s="150"/>
      <c r="BH541" s="150"/>
    </row>
    <row r="542" spans="1:60" outlineLevel="1" x14ac:dyDescent="0.2">
      <c r="A542" s="157"/>
      <c r="B542" s="158"/>
      <c r="C542" s="195" t="s">
        <v>652</v>
      </c>
      <c r="D542" s="188"/>
      <c r="E542" s="189">
        <v>139.85</v>
      </c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60"/>
      <c r="V542" s="160"/>
      <c r="W542" s="160"/>
      <c r="X542" s="160"/>
      <c r="Y542" s="150"/>
      <c r="Z542" s="150"/>
      <c r="AA542" s="150"/>
      <c r="AB542" s="150"/>
      <c r="AC542" s="150"/>
      <c r="AD542" s="150"/>
      <c r="AE542" s="150"/>
      <c r="AF542" s="150"/>
      <c r="AG542" s="150" t="s">
        <v>264</v>
      </c>
      <c r="AH542" s="150">
        <v>0</v>
      </c>
      <c r="AI542" s="150"/>
      <c r="AJ542" s="150"/>
      <c r="AK542" s="150"/>
      <c r="AL542" s="150"/>
      <c r="AM542" s="150"/>
      <c r="AN542" s="150"/>
      <c r="AO542" s="150"/>
      <c r="AP542" s="150"/>
      <c r="AQ542" s="150"/>
      <c r="AR542" s="150"/>
      <c r="AS542" s="150"/>
      <c r="AT542" s="150"/>
      <c r="AU542" s="150"/>
      <c r="AV542" s="150"/>
      <c r="AW542" s="150"/>
      <c r="AX542" s="150"/>
      <c r="AY542" s="150"/>
      <c r="AZ542" s="150"/>
      <c r="BA542" s="150"/>
      <c r="BB542" s="150"/>
      <c r="BC542" s="150"/>
      <c r="BD542" s="150"/>
      <c r="BE542" s="150"/>
      <c r="BF542" s="150"/>
      <c r="BG542" s="150"/>
      <c r="BH542" s="150"/>
    </row>
    <row r="543" spans="1:60" outlineLevel="1" x14ac:dyDescent="0.2">
      <c r="A543" s="157"/>
      <c r="B543" s="158"/>
      <c r="C543" s="195" t="s">
        <v>653</v>
      </c>
      <c r="D543" s="188"/>
      <c r="E543" s="189">
        <v>492.17</v>
      </c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  <c r="Y543" s="150"/>
      <c r="Z543" s="150"/>
      <c r="AA543" s="150"/>
      <c r="AB543" s="150"/>
      <c r="AC543" s="150"/>
      <c r="AD543" s="150"/>
      <c r="AE543" s="150"/>
      <c r="AF543" s="150"/>
      <c r="AG543" s="150" t="s">
        <v>264</v>
      </c>
      <c r="AH543" s="150">
        <v>0</v>
      </c>
      <c r="AI543" s="150"/>
      <c r="AJ543" s="150"/>
      <c r="AK543" s="150"/>
      <c r="AL543" s="150"/>
      <c r="AM543" s="150"/>
      <c r="AN543" s="150"/>
      <c r="AO543" s="150"/>
      <c r="AP543" s="150"/>
      <c r="AQ543" s="150"/>
      <c r="AR543" s="150"/>
      <c r="AS543" s="150"/>
      <c r="AT543" s="150"/>
      <c r="AU543" s="150"/>
      <c r="AV543" s="150"/>
      <c r="AW543" s="150"/>
      <c r="AX543" s="150"/>
      <c r="AY543" s="150"/>
      <c r="AZ543" s="150"/>
      <c r="BA543" s="150"/>
      <c r="BB543" s="150"/>
      <c r="BC543" s="150"/>
      <c r="BD543" s="150"/>
      <c r="BE543" s="150"/>
      <c r="BF543" s="150"/>
      <c r="BG543" s="150"/>
      <c r="BH543" s="150"/>
    </row>
    <row r="544" spans="1:60" outlineLevel="1" x14ac:dyDescent="0.2">
      <c r="A544" s="169">
        <v>79</v>
      </c>
      <c r="B544" s="170" t="s">
        <v>670</v>
      </c>
      <c r="C544" s="184" t="s">
        <v>671</v>
      </c>
      <c r="D544" s="171" t="s">
        <v>259</v>
      </c>
      <c r="E544" s="172">
        <v>74.11</v>
      </c>
      <c r="F544" s="173"/>
      <c r="G544" s="174">
        <f>ROUND(E544*F544,2)</f>
        <v>0</v>
      </c>
      <c r="H544" s="161"/>
      <c r="I544" s="160">
        <f>ROUND(E544*H544,2)</f>
        <v>0</v>
      </c>
      <c r="J544" s="161"/>
      <c r="K544" s="160">
        <f>ROUND(E544*J544,2)</f>
        <v>0</v>
      </c>
      <c r="L544" s="160">
        <v>21</v>
      </c>
      <c r="M544" s="160">
        <f>G544*(1+L544/100)</f>
        <v>0</v>
      </c>
      <c r="N544" s="160">
        <v>1.0000000000000001E-5</v>
      </c>
      <c r="O544" s="160">
        <f>ROUND(E544*N544,2)</f>
        <v>0</v>
      </c>
      <c r="P544" s="160">
        <v>0</v>
      </c>
      <c r="Q544" s="160">
        <f>ROUND(E544*P544,2)</f>
        <v>0</v>
      </c>
      <c r="R544" s="160"/>
      <c r="S544" s="160" t="s">
        <v>260</v>
      </c>
      <c r="T544" s="160" t="s">
        <v>260</v>
      </c>
      <c r="U544" s="160">
        <v>0.13</v>
      </c>
      <c r="V544" s="160">
        <f>ROUND(E544*U544,2)</f>
        <v>9.6300000000000008</v>
      </c>
      <c r="W544" s="160"/>
      <c r="X544" s="160" t="s">
        <v>261</v>
      </c>
      <c r="Y544" s="150"/>
      <c r="Z544" s="150"/>
      <c r="AA544" s="150"/>
      <c r="AB544" s="150"/>
      <c r="AC544" s="150"/>
      <c r="AD544" s="150"/>
      <c r="AE544" s="150"/>
      <c r="AF544" s="150"/>
      <c r="AG544" s="150" t="s">
        <v>262</v>
      </c>
      <c r="AH544" s="150"/>
      <c r="AI544" s="150"/>
      <c r="AJ544" s="150"/>
      <c r="AK544" s="150"/>
      <c r="AL544" s="150"/>
      <c r="AM544" s="150"/>
      <c r="AN544" s="150"/>
      <c r="AO544" s="150"/>
      <c r="AP544" s="150"/>
      <c r="AQ544" s="150"/>
      <c r="AR544" s="150"/>
      <c r="AS544" s="150"/>
      <c r="AT544" s="150"/>
      <c r="AU544" s="150"/>
      <c r="AV544" s="150"/>
      <c r="AW544" s="150"/>
      <c r="AX544" s="150"/>
      <c r="AY544" s="150"/>
      <c r="AZ544" s="150"/>
      <c r="BA544" s="150"/>
      <c r="BB544" s="150"/>
      <c r="BC544" s="150"/>
      <c r="BD544" s="150"/>
      <c r="BE544" s="150"/>
      <c r="BF544" s="150"/>
      <c r="BG544" s="150"/>
      <c r="BH544" s="150"/>
    </row>
    <row r="545" spans="1:60" outlineLevel="1" x14ac:dyDescent="0.2">
      <c r="A545" s="157"/>
      <c r="B545" s="158"/>
      <c r="C545" s="195" t="s">
        <v>513</v>
      </c>
      <c r="D545" s="188"/>
      <c r="E545" s="189">
        <v>74.11</v>
      </c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  <c r="Y545" s="150"/>
      <c r="Z545" s="150"/>
      <c r="AA545" s="150"/>
      <c r="AB545" s="150"/>
      <c r="AC545" s="150"/>
      <c r="AD545" s="150"/>
      <c r="AE545" s="150"/>
      <c r="AF545" s="150"/>
      <c r="AG545" s="150" t="s">
        <v>264</v>
      </c>
      <c r="AH545" s="150">
        <v>0</v>
      </c>
      <c r="AI545" s="150"/>
      <c r="AJ545" s="150"/>
      <c r="AK545" s="150"/>
      <c r="AL545" s="150"/>
      <c r="AM545" s="150"/>
      <c r="AN545" s="150"/>
      <c r="AO545" s="150"/>
      <c r="AP545" s="150"/>
      <c r="AQ545" s="150"/>
      <c r="AR545" s="150"/>
      <c r="AS545" s="150"/>
      <c r="AT545" s="150"/>
      <c r="AU545" s="150"/>
      <c r="AV545" s="150"/>
      <c r="AW545" s="150"/>
      <c r="AX545" s="150"/>
      <c r="AY545" s="150"/>
      <c r="AZ545" s="150"/>
      <c r="BA545" s="150"/>
      <c r="BB545" s="150"/>
      <c r="BC545" s="150"/>
      <c r="BD545" s="150"/>
      <c r="BE545" s="150"/>
      <c r="BF545" s="150"/>
      <c r="BG545" s="150"/>
      <c r="BH545" s="150"/>
    </row>
    <row r="546" spans="1:60" outlineLevel="1" x14ac:dyDescent="0.2">
      <c r="A546" s="175">
        <v>80</v>
      </c>
      <c r="B546" s="176" t="s">
        <v>672</v>
      </c>
      <c r="C546" s="183" t="s">
        <v>673</v>
      </c>
      <c r="D546" s="177" t="s">
        <v>292</v>
      </c>
      <c r="E546" s="178">
        <v>4</v>
      </c>
      <c r="F546" s="179"/>
      <c r="G546" s="180">
        <f>ROUND(E546*F546,2)</f>
        <v>0</v>
      </c>
      <c r="H546" s="161"/>
      <c r="I546" s="160">
        <f>ROUND(E546*H546,2)</f>
        <v>0</v>
      </c>
      <c r="J546" s="161"/>
      <c r="K546" s="160">
        <f>ROUND(E546*J546,2)</f>
        <v>0</v>
      </c>
      <c r="L546" s="160">
        <v>21</v>
      </c>
      <c r="M546" s="160">
        <f>G546*(1+L546/100)</f>
        <v>0</v>
      </c>
      <c r="N546" s="160">
        <v>1.0000000000000001E-5</v>
      </c>
      <c r="O546" s="160">
        <f>ROUND(E546*N546,2)</f>
        <v>0</v>
      </c>
      <c r="P546" s="160">
        <v>0</v>
      </c>
      <c r="Q546" s="160">
        <f>ROUND(E546*P546,2)</f>
        <v>0</v>
      </c>
      <c r="R546" s="160"/>
      <c r="S546" s="160" t="s">
        <v>260</v>
      </c>
      <c r="T546" s="160" t="s">
        <v>260</v>
      </c>
      <c r="U546" s="160">
        <v>0.17</v>
      </c>
      <c r="V546" s="160">
        <f>ROUND(E546*U546,2)</f>
        <v>0.68</v>
      </c>
      <c r="W546" s="160"/>
      <c r="X546" s="160" t="s">
        <v>261</v>
      </c>
      <c r="Y546" s="150"/>
      <c r="Z546" s="150"/>
      <c r="AA546" s="150"/>
      <c r="AB546" s="150"/>
      <c r="AC546" s="150"/>
      <c r="AD546" s="150"/>
      <c r="AE546" s="150"/>
      <c r="AF546" s="150"/>
      <c r="AG546" s="150" t="s">
        <v>262</v>
      </c>
      <c r="AH546" s="150"/>
      <c r="AI546" s="150"/>
      <c r="AJ546" s="150"/>
      <c r="AK546" s="150"/>
      <c r="AL546" s="150"/>
      <c r="AM546" s="150"/>
      <c r="AN546" s="150"/>
      <c r="AO546" s="150"/>
      <c r="AP546" s="150"/>
      <c r="AQ546" s="150"/>
      <c r="AR546" s="150"/>
      <c r="AS546" s="150"/>
      <c r="AT546" s="150"/>
      <c r="AU546" s="150"/>
      <c r="AV546" s="150"/>
      <c r="AW546" s="150"/>
      <c r="AX546" s="150"/>
      <c r="AY546" s="150"/>
      <c r="AZ546" s="150"/>
      <c r="BA546" s="150"/>
      <c r="BB546" s="150"/>
      <c r="BC546" s="150"/>
      <c r="BD546" s="150"/>
      <c r="BE546" s="150"/>
      <c r="BF546" s="150"/>
      <c r="BG546" s="150"/>
      <c r="BH546" s="150"/>
    </row>
    <row r="547" spans="1:60" outlineLevel="1" x14ac:dyDescent="0.2">
      <c r="A547" s="169">
        <v>81</v>
      </c>
      <c r="B547" s="170" t="s">
        <v>674</v>
      </c>
      <c r="C547" s="184" t="s">
        <v>1970</v>
      </c>
      <c r="D547" s="171" t="s">
        <v>675</v>
      </c>
      <c r="E547" s="172">
        <v>2</v>
      </c>
      <c r="F547" s="173"/>
      <c r="G547" s="174">
        <f>ROUND(E547*F547,2)</f>
        <v>0</v>
      </c>
      <c r="H547" s="161"/>
      <c r="I547" s="160">
        <f>ROUND(E547*H547,2)</f>
        <v>0</v>
      </c>
      <c r="J547" s="161"/>
      <c r="K547" s="160">
        <f>ROUND(E547*J547,2)</f>
        <v>0</v>
      </c>
      <c r="L547" s="160">
        <v>21</v>
      </c>
      <c r="M547" s="160">
        <f>G547*(1+L547/100)</f>
        <v>0</v>
      </c>
      <c r="N547" s="160">
        <v>2.3E-3</v>
      </c>
      <c r="O547" s="160">
        <f>ROUND(E547*N547,2)</f>
        <v>0</v>
      </c>
      <c r="P547" s="160">
        <v>0</v>
      </c>
      <c r="Q547" s="160">
        <f>ROUND(E547*P547,2)</f>
        <v>0</v>
      </c>
      <c r="R547" s="160"/>
      <c r="S547" s="160" t="s">
        <v>260</v>
      </c>
      <c r="T547" s="160" t="s">
        <v>260</v>
      </c>
      <c r="U547" s="160">
        <v>0.38</v>
      </c>
      <c r="V547" s="160">
        <f>ROUND(E547*U547,2)</f>
        <v>0.76</v>
      </c>
      <c r="W547" s="160"/>
      <c r="X547" s="160" t="s">
        <v>261</v>
      </c>
      <c r="Y547" s="150"/>
      <c r="Z547" s="150"/>
      <c r="AA547" s="150"/>
      <c r="AB547" s="150"/>
      <c r="AC547" s="150"/>
      <c r="AD547" s="150"/>
      <c r="AE547" s="150"/>
      <c r="AF547" s="150"/>
      <c r="AG547" s="150" t="s">
        <v>262</v>
      </c>
      <c r="AH547" s="150"/>
      <c r="AI547" s="150"/>
      <c r="AJ547" s="150"/>
      <c r="AK547" s="150"/>
      <c r="AL547" s="150"/>
      <c r="AM547" s="150"/>
      <c r="AN547" s="150"/>
      <c r="AO547" s="150"/>
      <c r="AP547" s="150"/>
      <c r="AQ547" s="150"/>
      <c r="AR547" s="150"/>
      <c r="AS547" s="150"/>
      <c r="AT547" s="150"/>
      <c r="AU547" s="150"/>
      <c r="AV547" s="150"/>
      <c r="AW547" s="150"/>
      <c r="AX547" s="150"/>
      <c r="AY547" s="150"/>
      <c r="AZ547" s="150"/>
      <c r="BA547" s="150"/>
      <c r="BB547" s="150"/>
      <c r="BC547" s="150"/>
      <c r="BD547" s="150"/>
      <c r="BE547" s="150"/>
      <c r="BF547" s="150"/>
      <c r="BG547" s="150"/>
      <c r="BH547" s="150"/>
    </row>
    <row r="548" spans="1:60" outlineLevel="1" x14ac:dyDescent="0.2">
      <c r="A548" s="157"/>
      <c r="B548" s="158"/>
      <c r="C548" s="195" t="s">
        <v>676</v>
      </c>
      <c r="D548" s="188"/>
      <c r="E548" s="189">
        <v>1</v>
      </c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50"/>
      <c r="Z548" s="150"/>
      <c r="AA548" s="150"/>
      <c r="AB548" s="150"/>
      <c r="AC548" s="150"/>
      <c r="AD548" s="150"/>
      <c r="AE548" s="150"/>
      <c r="AF548" s="150"/>
      <c r="AG548" s="150" t="s">
        <v>264</v>
      </c>
      <c r="AH548" s="150">
        <v>0</v>
      </c>
      <c r="AI548" s="150"/>
      <c r="AJ548" s="150"/>
      <c r="AK548" s="150"/>
      <c r="AL548" s="150"/>
      <c r="AM548" s="150"/>
      <c r="AN548" s="150"/>
      <c r="AO548" s="150"/>
      <c r="AP548" s="150"/>
      <c r="AQ548" s="150"/>
      <c r="AR548" s="150"/>
      <c r="AS548" s="150"/>
      <c r="AT548" s="150"/>
      <c r="AU548" s="150"/>
      <c r="AV548" s="150"/>
      <c r="AW548" s="150"/>
      <c r="AX548" s="150"/>
      <c r="AY548" s="150"/>
      <c r="AZ548" s="150"/>
      <c r="BA548" s="150"/>
      <c r="BB548" s="150"/>
      <c r="BC548" s="150"/>
      <c r="BD548" s="150"/>
      <c r="BE548" s="150"/>
      <c r="BF548" s="150"/>
      <c r="BG548" s="150"/>
      <c r="BH548" s="150"/>
    </row>
    <row r="549" spans="1:60" outlineLevel="1" x14ac:dyDescent="0.2">
      <c r="A549" s="157"/>
      <c r="B549" s="158"/>
      <c r="C549" s="195" t="s">
        <v>677</v>
      </c>
      <c r="D549" s="188"/>
      <c r="E549" s="189">
        <v>1</v>
      </c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50"/>
      <c r="Z549" s="150"/>
      <c r="AA549" s="150"/>
      <c r="AB549" s="150"/>
      <c r="AC549" s="150"/>
      <c r="AD549" s="150"/>
      <c r="AE549" s="150"/>
      <c r="AF549" s="150"/>
      <c r="AG549" s="150" t="s">
        <v>264</v>
      </c>
      <c r="AH549" s="150">
        <v>0</v>
      </c>
      <c r="AI549" s="150"/>
      <c r="AJ549" s="150"/>
      <c r="AK549" s="150"/>
      <c r="AL549" s="150"/>
      <c r="AM549" s="150"/>
      <c r="AN549" s="150"/>
      <c r="AO549" s="150"/>
      <c r="AP549" s="150"/>
      <c r="AQ549" s="150"/>
      <c r="AR549" s="150"/>
      <c r="AS549" s="150"/>
      <c r="AT549" s="150"/>
      <c r="AU549" s="150"/>
      <c r="AV549" s="150"/>
      <c r="AW549" s="150"/>
      <c r="AX549" s="150"/>
      <c r="AY549" s="150"/>
      <c r="AZ549" s="150"/>
      <c r="BA549" s="150"/>
      <c r="BB549" s="150"/>
      <c r="BC549" s="150"/>
      <c r="BD549" s="150"/>
      <c r="BE549" s="150"/>
      <c r="BF549" s="150"/>
      <c r="BG549" s="150"/>
      <c r="BH549" s="150"/>
    </row>
    <row r="550" spans="1:60" outlineLevel="1" x14ac:dyDescent="0.2">
      <c r="A550" s="169">
        <v>82</v>
      </c>
      <c r="B550" s="170" t="s">
        <v>678</v>
      </c>
      <c r="C550" s="184" t="s">
        <v>2056</v>
      </c>
      <c r="D550" s="171" t="s">
        <v>259</v>
      </c>
      <c r="E550" s="172">
        <v>4.5</v>
      </c>
      <c r="F550" s="173"/>
      <c r="G550" s="174">
        <f>ROUND(E550*F550,2)</f>
        <v>0</v>
      </c>
      <c r="H550" s="161"/>
      <c r="I550" s="160">
        <f>ROUND(E550*H550,2)</f>
        <v>0</v>
      </c>
      <c r="J550" s="161"/>
      <c r="K550" s="160">
        <f>ROUND(E550*J550,2)</f>
        <v>0</v>
      </c>
      <c r="L550" s="160">
        <v>21</v>
      </c>
      <c r="M550" s="160">
        <f>G550*(1+L550/100)</f>
        <v>0</v>
      </c>
      <c r="N550" s="160">
        <v>2.8E-3</v>
      </c>
      <c r="O550" s="160">
        <f>ROUND(E550*N550,2)</f>
        <v>0.01</v>
      </c>
      <c r="P550" s="160">
        <v>0</v>
      </c>
      <c r="Q550" s="160">
        <f>ROUND(E550*P550,2)</f>
        <v>0</v>
      </c>
      <c r="R550" s="160"/>
      <c r="S550" s="160" t="s">
        <v>260</v>
      </c>
      <c r="T550" s="160" t="s">
        <v>260</v>
      </c>
      <c r="U550" s="160">
        <v>0.05</v>
      </c>
      <c r="V550" s="160">
        <f>ROUND(E550*U550,2)</f>
        <v>0.23</v>
      </c>
      <c r="W550" s="160"/>
      <c r="X550" s="160" t="s">
        <v>261</v>
      </c>
      <c r="Y550" s="150"/>
      <c r="Z550" s="150"/>
      <c r="AA550" s="150"/>
      <c r="AB550" s="150"/>
      <c r="AC550" s="150"/>
      <c r="AD550" s="150"/>
      <c r="AE550" s="150"/>
      <c r="AF550" s="150"/>
      <c r="AG550" s="150" t="s">
        <v>262</v>
      </c>
      <c r="AH550" s="150"/>
      <c r="AI550" s="150"/>
      <c r="AJ550" s="150"/>
      <c r="AK550" s="150"/>
      <c r="AL550" s="150"/>
      <c r="AM550" s="150"/>
      <c r="AN550" s="150"/>
      <c r="AO550" s="150"/>
      <c r="AP550" s="150"/>
      <c r="AQ550" s="150"/>
      <c r="AR550" s="150"/>
      <c r="AS550" s="150"/>
      <c r="AT550" s="150"/>
      <c r="AU550" s="150"/>
      <c r="AV550" s="150"/>
      <c r="AW550" s="150"/>
      <c r="AX550" s="150"/>
      <c r="AY550" s="150"/>
      <c r="AZ550" s="150"/>
      <c r="BA550" s="150"/>
      <c r="BB550" s="150"/>
      <c r="BC550" s="150"/>
      <c r="BD550" s="150"/>
      <c r="BE550" s="150"/>
      <c r="BF550" s="150"/>
      <c r="BG550" s="150"/>
      <c r="BH550" s="150"/>
    </row>
    <row r="551" spans="1:60" outlineLevel="1" x14ac:dyDescent="0.2">
      <c r="A551" s="157"/>
      <c r="B551" s="158"/>
      <c r="C551" s="195" t="s">
        <v>679</v>
      </c>
      <c r="D551" s="188"/>
      <c r="E551" s="189">
        <v>1.5</v>
      </c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50"/>
      <c r="Z551" s="150"/>
      <c r="AA551" s="150"/>
      <c r="AB551" s="150"/>
      <c r="AC551" s="150"/>
      <c r="AD551" s="150"/>
      <c r="AE551" s="150"/>
      <c r="AF551" s="150"/>
      <c r="AG551" s="150" t="s">
        <v>264</v>
      </c>
      <c r="AH551" s="150">
        <v>0</v>
      </c>
      <c r="AI551" s="150"/>
      <c r="AJ551" s="150"/>
      <c r="AK551" s="150"/>
      <c r="AL551" s="150"/>
      <c r="AM551" s="150"/>
      <c r="AN551" s="150"/>
      <c r="AO551" s="150"/>
      <c r="AP551" s="150"/>
      <c r="AQ551" s="150"/>
      <c r="AR551" s="150"/>
      <c r="AS551" s="150"/>
      <c r="AT551" s="150"/>
      <c r="AU551" s="150"/>
      <c r="AV551" s="150"/>
      <c r="AW551" s="150"/>
      <c r="AX551" s="150"/>
      <c r="AY551" s="150"/>
      <c r="AZ551" s="150"/>
      <c r="BA551" s="150"/>
      <c r="BB551" s="150"/>
      <c r="BC551" s="150"/>
      <c r="BD551" s="150"/>
      <c r="BE551" s="150"/>
      <c r="BF551" s="150"/>
      <c r="BG551" s="150"/>
      <c r="BH551" s="150"/>
    </row>
    <row r="552" spans="1:60" outlineLevel="1" x14ac:dyDescent="0.2">
      <c r="A552" s="157"/>
      <c r="B552" s="158"/>
      <c r="C552" s="195" t="s">
        <v>2055</v>
      </c>
      <c r="D552" s="188"/>
      <c r="E552" s="189">
        <v>3</v>
      </c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  <c r="S552" s="160"/>
      <c r="T552" s="160"/>
      <c r="U552" s="160"/>
      <c r="V552" s="160"/>
      <c r="W552" s="160"/>
      <c r="X552" s="160"/>
      <c r="Y552" s="150"/>
      <c r="Z552" s="150"/>
      <c r="AA552" s="150"/>
      <c r="AB552" s="150"/>
      <c r="AC552" s="150"/>
      <c r="AD552" s="150"/>
      <c r="AE552" s="150"/>
      <c r="AF552" s="150"/>
      <c r="AG552" s="150" t="s">
        <v>264</v>
      </c>
      <c r="AH552" s="150">
        <v>0</v>
      </c>
      <c r="AI552" s="150"/>
      <c r="AJ552" s="150"/>
      <c r="AK552" s="150"/>
      <c r="AL552" s="150"/>
      <c r="AM552" s="150"/>
      <c r="AN552" s="150"/>
      <c r="AO552" s="150"/>
      <c r="AP552" s="150"/>
      <c r="AQ552" s="150"/>
      <c r="AR552" s="150"/>
      <c r="AS552" s="150"/>
      <c r="AT552" s="150"/>
      <c r="AU552" s="150"/>
      <c r="AV552" s="150"/>
      <c r="AW552" s="150"/>
      <c r="AX552" s="150"/>
      <c r="AY552" s="150"/>
      <c r="AZ552" s="150"/>
      <c r="BA552" s="150"/>
      <c r="BB552" s="150"/>
      <c r="BC552" s="150"/>
      <c r="BD552" s="150"/>
      <c r="BE552" s="150"/>
      <c r="BF552" s="150"/>
      <c r="BG552" s="150"/>
      <c r="BH552" s="150"/>
    </row>
    <row r="553" spans="1:60" outlineLevel="1" x14ac:dyDescent="0.2">
      <c r="A553" s="169">
        <v>83</v>
      </c>
      <c r="B553" s="170" t="s">
        <v>680</v>
      </c>
      <c r="C553" s="184" t="s">
        <v>2059</v>
      </c>
      <c r="D553" s="171" t="s">
        <v>292</v>
      </c>
      <c r="E553" s="172">
        <v>9</v>
      </c>
      <c r="F553" s="173"/>
      <c r="G553" s="174">
        <f>ROUND(E553*F553,2)</f>
        <v>0</v>
      </c>
      <c r="H553" s="161"/>
      <c r="I553" s="160">
        <f>ROUND(E553*H553,2)</f>
        <v>0</v>
      </c>
      <c r="J553" s="161"/>
      <c r="K553" s="160">
        <f>ROUND(E553*J553,2)</f>
        <v>0</v>
      </c>
      <c r="L553" s="160">
        <v>21</v>
      </c>
      <c r="M553" s="160">
        <f>G553*(1+L553/100)</f>
        <v>0</v>
      </c>
      <c r="N553" s="160">
        <v>9.7999999999999997E-3</v>
      </c>
      <c r="O553" s="160">
        <f>ROUND(E553*N553,2)</f>
        <v>0.09</v>
      </c>
      <c r="P553" s="160">
        <v>0</v>
      </c>
      <c r="Q553" s="160">
        <f>ROUND(E553*P553,2)</f>
        <v>0</v>
      </c>
      <c r="R553" s="160"/>
      <c r="S553" s="160" t="s">
        <v>260</v>
      </c>
      <c r="T553" s="160" t="s">
        <v>260</v>
      </c>
      <c r="U553" s="160">
        <v>0.1</v>
      </c>
      <c r="V553" s="160">
        <f>ROUND(E553*U553,2)</f>
        <v>0.9</v>
      </c>
      <c r="W553" s="160"/>
      <c r="X553" s="160" t="s">
        <v>261</v>
      </c>
      <c r="Y553" s="150"/>
      <c r="Z553" s="150"/>
      <c r="AA553" s="150"/>
      <c r="AB553" s="150"/>
      <c r="AC553" s="150"/>
      <c r="AD553" s="150"/>
      <c r="AE553" s="150"/>
      <c r="AF553" s="150"/>
      <c r="AG553" s="150" t="s">
        <v>262</v>
      </c>
      <c r="AH553" s="150"/>
      <c r="AI553" s="150"/>
      <c r="AJ553" s="150"/>
      <c r="AK553" s="150"/>
      <c r="AL553" s="150"/>
      <c r="AM553" s="150"/>
      <c r="AN553" s="150"/>
      <c r="AO553" s="150"/>
      <c r="AP553" s="150"/>
      <c r="AQ553" s="150"/>
      <c r="AR553" s="150"/>
      <c r="AS553" s="150"/>
      <c r="AT553" s="150"/>
      <c r="AU553" s="150"/>
      <c r="AV553" s="150"/>
      <c r="AW553" s="150"/>
      <c r="AX553" s="150"/>
      <c r="AY553" s="150"/>
      <c r="AZ553" s="150"/>
      <c r="BA553" s="150"/>
      <c r="BB553" s="150"/>
      <c r="BC553" s="150"/>
      <c r="BD553" s="150"/>
      <c r="BE553" s="150"/>
      <c r="BF553" s="150"/>
      <c r="BG553" s="150"/>
      <c r="BH553" s="150"/>
    </row>
    <row r="554" spans="1:60" outlineLevel="1" x14ac:dyDescent="0.2">
      <c r="A554" s="157"/>
      <c r="B554" s="158"/>
      <c r="C554" s="195" t="s">
        <v>681</v>
      </c>
      <c r="D554" s="188"/>
      <c r="E554" s="189">
        <v>3</v>
      </c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50"/>
      <c r="Z554" s="150"/>
      <c r="AA554" s="150"/>
      <c r="AB554" s="150"/>
      <c r="AC554" s="150"/>
      <c r="AD554" s="150"/>
      <c r="AE554" s="150"/>
      <c r="AF554" s="150"/>
      <c r="AG554" s="150" t="s">
        <v>264</v>
      </c>
      <c r="AH554" s="150">
        <v>0</v>
      </c>
      <c r="AI554" s="150"/>
      <c r="AJ554" s="150"/>
      <c r="AK554" s="150"/>
      <c r="AL554" s="150"/>
      <c r="AM554" s="150"/>
      <c r="AN554" s="150"/>
      <c r="AO554" s="150"/>
      <c r="AP554" s="150"/>
      <c r="AQ554" s="150"/>
      <c r="AR554" s="150"/>
      <c r="AS554" s="150"/>
      <c r="AT554" s="150"/>
      <c r="AU554" s="150"/>
      <c r="AV554" s="150"/>
      <c r="AW554" s="150"/>
      <c r="AX554" s="150"/>
      <c r="AY554" s="150"/>
      <c r="AZ554" s="150"/>
      <c r="BA554" s="150"/>
      <c r="BB554" s="150"/>
      <c r="BC554" s="150"/>
      <c r="BD554" s="150"/>
      <c r="BE554" s="150"/>
      <c r="BF554" s="150"/>
      <c r="BG554" s="150"/>
      <c r="BH554" s="150"/>
    </row>
    <row r="555" spans="1:60" outlineLevel="1" x14ac:dyDescent="0.2">
      <c r="A555" s="157"/>
      <c r="B555" s="158"/>
      <c r="C555" s="195" t="s">
        <v>682</v>
      </c>
      <c r="D555" s="188"/>
      <c r="E555" s="189">
        <v>6</v>
      </c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50"/>
      <c r="Z555" s="150"/>
      <c r="AA555" s="150"/>
      <c r="AB555" s="150"/>
      <c r="AC555" s="150"/>
      <c r="AD555" s="150"/>
      <c r="AE555" s="150"/>
      <c r="AF555" s="150"/>
      <c r="AG555" s="150" t="s">
        <v>264</v>
      </c>
      <c r="AH555" s="150">
        <v>0</v>
      </c>
      <c r="AI555" s="150"/>
      <c r="AJ555" s="150"/>
      <c r="AK555" s="150"/>
      <c r="AL555" s="150"/>
      <c r="AM555" s="150"/>
      <c r="AN555" s="150"/>
      <c r="AO555" s="150"/>
      <c r="AP555" s="150"/>
      <c r="AQ555" s="150"/>
      <c r="AR555" s="150"/>
      <c r="AS555" s="150"/>
      <c r="AT555" s="150"/>
      <c r="AU555" s="150"/>
      <c r="AV555" s="150"/>
      <c r="AW555" s="150"/>
      <c r="AX555" s="150"/>
      <c r="AY555" s="150"/>
      <c r="AZ555" s="150"/>
      <c r="BA555" s="150"/>
      <c r="BB555" s="150"/>
      <c r="BC555" s="150"/>
      <c r="BD555" s="150"/>
      <c r="BE555" s="150"/>
      <c r="BF555" s="150"/>
      <c r="BG555" s="150"/>
      <c r="BH555" s="150"/>
    </row>
    <row r="556" spans="1:60" outlineLevel="1" x14ac:dyDescent="0.2">
      <c r="A556" s="169">
        <v>84</v>
      </c>
      <c r="B556" s="170" t="s">
        <v>683</v>
      </c>
      <c r="C556" s="184" t="s">
        <v>2058</v>
      </c>
      <c r="D556" s="171" t="s">
        <v>684</v>
      </c>
      <c r="E556" s="172">
        <v>15</v>
      </c>
      <c r="F556" s="173"/>
      <c r="G556" s="174">
        <f>ROUND(E556*F556,2)</f>
        <v>0</v>
      </c>
      <c r="H556" s="161"/>
      <c r="I556" s="160">
        <f>ROUND(E556*H556,2)</f>
        <v>0</v>
      </c>
      <c r="J556" s="161"/>
      <c r="K556" s="160">
        <f>ROUND(E556*J556,2)</f>
        <v>0</v>
      </c>
      <c r="L556" s="160">
        <v>21</v>
      </c>
      <c r="M556" s="160">
        <f>G556*(1+L556/100)</f>
        <v>0</v>
      </c>
      <c r="N556" s="160">
        <v>3.6999999999999999E-4</v>
      </c>
      <c r="O556" s="160">
        <f>ROUND(E556*N556,2)</f>
        <v>0.01</v>
      </c>
      <c r="P556" s="160">
        <v>0</v>
      </c>
      <c r="Q556" s="160">
        <f>ROUND(E556*P556,2)</f>
        <v>0</v>
      </c>
      <c r="R556" s="160"/>
      <c r="S556" s="160" t="s">
        <v>260</v>
      </c>
      <c r="T556" s="160" t="s">
        <v>260</v>
      </c>
      <c r="U556" s="160">
        <v>0.2</v>
      </c>
      <c r="V556" s="160">
        <f>ROUND(E556*U556,2)</f>
        <v>3</v>
      </c>
      <c r="W556" s="160"/>
      <c r="X556" s="160" t="s">
        <v>261</v>
      </c>
      <c r="Y556" s="150"/>
      <c r="Z556" s="150"/>
      <c r="AA556" s="150"/>
      <c r="AB556" s="150"/>
      <c r="AC556" s="150"/>
      <c r="AD556" s="150"/>
      <c r="AE556" s="150"/>
      <c r="AF556" s="150"/>
      <c r="AG556" s="150" t="s">
        <v>262</v>
      </c>
      <c r="AH556" s="150"/>
      <c r="AI556" s="150"/>
      <c r="AJ556" s="150"/>
      <c r="AK556" s="150"/>
      <c r="AL556" s="150"/>
      <c r="AM556" s="150"/>
      <c r="AN556" s="150"/>
      <c r="AO556" s="150"/>
      <c r="AP556" s="150"/>
      <c r="AQ556" s="150"/>
      <c r="AR556" s="150"/>
      <c r="AS556" s="150"/>
      <c r="AT556" s="150"/>
      <c r="AU556" s="150"/>
      <c r="AV556" s="150"/>
      <c r="AW556" s="150"/>
      <c r="AX556" s="150"/>
      <c r="AY556" s="150"/>
      <c r="AZ556" s="150"/>
      <c r="BA556" s="150"/>
      <c r="BB556" s="150"/>
      <c r="BC556" s="150"/>
      <c r="BD556" s="150"/>
      <c r="BE556" s="150"/>
      <c r="BF556" s="150"/>
      <c r="BG556" s="150"/>
      <c r="BH556" s="150"/>
    </row>
    <row r="557" spans="1:60" outlineLevel="1" x14ac:dyDescent="0.2">
      <c r="A557" s="157"/>
      <c r="B557" s="158"/>
      <c r="C557" s="195" t="s">
        <v>685</v>
      </c>
      <c r="D557" s="188"/>
      <c r="E557" s="189">
        <v>5</v>
      </c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50"/>
      <c r="Z557" s="150"/>
      <c r="AA557" s="150"/>
      <c r="AB557" s="150"/>
      <c r="AC557" s="150"/>
      <c r="AD557" s="150"/>
      <c r="AE557" s="150"/>
      <c r="AF557" s="150"/>
      <c r="AG557" s="150" t="s">
        <v>264</v>
      </c>
      <c r="AH557" s="150">
        <v>0</v>
      </c>
      <c r="AI557" s="150"/>
      <c r="AJ557" s="150"/>
      <c r="AK557" s="150"/>
      <c r="AL557" s="150"/>
      <c r="AM557" s="150"/>
      <c r="AN557" s="150"/>
      <c r="AO557" s="150"/>
      <c r="AP557" s="150"/>
      <c r="AQ557" s="150"/>
      <c r="AR557" s="150"/>
      <c r="AS557" s="150"/>
      <c r="AT557" s="150"/>
      <c r="AU557" s="150"/>
      <c r="AV557" s="150"/>
      <c r="AW557" s="150"/>
      <c r="AX557" s="150"/>
      <c r="AY557" s="150"/>
      <c r="AZ557" s="150"/>
      <c r="BA557" s="150"/>
      <c r="BB557" s="150"/>
      <c r="BC557" s="150"/>
      <c r="BD557" s="150"/>
      <c r="BE557" s="150"/>
      <c r="BF557" s="150"/>
      <c r="BG557" s="150"/>
      <c r="BH557" s="150"/>
    </row>
    <row r="558" spans="1:60" outlineLevel="1" x14ac:dyDescent="0.2">
      <c r="A558" s="157"/>
      <c r="B558" s="158"/>
      <c r="C558" s="195" t="s">
        <v>2057</v>
      </c>
      <c r="D558" s="188"/>
      <c r="E558" s="189">
        <v>10</v>
      </c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50"/>
      <c r="Z558" s="150"/>
      <c r="AA558" s="150"/>
      <c r="AB558" s="150"/>
      <c r="AC558" s="150"/>
      <c r="AD558" s="150"/>
      <c r="AE558" s="150"/>
      <c r="AF558" s="150"/>
      <c r="AG558" s="150" t="s">
        <v>264</v>
      </c>
      <c r="AH558" s="150">
        <v>0</v>
      </c>
      <c r="AI558" s="150"/>
      <c r="AJ558" s="150"/>
      <c r="AK558" s="150"/>
      <c r="AL558" s="150"/>
      <c r="AM558" s="150"/>
      <c r="AN558" s="150"/>
      <c r="AO558" s="150"/>
      <c r="AP558" s="150"/>
      <c r="AQ558" s="150"/>
      <c r="AR558" s="150"/>
      <c r="AS558" s="150"/>
      <c r="AT558" s="150"/>
      <c r="AU558" s="150"/>
      <c r="AV558" s="150"/>
      <c r="AW558" s="150"/>
      <c r="AX558" s="150"/>
      <c r="AY558" s="150"/>
      <c r="AZ558" s="150"/>
      <c r="BA558" s="150"/>
      <c r="BB558" s="150"/>
      <c r="BC558" s="150"/>
      <c r="BD558" s="150"/>
      <c r="BE558" s="150"/>
      <c r="BF558" s="150"/>
      <c r="BG558" s="150"/>
      <c r="BH558" s="150"/>
    </row>
    <row r="559" spans="1:60" outlineLevel="1" x14ac:dyDescent="0.2">
      <c r="A559" s="175">
        <v>85</v>
      </c>
      <c r="B559" s="176" t="s">
        <v>686</v>
      </c>
      <c r="C559" s="183" t="s">
        <v>687</v>
      </c>
      <c r="D559" s="177" t="s">
        <v>688</v>
      </c>
      <c r="E559" s="178">
        <v>1</v>
      </c>
      <c r="F559" s="179"/>
      <c r="G559" s="180">
        <f>ROUND(E559*F559,2)</f>
        <v>0</v>
      </c>
      <c r="H559" s="161"/>
      <c r="I559" s="160">
        <f>ROUND(E559*H559,2)</f>
        <v>0</v>
      </c>
      <c r="J559" s="161"/>
      <c r="K559" s="160">
        <f>ROUND(E559*J559,2)</f>
        <v>0</v>
      </c>
      <c r="L559" s="160">
        <v>21</v>
      </c>
      <c r="M559" s="160">
        <f>G559*(1+L559/100)</f>
        <v>0</v>
      </c>
      <c r="N559" s="160">
        <v>0</v>
      </c>
      <c r="O559" s="160">
        <f>ROUND(E559*N559,2)</f>
        <v>0</v>
      </c>
      <c r="P559" s="160">
        <v>0</v>
      </c>
      <c r="Q559" s="160">
        <f>ROUND(E559*P559,2)</f>
        <v>0</v>
      </c>
      <c r="R559" s="160"/>
      <c r="S559" s="160" t="s">
        <v>236</v>
      </c>
      <c r="T559" s="160" t="s">
        <v>237</v>
      </c>
      <c r="U559" s="160">
        <v>0.65</v>
      </c>
      <c r="V559" s="160">
        <f>ROUND(E559*U559,2)</f>
        <v>0.65</v>
      </c>
      <c r="W559" s="160"/>
      <c r="X559" s="160" t="s">
        <v>261</v>
      </c>
      <c r="Y559" s="150"/>
      <c r="Z559" s="150"/>
      <c r="AA559" s="150"/>
      <c r="AB559" s="150"/>
      <c r="AC559" s="150"/>
      <c r="AD559" s="150"/>
      <c r="AE559" s="150"/>
      <c r="AF559" s="150"/>
      <c r="AG559" s="150" t="s">
        <v>262</v>
      </c>
      <c r="AH559" s="150"/>
      <c r="AI559" s="150"/>
      <c r="AJ559" s="150"/>
      <c r="AK559" s="150"/>
      <c r="AL559" s="150"/>
      <c r="AM559" s="150"/>
      <c r="AN559" s="150"/>
      <c r="AO559" s="150"/>
      <c r="AP559" s="150"/>
      <c r="AQ559" s="150"/>
      <c r="AR559" s="150"/>
      <c r="AS559" s="150"/>
      <c r="AT559" s="150"/>
      <c r="AU559" s="150"/>
      <c r="AV559" s="150"/>
      <c r="AW559" s="150"/>
      <c r="AX559" s="150"/>
      <c r="AY559" s="150"/>
      <c r="AZ559" s="150"/>
      <c r="BA559" s="150"/>
      <c r="BB559" s="150"/>
      <c r="BC559" s="150"/>
      <c r="BD559" s="150"/>
      <c r="BE559" s="150"/>
      <c r="BF559" s="150"/>
      <c r="BG559" s="150"/>
      <c r="BH559" s="150"/>
    </row>
    <row r="560" spans="1:60" outlineLevel="1" x14ac:dyDescent="0.2">
      <c r="A560" s="175">
        <v>86</v>
      </c>
      <c r="B560" s="176" t="s">
        <v>689</v>
      </c>
      <c r="C560" s="183" t="s">
        <v>690</v>
      </c>
      <c r="D560" s="177" t="s">
        <v>292</v>
      </c>
      <c r="E560" s="178">
        <v>1</v>
      </c>
      <c r="F560" s="179"/>
      <c r="G560" s="180">
        <f>ROUND(E560*F560,2)</f>
        <v>0</v>
      </c>
      <c r="H560" s="161"/>
      <c r="I560" s="160">
        <f>ROUND(E560*H560,2)</f>
        <v>0</v>
      </c>
      <c r="J560" s="161"/>
      <c r="K560" s="160">
        <f>ROUND(E560*J560,2)</f>
        <v>0</v>
      </c>
      <c r="L560" s="160">
        <v>21</v>
      </c>
      <c r="M560" s="160">
        <f>G560*(1+L560/100)</f>
        <v>0</v>
      </c>
      <c r="N560" s="160">
        <v>2.1000000000000001E-4</v>
      </c>
      <c r="O560" s="160">
        <f>ROUND(E560*N560,2)</f>
        <v>0</v>
      </c>
      <c r="P560" s="160">
        <v>0</v>
      </c>
      <c r="Q560" s="160">
        <f>ROUND(E560*P560,2)</f>
        <v>0</v>
      </c>
      <c r="R560" s="160"/>
      <c r="S560" s="160" t="s">
        <v>236</v>
      </c>
      <c r="T560" s="160" t="s">
        <v>237</v>
      </c>
      <c r="U560" s="160">
        <v>0.33</v>
      </c>
      <c r="V560" s="160">
        <f>ROUND(E560*U560,2)</f>
        <v>0.33</v>
      </c>
      <c r="W560" s="160"/>
      <c r="X560" s="160" t="s">
        <v>261</v>
      </c>
      <c r="Y560" s="150"/>
      <c r="Z560" s="150"/>
      <c r="AA560" s="150"/>
      <c r="AB560" s="150"/>
      <c r="AC560" s="150"/>
      <c r="AD560" s="150"/>
      <c r="AE560" s="150"/>
      <c r="AF560" s="150"/>
      <c r="AG560" s="150" t="s">
        <v>262</v>
      </c>
      <c r="AH560" s="150"/>
      <c r="AI560" s="150"/>
      <c r="AJ560" s="150"/>
      <c r="AK560" s="150"/>
      <c r="AL560" s="150"/>
      <c r="AM560" s="150"/>
      <c r="AN560" s="150"/>
      <c r="AO560" s="150"/>
      <c r="AP560" s="150"/>
      <c r="AQ560" s="150"/>
      <c r="AR560" s="150"/>
      <c r="AS560" s="150"/>
      <c r="AT560" s="150"/>
      <c r="AU560" s="150"/>
      <c r="AV560" s="150"/>
      <c r="AW560" s="150"/>
      <c r="AX560" s="150"/>
      <c r="AY560" s="150"/>
      <c r="AZ560" s="150"/>
      <c r="BA560" s="150"/>
      <c r="BB560" s="150"/>
      <c r="BC560" s="150"/>
      <c r="BD560" s="150"/>
      <c r="BE560" s="150"/>
      <c r="BF560" s="150"/>
      <c r="BG560" s="150"/>
      <c r="BH560" s="150"/>
    </row>
    <row r="561" spans="1:60" outlineLevel="1" x14ac:dyDescent="0.2">
      <c r="A561" s="169">
        <v>87</v>
      </c>
      <c r="B561" s="170" t="s">
        <v>691</v>
      </c>
      <c r="C561" s="184" t="s">
        <v>692</v>
      </c>
      <c r="D561" s="171" t="s">
        <v>292</v>
      </c>
      <c r="E561" s="172">
        <v>4</v>
      </c>
      <c r="F561" s="173"/>
      <c r="G561" s="174">
        <f>ROUND(E561*F561,2)</f>
        <v>0</v>
      </c>
      <c r="H561" s="161"/>
      <c r="I561" s="160">
        <f>ROUND(E561*H561,2)</f>
        <v>0</v>
      </c>
      <c r="J561" s="161"/>
      <c r="K561" s="160">
        <f>ROUND(E561*J561,2)</f>
        <v>0</v>
      </c>
      <c r="L561" s="160">
        <v>21</v>
      </c>
      <c r="M561" s="160">
        <f>G561*(1+L561/100)</f>
        <v>0</v>
      </c>
      <c r="N561" s="160">
        <v>2.1000000000000001E-2</v>
      </c>
      <c r="O561" s="160">
        <f>ROUND(E561*N561,2)</f>
        <v>0.08</v>
      </c>
      <c r="P561" s="160">
        <v>0</v>
      </c>
      <c r="Q561" s="160">
        <f>ROUND(E561*P561,2)</f>
        <v>0</v>
      </c>
      <c r="R561" s="160" t="s">
        <v>422</v>
      </c>
      <c r="S561" s="160" t="s">
        <v>260</v>
      </c>
      <c r="T561" s="160" t="s">
        <v>260</v>
      </c>
      <c r="U561" s="160">
        <v>0</v>
      </c>
      <c r="V561" s="160">
        <f>ROUND(E561*U561,2)</f>
        <v>0</v>
      </c>
      <c r="W561" s="160"/>
      <c r="X561" s="160" t="s">
        <v>423</v>
      </c>
      <c r="Y561" s="150"/>
      <c r="Z561" s="150"/>
      <c r="AA561" s="150"/>
      <c r="AB561" s="150"/>
      <c r="AC561" s="150"/>
      <c r="AD561" s="150"/>
      <c r="AE561" s="150"/>
      <c r="AF561" s="150"/>
      <c r="AG561" s="150" t="s">
        <v>424</v>
      </c>
      <c r="AH561" s="150"/>
      <c r="AI561" s="150"/>
      <c r="AJ561" s="150"/>
      <c r="AK561" s="150"/>
      <c r="AL561" s="150"/>
      <c r="AM561" s="150"/>
      <c r="AN561" s="150"/>
      <c r="AO561" s="150"/>
      <c r="AP561" s="150"/>
      <c r="AQ561" s="150"/>
      <c r="AR561" s="150"/>
      <c r="AS561" s="150"/>
      <c r="AT561" s="150"/>
      <c r="AU561" s="150"/>
      <c r="AV561" s="150"/>
      <c r="AW561" s="150"/>
      <c r="AX561" s="150"/>
      <c r="AY561" s="150"/>
      <c r="AZ561" s="150"/>
      <c r="BA561" s="150"/>
      <c r="BB561" s="150"/>
      <c r="BC561" s="150"/>
      <c r="BD561" s="150"/>
      <c r="BE561" s="150"/>
      <c r="BF561" s="150"/>
      <c r="BG561" s="150"/>
      <c r="BH561" s="150"/>
    </row>
    <row r="562" spans="1:60" outlineLevel="1" x14ac:dyDescent="0.2">
      <c r="A562" s="157"/>
      <c r="B562" s="158"/>
      <c r="C562" s="195" t="s">
        <v>693</v>
      </c>
      <c r="D562" s="188"/>
      <c r="E562" s="189">
        <v>4</v>
      </c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50"/>
      <c r="Z562" s="150"/>
      <c r="AA562" s="150"/>
      <c r="AB562" s="150"/>
      <c r="AC562" s="150"/>
      <c r="AD562" s="150"/>
      <c r="AE562" s="150"/>
      <c r="AF562" s="150"/>
      <c r="AG562" s="150" t="s">
        <v>264</v>
      </c>
      <c r="AH562" s="150">
        <v>5</v>
      </c>
      <c r="AI562" s="150"/>
      <c r="AJ562" s="150"/>
      <c r="AK562" s="150"/>
      <c r="AL562" s="150"/>
      <c r="AM562" s="150"/>
      <c r="AN562" s="150"/>
      <c r="AO562" s="150"/>
      <c r="AP562" s="150"/>
      <c r="AQ562" s="150"/>
      <c r="AR562" s="150"/>
      <c r="AS562" s="150"/>
      <c r="AT562" s="150"/>
      <c r="AU562" s="150"/>
      <c r="AV562" s="150"/>
      <c r="AW562" s="150"/>
      <c r="AX562" s="150"/>
      <c r="AY562" s="150"/>
      <c r="AZ562" s="150"/>
      <c r="BA562" s="150"/>
      <c r="BB562" s="150"/>
      <c r="BC562" s="150"/>
      <c r="BD562" s="150"/>
      <c r="BE562" s="150"/>
      <c r="BF562" s="150"/>
      <c r="BG562" s="150"/>
      <c r="BH562" s="150"/>
    </row>
    <row r="563" spans="1:60" x14ac:dyDescent="0.2">
      <c r="A563" s="163" t="s">
        <v>232</v>
      </c>
      <c r="B563" s="164" t="s">
        <v>156</v>
      </c>
      <c r="C563" s="182" t="s">
        <v>157</v>
      </c>
      <c r="D563" s="165"/>
      <c r="E563" s="166"/>
      <c r="F563" s="167"/>
      <c r="G563" s="168">
        <f>SUMIF(AG564:AG779,"&lt;&gt;NOR",G564:G779)</f>
        <v>0</v>
      </c>
      <c r="H563" s="162"/>
      <c r="I563" s="162">
        <f>SUM(I564:I779)</f>
        <v>0</v>
      </c>
      <c r="J563" s="162"/>
      <c r="K563" s="162">
        <f>SUM(K564:K779)</f>
        <v>0</v>
      </c>
      <c r="L563" s="162"/>
      <c r="M563" s="162">
        <f>SUM(M564:M779)</f>
        <v>0</v>
      </c>
      <c r="N563" s="162"/>
      <c r="O563" s="162">
        <f>SUM(O564:O779)</f>
        <v>12.939999999999996</v>
      </c>
      <c r="P563" s="162"/>
      <c r="Q563" s="162">
        <f>SUM(Q564:Q779)</f>
        <v>412.23999999999995</v>
      </c>
      <c r="R563" s="162"/>
      <c r="S563" s="162"/>
      <c r="T563" s="162"/>
      <c r="U563" s="162"/>
      <c r="V563" s="162">
        <f>SUM(V564:V779)</f>
        <v>2039.9399999999994</v>
      </c>
      <c r="W563" s="162"/>
      <c r="X563" s="162"/>
      <c r="AG563" t="s">
        <v>233</v>
      </c>
    </row>
    <row r="564" spans="1:60" ht="22.5" outlineLevel="1" x14ac:dyDescent="0.2">
      <c r="A564" s="175">
        <v>88</v>
      </c>
      <c r="B564" s="176" t="s">
        <v>694</v>
      </c>
      <c r="C564" s="183" t="s">
        <v>695</v>
      </c>
      <c r="D564" s="177" t="s">
        <v>351</v>
      </c>
      <c r="E564" s="178">
        <v>4.46</v>
      </c>
      <c r="F564" s="179"/>
      <c r="G564" s="180">
        <f>ROUND(E564*F564,2)</f>
        <v>0</v>
      </c>
      <c r="H564" s="161"/>
      <c r="I564" s="160">
        <f>ROUND(E564*H564,2)</f>
        <v>0</v>
      </c>
      <c r="J564" s="161"/>
      <c r="K564" s="160">
        <f>ROUND(E564*J564,2)</f>
        <v>0</v>
      </c>
      <c r="L564" s="160">
        <v>21</v>
      </c>
      <c r="M564" s="160">
        <f>G564*(1+L564/100)</f>
        <v>0</v>
      </c>
      <c r="N564" s="160">
        <v>0</v>
      </c>
      <c r="O564" s="160">
        <f>ROUND(E564*N564,2)</f>
        <v>0</v>
      </c>
      <c r="P564" s="160">
        <v>9.4500000000000001E-2</v>
      </c>
      <c r="Q564" s="160">
        <f>ROUND(E564*P564,2)</f>
        <v>0.42</v>
      </c>
      <c r="R564" s="160"/>
      <c r="S564" s="160" t="s">
        <v>260</v>
      </c>
      <c r="T564" s="160" t="s">
        <v>260</v>
      </c>
      <c r="U564" s="160">
        <v>0.20799999999999999</v>
      </c>
      <c r="V564" s="160">
        <f>ROUND(E564*U564,2)</f>
        <v>0.93</v>
      </c>
      <c r="W564" s="160"/>
      <c r="X564" s="160" t="s">
        <v>261</v>
      </c>
      <c r="Y564" s="150"/>
      <c r="Z564" s="150"/>
      <c r="AA564" s="150"/>
      <c r="AB564" s="150"/>
      <c r="AC564" s="150"/>
      <c r="AD564" s="150"/>
      <c r="AE564" s="150"/>
      <c r="AF564" s="150"/>
      <c r="AG564" s="150" t="s">
        <v>262</v>
      </c>
      <c r="AH564" s="150"/>
      <c r="AI564" s="150"/>
      <c r="AJ564" s="150"/>
      <c r="AK564" s="150"/>
      <c r="AL564" s="150"/>
      <c r="AM564" s="150"/>
      <c r="AN564" s="150"/>
      <c r="AO564" s="150"/>
      <c r="AP564" s="150"/>
      <c r="AQ564" s="150"/>
      <c r="AR564" s="150"/>
      <c r="AS564" s="150"/>
      <c r="AT564" s="150"/>
      <c r="AU564" s="150"/>
      <c r="AV564" s="150"/>
      <c r="AW564" s="150"/>
      <c r="AX564" s="150"/>
      <c r="AY564" s="150"/>
      <c r="AZ564" s="150"/>
      <c r="BA564" s="150"/>
      <c r="BB564" s="150"/>
      <c r="BC564" s="150"/>
      <c r="BD564" s="150"/>
      <c r="BE564" s="150"/>
      <c r="BF564" s="150"/>
      <c r="BG564" s="150"/>
      <c r="BH564" s="150"/>
    </row>
    <row r="565" spans="1:60" outlineLevel="1" x14ac:dyDescent="0.2">
      <c r="A565" s="169">
        <v>89</v>
      </c>
      <c r="B565" s="170" t="s">
        <v>696</v>
      </c>
      <c r="C565" s="184" t="s">
        <v>697</v>
      </c>
      <c r="D565" s="171" t="s">
        <v>259</v>
      </c>
      <c r="E565" s="172">
        <v>9.8393999999999995</v>
      </c>
      <c r="F565" s="173"/>
      <c r="G565" s="174">
        <f>ROUND(E565*F565,2)</f>
        <v>0</v>
      </c>
      <c r="H565" s="161"/>
      <c r="I565" s="160">
        <f>ROUND(E565*H565,2)</f>
        <v>0</v>
      </c>
      <c r="J565" s="161"/>
      <c r="K565" s="160">
        <f>ROUND(E565*J565,2)</f>
        <v>0</v>
      </c>
      <c r="L565" s="160">
        <v>21</v>
      </c>
      <c r="M565" s="160">
        <f>G565*(1+L565/100)</f>
        <v>0</v>
      </c>
      <c r="N565" s="160">
        <v>0</v>
      </c>
      <c r="O565" s="160">
        <f>ROUND(E565*N565,2)</f>
        <v>0</v>
      </c>
      <c r="P565" s="160">
        <v>0</v>
      </c>
      <c r="Q565" s="160">
        <f>ROUND(E565*P565,2)</f>
        <v>0</v>
      </c>
      <c r="R565" s="160"/>
      <c r="S565" s="160" t="s">
        <v>260</v>
      </c>
      <c r="T565" s="160" t="s">
        <v>260</v>
      </c>
      <c r="U565" s="160">
        <v>0.52600000000000002</v>
      </c>
      <c r="V565" s="160">
        <f>ROUND(E565*U565,2)</f>
        <v>5.18</v>
      </c>
      <c r="W565" s="160"/>
      <c r="X565" s="160" t="s">
        <v>261</v>
      </c>
      <c r="Y565" s="150"/>
      <c r="Z565" s="150"/>
      <c r="AA565" s="150"/>
      <c r="AB565" s="150"/>
      <c r="AC565" s="150"/>
      <c r="AD565" s="150"/>
      <c r="AE565" s="150"/>
      <c r="AF565" s="150"/>
      <c r="AG565" s="150" t="s">
        <v>262</v>
      </c>
      <c r="AH565" s="150"/>
      <c r="AI565" s="150"/>
      <c r="AJ565" s="150"/>
      <c r="AK565" s="150"/>
      <c r="AL565" s="150"/>
      <c r="AM565" s="150"/>
      <c r="AN565" s="150"/>
      <c r="AO565" s="150"/>
      <c r="AP565" s="150"/>
      <c r="AQ565" s="150"/>
      <c r="AR565" s="150"/>
      <c r="AS565" s="150"/>
      <c r="AT565" s="150"/>
      <c r="AU565" s="150"/>
      <c r="AV565" s="150"/>
      <c r="AW565" s="150"/>
      <c r="AX565" s="150"/>
      <c r="AY565" s="150"/>
      <c r="AZ565" s="150"/>
      <c r="BA565" s="150"/>
      <c r="BB565" s="150"/>
      <c r="BC565" s="150"/>
      <c r="BD565" s="150"/>
      <c r="BE565" s="150"/>
      <c r="BF565" s="150"/>
      <c r="BG565" s="150"/>
      <c r="BH565" s="150"/>
    </row>
    <row r="566" spans="1:60" ht="33.75" outlineLevel="1" x14ac:dyDescent="0.2">
      <c r="A566" s="157"/>
      <c r="B566" s="158"/>
      <c r="C566" s="195" t="s">
        <v>698</v>
      </c>
      <c r="D566" s="188"/>
      <c r="E566" s="189">
        <v>9.8393999999999995</v>
      </c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50"/>
      <c r="Z566" s="150"/>
      <c r="AA566" s="150"/>
      <c r="AB566" s="150"/>
      <c r="AC566" s="150"/>
      <c r="AD566" s="150"/>
      <c r="AE566" s="150"/>
      <c r="AF566" s="150"/>
      <c r="AG566" s="150" t="s">
        <v>264</v>
      </c>
      <c r="AH566" s="150">
        <v>0</v>
      </c>
      <c r="AI566" s="150"/>
      <c r="AJ566" s="150"/>
      <c r="AK566" s="150"/>
      <c r="AL566" s="150"/>
      <c r="AM566" s="150"/>
      <c r="AN566" s="150"/>
      <c r="AO566" s="150"/>
      <c r="AP566" s="150"/>
      <c r="AQ566" s="150"/>
      <c r="AR566" s="150"/>
      <c r="AS566" s="150"/>
      <c r="AT566" s="150"/>
      <c r="AU566" s="150"/>
      <c r="AV566" s="150"/>
      <c r="AW566" s="150"/>
      <c r="AX566" s="150"/>
      <c r="AY566" s="150"/>
      <c r="AZ566" s="150"/>
      <c r="BA566" s="150"/>
      <c r="BB566" s="150"/>
      <c r="BC566" s="150"/>
      <c r="BD566" s="150"/>
      <c r="BE566" s="150"/>
      <c r="BF566" s="150"/>
      <c r="BG566" s="150"/>
      <c r="BH566" s="150"/>
    </row>
    <row r="567" spans="1:60" outlineLevel="1" x14ac:dyDescent="0.2">
      <c r="A567" s="169">
        <v>90</v>
      </c>
      <c r="B567" s="170" t="s">
        <v>699</v>
      </c>
      <c r="C567" s="184" t="s">
        <v>700</v>
      </c>
      <c r="D567" s="171" t="s">
        <v>351</v>
      </c>
      <c r="E567" s="172">
        <v>16</v>
      </c>
      <c r="F567" s="173"/>
      <c r="G567" s="174">
        <f>ROUND(E567*F567,2)</f>
        <v>0</v>
      </c>
      <c r="H567" s="161"/>
      <c r="I567" s="160">
        <f>ROUND(E567*H567,2)</f>
        <v>0</v>
      </c>
      <c r="J567" s="161"/>
      <c r="K567" s="160">
        <f>ROUND(E567*J567,2)</f>
        <v>0</v>
      </c>
      <c r="L567" s="160">
        <v>21</v>
      </c>
      <c r="M567" s="160">
        <f>G567*(1+L567/100)</f>
        <v>0</v>
      </c>
      <c r="N567" s="160">
        <v>0.75597000000000003</v>
      </c>
      <c r="O567" s="160">
        <f>ROUND(E567*N567,2)</f>
        <v>12.1</v>
      </c>
      <c r="P567" s="160">
        <v>0.60902999999999996</v>
      </c>
      <c r="Q567" s="160">
        <f>ROUND(E567*P567,2)</f>
        <v>9.74</v>
      </c>
      <c r="R567" s="160"/>
      <c r="S567" s="160" t="s">
        <v>236</v>
      </c>
      <c r="T567" s="160" t="s">
        <v>295</v>
      </c>
      <c r="U567" s="160">
        <v>10.237690000000001</v>
      </c>
      <c r="V567" s="160">
        <f>ROUND(E567*U567,2)</f>
        <v>163.80000000000001</v>
      </c>
      <c r="W567" s="160"/>
      <c r="X567" s="160" t="s">
        <v>261</v>
      </c>
      <c r="Y567" s="150"/>
      <c r="Z567" s="150"/>
      <c r="AA567" s="150"/>
      <c r="AB567" s="150"/>
      <c r="AC567" s="150"/>
      <c r="AD567" s="150"/>
      <c r="AE567" s="150"/>
      <c r="AF567" s="150"/>
      <c r="AG567" s="150" t="s">
        <v>262</v>
      </c>
      <c r="AH567" s="150"/>
      <c r="AI567" s="150"/>
      <c r="AJ567" s="150"/>
      <c r="AK567" s="150"/>
      <c r="AL567" s="150"/>
      <c r="AM567" s="150"/>
      <c r="AN567" s="150"/>
      <c r="AO567" s="150"/>
      <c r="AP567" s="150"/>
      <c r="AQ567" s="150"/>
      <c r="AR567" s="150"/>
      <c r="AS567" s="150"/>
      <c r="AT567" s="150"/>
      <c r="AU567" s="150"/>
      <c r="AV567" s="150"/>
      <c r="AW567" s="150"/>
      <c r="AX567" s="150"/>
      <c r="AY567" s="150"/>
      <c r="AZ567" s="150"/>
      <c r="BA567" s="150"/>
      <c r="BB567" s="150"/>
      <c r="BC567" s="150"/>
      <c r="BD567" s="150"/>
      <c r="BE567" s="150"/>
      <c r="BF567" s="150"/>
      <c r="BG567" s="150"/>
      <c r="BH567" s="150"/>
    </row>
    <row r="568" spans="1:60" outlineLevel="1" x14ac:dyDescent="0.2">
      <c r="A568" s="157"/>
      <c r="B568" s="158"/>
      <c r="C568" s="195" t="s">
        <v>701</v>
      </c>
      <c r="D568" s="188"/>
      <c r="E568" s="189">
        <v>16</v>
      </c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50"/>
      <c r="Z568" s="150"/>
      <c r="AA568" s="150"/>
      <c r="AB568" s="150"/>
      <c r="AC568" s="150"/>
      <c r="AD568" s="150"/>
      <c r="AE568" s="150"/>
      <c r="AF568" s="150"/>
      <c r="AG568" s="150" t="s">
        <v>264</v>
      </c>
      <c r="AH568" s="150">
        <v>0</v>
      </c>
      <c r="AI568" s="150"/>
      <c r="AJ568" s="150"/>
      <c r="AK568" s="150"/>
      <c r="AL568" s="150"/>
      <c r="AM568" s="150"/>
      <c r="AN568" s="150"/>
      <c r="AO568" s="150"/>
      <c r="AP568" s="150"/>
      <c r="AQ568" s="150"/>
      <c r="AR568" s="150"/>
      <c r="AS568" s="150"/>
      <c r="AT568" s="150"/>
      <c r="AU568" s="150"/>
      <c r="AV568" s="150"/>
      <c r="AW568" s="150"/>
      <c r="AX568" s="150"/>
      <c r="AY568" s="150"/>
      <c r="AZ568" s="150"/>
      <c r="BA568" s="150"/>
      <c r="BB568" s="150"/>
      <c r="BC568" s="150"/>
      <c r="BD568" s="150"/>
      <c r="BE568" s="150"/>
      <c r="BF568" s="150"/>
      <c r="BG568" s="150"/>
      <c r="BH568" s="150"/>
    </row>
    <row r="569" spans="1:60" outlineLevel="1" x14ac:dyDescent="0.2">
      <c r="A569" s="169">
        <v>91</v>
      </c>
      <c r="B569" s="170" t="s">
        <v>702</v>
      </c>
      <c r="C569" s="184" t="s">
        <v>703</v>
      </c>
      <c r="D569" s="171" t="s">
        <v>351</v>
      </c>
      <c r="E569" s="172">
        <v>14.375</v>
      </c>
      <c r="F569" s="173"/>
      <c r="G569" s="174">
        <f>ROUND(E569*F569,2)</f>
        <v>0</v>
      </c>
      <c r="H569" s="161"/>
      <c r="I569" s="160">
        <f>ROUND(E569*H569,2)</f>
        <v>0</v>
      </c>
      <c r="J569" s="161"/>
      <c r="K569" s="160">
        <f>ROUND(E569*J569,2)</f>
        <v>0</v>
      </c>
      <c r="L569" s="160">
        <v>21</v>
      </c>
      <c r="M569" s="160">
        <f>G569*(1+L569/100)</f>
        <v>0</v>
      </c>
      <c r="N569" s="160">
        <v>0</v>
      </c>
      <c r="O569" s="160">
        <f>ROUND(E569*N569,2)</f>
        <v>0</v>
      </c>
      <c r="P569" s="160">
        <v>0</v>
      </c>
      <c r="Q569" s="160">
        <f>ROUND(E569*P569,2)</f>
        <v>0</v>
      </c>
      <c r="R569" s="160"/>
      <c r="S569" s="160" t="s">
        <v>260</v>
      </c>
      <c r="T569" s="160" t="s">
        <v>260</v>
      </c>
      <c r="U569" s="160">
        <v>5.5E-2</v>
      </c>
      <c r="V569" s="160">
        <f>ROUND(E569*U569,2)</f>
        <v>0.79</v>
      </c>
      <c r="W569" s="160"/>
      <c r="X569" s="160" t="s">
        <v>261</v>
      </c>
      <c r="Y569" s="150"/>
      <c r="Z569" s="150"/>
      <c r="AA569" s="150"/>
      <c r="AB569" s="150"/>
      <c r="AC569" s="150"/>
      <c r="AD569" s="150"/>
      <c r="AE569" s="150"/>
      <c r="AF569" s="150"/>
      <c r="AG569" s="150" t="s">
        <v>262</v>
      </c>
      <c r="AH569" s="150"/>
      <c r="AI569" s="150"/>
      <c r="AJ569" s="150"/>
      <c r="AK569" s="150"/>
      <c r="AL569" s="150"/>
      <c r="AM569" s="150"/>
      <c r="AN569" s="150"/>
      <c r="AO569" s="150"/>
      <c r="AP569" s="150"/>
      <c r="AQ569" s="150"/>
      <c r="AR569" s="150"/>
      <c r="AS569" s="150"/>
      <c r="AT569" s="150"/>
      <c r="AU569" s="150"/>
      <c r="AV569" s="150"/>
      <c r="AW569" s="150"/>
      <c r="AX569" s="150"/>
      <c r="AY569" s="150"/>
      <c r="AZ569" s="150"/>
      <c r="BA569" s="150"/>
      <c r="BB569" s="150"/>
      <c r="BC569" s="150"/>
      <c r="BD569" s="150"/>
      <c r="BE569" s="150"/>
      <c r="BF569" s="150"/>
      <c r="BG569" s="150"/>
      <c r="BH569" s="150"/>
    </row>
    <row r="570" spans="1:60" outlineLevel="1" x14ac:dyDescent="0.2">
      <c r="A570" s="157"/>
      <c r="B570" s="158"/>
      <c r="C570" s="195" t="s">
        <v>704</v>
      </c>
      <c r="D570" s="188"/>
      <c r="E570" s="189">
        <v>14.375</v>
      </c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50"/>
      <c r="Z570" s="150"/>
      <c r="AA570" s="150"/>
      <c r="AB570" s="150"/>
      <c r="AC570" s="150"/>
      <c r="AD570" s="150"/>
      <c r="AE570" s="150"/>
      <c r="AF570" s="150"/>
      <c r="AG570" s="150" t="s">
        <v>264</v>
      </c>
      <c r="AH570" s="150">
        <v>0</v>
      </c>
      <c r="AI570" s="150"/>
      <c r="AJ570" s="150"/>
      <c r="AK570" s="150"/>
      <c r="AL570" s="150"/>
      <c r="AM570" s="150"/>
      <c r="AN570" s="150"/>
      <c r="AO570" s="150"/>
      <c r="AP570" s="150"/>
      <c r="AQ570" s="150"/>
      <c r="AR570" s="150"/>
      <c r="AS570" s="150"/>
      <c r="AT570" s="150"/>
      <c r="AU570" s="150"/>
      <c r="AV570" s="150"/>
      <c r="AW570" s="150"/>
      <c r="AX570" s="150"/>
      <c r="AY570" s="150"/>
      <c r="AZ570" s="150"/>
      <c r="BA570" s="150"/>
      <c r="BB570" s="150"/>
      <c r="BC570" s="150"/>
      <c r="BD570" s="150"/>
      <c r="BE570" s="150"/>
      <c r="BF570" s="150"/>
      <c r="BG570" s="150"/>
      <c r="BH570" s="150"/>
    </row>
    <row r="571" spans="1:60" outlineLevel="1" x14ac:dyDescent="0.2">
      <c r="A571" s="169">
        <v>92</v>
      </c>
      <c r="B571" s="170" t="s">
        <v>705</v>
      </c>
      <c r="C571" s="184" t="s">
        <v>706</v>
      </c>
      <c r="D571" s="171" t="s">
        <v>259</v>
      </c>
      <c r="E571" s="172">
        <v>9.8393999999999995</v>
      </c>
      <c r="F571" s="173"/>
      <c r="G571" s="174">
        <f>ROUND(E571*F571,2)</f>
        <v>0</v>
      </c>
      <c r="H571" s="161"/>
      <c r="I571" s="160">
        <f>ROUND(E571*H571,2)</f>
        <v>0</v>
      </c>
      <c r="J571" s="161"/>
      <c r="K571" s="160">
        <f>ROUND(E571*J571,2)</f>
        <v>0</v>
      </c>
      <c r="L571" s="160">
        <v>21</v>
      </c>
      <c r="M571" s="160">
        <f>G571*(1+L571/100)</f>
        <v>0</v>
      </c>
      <c r="N571" s="160">
        <v>0</v>
      </c>
      <c r="O571" s="160">
        <f>ROUND(E571*N571,2)</f>
        <v>0</v>
      </c>
      <c r="P571" s="160">
        <v>0</v>
      </c>
      <c r="Q571" s="160">
        <f>ROUND(E571*P571,2)</f>
        <v>0</v>
      </c>
      <c r="R571" s="160"/>
      <c r="S571" s="160" t="s">
        <v>260</v>
      </c>
      <c r="T571" s="160" t="s">
        <v>260</v>
      </c>
      <c r="U571" s="160">
        <v>0</v>
      </c>
      <c r="V571" s="160">
        <f>ROUND(E571*U571,2)</f>
        <v>0</v>
      </c>
      <c r="W571" s="160"/>
      <c r="X571" s="160" t="s">
        <v>261</v>
      </c>
      <c r="Y571" s="150"/>
      <c r="Z571" s="150"/>
      <c r="AA571" s="150"/>
      <c r="AB571" s="150"/>
      <c r="AC571" s="150"/>
      <c r="AD571" s="150"/>
      <c r="AE571" s="150"/>
      <c r="AF571" s="150"/>
      <c r="AG571" s="150" t="s">
        <v>262</v>
      </c>
      <c r="AH571" s="150"/>
      <c r="AI571" s="150"/>
      <c r="AJ571" s="150"/>
      <c r="AK571" s="150"/>
      <c r="AL571" s="150"/>
      <c r="AM571" s="150"/>
      <c r="AN571" s="150"/>
      <c r="AO571" s="150"/>
      <c r="AP571" s="150"/>
      <c r="AQ571" s="150"/>
      <c r="AR571" s="150"/>
      <c r="AS571" s="150"/>
      <c r="AT571" s="150"/>
      <c r="AU571" s="150"/>
      <c r="AV571" s="150"/>
      <c r="AW571" s="150"/>
      <c r="AX571" s="150"/>
      <c r="AY571" s="150"/>
      <c r="AZ571" s="150"/>
      <c r="BA571" s="150"/>
      <c r="BB571" s="150"/>
      <c r="BC571" s="150"/>
      <c r="BD571" s="150"/>
      <c r="BE571" s="150"/>
      <c r="BF571" s="150"/>
      <c r="BG571" s="150"/>
      <c r="BH571" s="150"/>
    </row>
    <row r="572" spans="1:60" ht="33.75" outlineLevel="1" x14ac:dyDescent="0.2">
      <c r="A572" s="157"/>
      <c r="B572" s="158"/>
      <c r="C572" s="195" t="s">
        <v>707</v>
      </c>
      <c r="D572" s="188"/>
      <c r="E572" s="189">
        <v>9.8393999999999995</v>
      </c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50"/>
      <c r="Z572" s="150"/>
      <c r="AA572" s="150"/>
      <c r="AB572" s="150"/>
      <c r="AC572" s="150"/>
      <c r="AD572" s="150"/>
      <c r="AE572" s="150"/>
      <c r="AF572" s="150"/>
      <c r="AG572" s="150" t="s">
        <v>264</v>
      </c>
      <c r="AH572" s="150">
        <v>0</v>
      </c>
      <c r="AI572" s="150"/>
      <c r="AJ572" s="150"/>
      <c r="AK572" s="150"/>
      <c r="AL572" s="150"/>
      <c r="AM572" s="150"/>
      <c r="AN572" s="150"/>
      <c r="AO572" s="150"/>
      <c r="AP572" s="150"/>
      <c r="AQ572" s="150"/>
      <c r="AR572" s="150"/>
      <c r="AS572" s="150"/>
      <c r="AT572" s="150"/>
      <c r="AU572" s="150"/>
      <c r="AV572" s="150"/>
      <c r="AW572" s="150"/>
      <c r="AX572" s="150"/>
      <c r="AY572" s="150"/>
      <c r="AZ572" s="150"/>
      <c r="BA572" s="150"/>
      <c r="BB572" s="150"/>
      <c r="BC572" s="150"/>
      <c r="BD572" s="150"/>
      <c r="BE572" s="150"/>
      <c r="BF572" s="150"/>
      <c r="BG572" s="150"/>
      <c r="BH572" s="150"/>
    </row>
    <row r="573" spans="1:60" outlineLevel="1" x14ac:dyDescent="0.2">
      <c r="A573" s="169">
        <v>93</v>
      </c>
      <c r="B573" s="170" t="s">
        <v>708</v>
      </c>
      <c r="C573" s="184" t="s">
        <v>709</v>
      </c>
      <c r="D573" s="171" t="s">
        <v>267</v>
      </c>
      <c r="E573" s="172">
        <v>4.7834300000000001</v>
      </c>
      <c r="F573" s="173"/>
      <c r="G573" s="174">
        <f>ROUND(E573*F573,2)</f>
        <v>0</v>
      </c>
      <c r="H573" s="161"/>
      <c r="I573" s="160">
        <f>ROUND(E573*H573,2)</f>
        <v>0</v>
      </c>
      <c r="J573" s="161"/>
      <c r="K573" s="160">
        <f>ROUND(E573*J573,2)</f>
        <v>0</v>
      </c>
      <c r="L573" s="160">
        <v>21</v>
      </c>
      <c r="M573" s="160">
        <f>G573*(1+L573/100)</f>
        <v>0</v>
      </c>
      <c r="N573" s="160">
        <v>0</v>
      </c>
      <c r="O573" s="160">
        <f>ROUND(E573*N573,2)</f>
        <v>0</v>
      </c>
      <c r="P573" s="160">
        <v>1.8</v>
      </c>
      <c r="Q573" s="160">
        <f>ROUND(E573*P573,2)</f>
        <v>8.61</v>
      </c>
      <c r="R573" s="160"/>
      <c r="S573" s="160" t="s">
        <v>260</v>
      </c>
      <c r="T573" s="160" t="s">
        <v>260</v>
      </c>
      <c r="U573" s="160">
        <v>1.3280000000000001</v>
      </c>
      <c r="V573" s="160">
        <f>ROUND(E573*U573,2)</f>
        <v>6.35</v>
      </c>
      <c r="W573" s="160"/>
      <c r="X573" s="160" t="s">
        <v>261</v>
      </c>
      <c r="Y573" s="150"/>
      <c r="Z573" s="150"/>
      <c r="AA573" s="150"/>
      <c r="AB573" s="150"/>
      <c r="AC573" s="150"/>
      <c r="AD573" s="150"/>
      <c r="AE573" s="150"/>
      <c r="AF573" s="150"/>
      <c r="AG573" s="150" t="s">
        <v>262</v>
      </c>
      <c r="AH573" s="150"/>
      <c r="AI573" s="150"/>
      <c r="AJ573" s="150"/>
      <c r="AK573" s="150"/>
      <c r="AL573" s="150"/>
      <c r="AM573" s="150"/>
      <c r="AN573" s="150"/>
      <c r="AO573" s="150"/>
      <c r="AP573" s="150"/>
      <c r="AQ573" s="150"/>
      <c r="AR573" s="150"/>
      <c r="AS573" s="150"/>
      <c r="AT573" s="150"/>
      <c r="AU573" s="150"/>
      <c r="AV573" s="150"/>
      <c r="AW573" s="150"/>
      <c r="AX573" s="150"/>
      <c r="AY573" s="150"/>
      <c r="AZ573" s="150"/>
      <c r="BA573" s="150"/>
      <c r="BB573" s="150"/>
      <c r="BC573" s="150"/>
      <c r="BD573" s="150"/>
      <c r="BE573" s="150"/>
      <c r="BF573" s="150"/>
      <c r="BG573" s="150"/>
      <c r="BH573" s="150"/>
    </row>
    <row r="574" spans="1:60" outlineLevel="1" x14ac:dyDescent="0.2">
      <c r="A574" s="157"/>
      <c r="B574" s="158"/>
      <c r="C574" s="195" t="s">
        <v>710</v>
      </c>
      <c r="D574" s="188"/>
      <c r="E574" s="189">
        <v>4.7834300000000001</v>
      </c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50"/>
      <c r="Z574" s="150"/>
      <c r="AA574" s="150"/>
      <c r="AB574" s="150"/>
      <c r="AC574" s="150"/>
      <c r="AD574" s="150"/>
      <c r="AE574" s="150"/>
      <c r="AF574" s="150"/>
      <c r="AG574" s="150" t="s">
        <v>264</v>
      </c>
      <c r="AH574" s="150">
        <v>0</v>
      </c>
      <c r="AI574" s="150"/>
      <c r="AJ574" s="150"/>
      <c r="AK574" s="150"/>
      <c r="AL574" s="150"/>
      <c r="AM574" s="150"/>
      <c r="AN574" s="150"/>
      <c r="AO574" s="150"/>
      <c r="AP574" s="150"/>
      <c r="AQ574" s="150"/>
      <c r="AR574" s="150"/>
      <c r="AS574" s="150"/>
      <c r="AT574" s="150"/>
      <c r="AU574" s="150"/>
      <c r="AV574" s="150"/>
      <c r="AW574" s="150"/>
      <c r="AX574" s="150"/>
      <c r="AY574" s="150"/>
      <c r="AZ574" s="150"/>
      <c r="BA574" s="150"/>
      <c r="BB574" s="150"/>
      <c r="BC574" s="150"/>
      <c r="BD574" s="150"/>
      <c r="BE574" s="150"/>
      <c r="BF574" s="150"/>
      <c r="BG574" s="150"/>
      <c r="BH574" s="150"/>
    </row>
    <row r="575" spans="1:60" outlineLevel="1" x14ac:dyDescent="0.2">
      <c r="A575" s="169">
        <v>94</v>
      </c>
      <c r="B575" s="170" t="s">
        <v>711</v>
      </c>
      <c r="C575" s="184" t="s">
        <v>712</v>
      </c>
      <c r="D575" s="171" t="s">
        <v>267</v>
      </c>
      <c r="E575" s="172">
        <v>4.3692399999999996</v>
      </c>
      <c r="F575" s="173"/>
      <c r="G575" s="174">
        <f>ROUND(E575*F575,2)</f>
        <v>0</v>
      </c>
      <c r="H575" s="161"/>
      <c r="I575" s="160">
        <f>ROUND(E575*H575,2)</f>
        <v>0</v>
      </c>
      <c r="J575" s="161"/>
      <c r="K575" s="160">
        <f>ROUND(E575*J575,2)</f>
        <v>0</v>
      </c>
      <c r="L575" s="160">
        <v>21</v>
      </c>
      <c r="M575" s="160">
        <f>G575*(1+L575/100)</f>
        <v>0</v>
      </c>
      <c r="N575" s="160">
        <v>0</v>
      </c>
      <c r="O575" s="160">
        <f>ROUND(E575*N575,2)</f>
        <v>0</v>
      </c>
      <c r="P575" s="160">
        <v>2</v>
      </c>
      <c r="Q575" s="160">
        <f>ROUND(E575*P575,2)</f>
        <v>8.74</v>
      </c>
      <c r="R575" s="160"/>
      <c r="S575" s="160" t="s">
        <v>260</v>
      </c>
      <c r="T575" s="160" t="s">
        <v>260</v>
      </c>
      <c r="U575" s="160">
        <v>6.4359999999999999</v>
      </c>
      <c r="V575" s="160">
        <f>ROUND(E575*U575,2)</f>
        <v>28.12</v>
      </c>
      <c r="W575" s="160"/>
      <c r="X575" s="160" t="s">
        <v>261</v>
      </c>
      <c r="Y575" s="150"/>
      <c r="Z575" s="150"/>
      <c r="AA575" s="150"/>
      <c r="AB575" s="150"/>
      <c r="AC575" s="150"/>
      <c r="AD575" s="150"/>
      <c r="AE575" s="150"/>
      <c r="AF575" s="150"/>
      <c r="AG575" s="150" t="s">
        <v>262</v>
      </c>
      <c r="AH575" s="150"/>
      <c r="AI575" s="150"/>
      <c r="AJ575" s="150"/>
      <c r="AK575" s="150"/>
      <c r="AL575" s="150"/>
      <c r="AM575" s="150"/>
      <c r="AN575" s="150"/>
      <c r="AO575" s="150"/>
      <c r="AP575" s="150"/>
      <c r="AQ575" s="150"/>
      <c r="AR575" s="150"/>
      <c r="AS575" s="150"/>
      <c r="AT575" s="150"/>
      <c r="AU575" s="150"/>
      <c r="AV575" s="150"/>
      <c r="AW575" s="150"/>
      <c r="AX575" s="150"/>
      <c r="AY575" s="150"/>
      <c r="AZ575" s="150"/>
      <c r="BA575" s="150"/>
      <c r="BB575" s="150"/>
      <c r="BC575" s="150"/>
      <c r="BD575" s="150"/>
      <c r="BE575" s="150"/>
      <c r="BF575" s="150"/>
      <c r="BG575" s="150"/>
      <c r="BH575" s="150"/>
    </row>
    <row r="576" spans="1:60" outlineLevel="1" x14ac:dyDescent="0.2">
      <c r="A576" s="157"/>
      <c r="B576" s="158"/>
      <c r="C576" s="195" t="s">
        <v>713</v>
      </c>
      <c r="D576" s="188"/>
      <c r="E576" s="189">
        <v>0.43923000000000001</v>
      </c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50"/>
      <c r="Z576" s="150"/>
      <c r="AA576" s="150"/>
      <c r="AB576" s="150"/>
      <c r="AC576" s="150"/>
      <c r="AD576" s="150"/>
      <c r="AE576" s="150"/>
      <c r="AF576" s="150"/>
      <c r="AG576" s="150" t="s">
        <v>264</v>
      </c>
      <c r="AH576" s="150">
        <v>0</v>
      </c>
      <c r="AI576" s="150"/>
      <c r="AJ576" s="150"/>
      <c r="AK576" s="150"/>
      <c r="AL576" s="150"/>
      <c r="AM576" s="150"/>
      <c r="AN576" s="150"/>
      <c r="AO576" s="150"/>
      <c r="AP576" s="150"/>
      <c r="AQ576" s="150"/>
      <c r="AR576" s="150"/>
      <c r="AS576" s="150"/>
      <c r="AT576" s="150"/>
      <c r="AU576" s="150"/>
      <c r="AV576" s="150"/>
      <c r="AW576" s="150"/>
      <c r="AX576" s="150"/>
      <c r="AY576" s="150"/>
      <c r="AZ576" s="150"/>
      <c r="BA576" s="150"/>
      <c r="BB576" s="150"/>
      <c r="BC576" s="150"/>
      <c r="BD576" s="150"/>
      <c r="BE576" s="150"/>
      <c r="BF576" s="150"/>
      <c r="BG576" s="150"/>
      <c r="BH576" s="150"/>
    </row>
    <row r="577" spans="1:60" outlineLevel="1" x14ac:dyDescent="0.2">
      <c r="A577" s="157"/>
      <c r="B577" s="158"/>
      <c r="C577" s="195" t="s">
        <v>714</v>
      </c>
      <c r="D577" s="188"/>
      <c r="E577" s="189">
        <v>1.2275100000000001</v>
      </c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50"/>
      <c r="Z577" s="150"/>
      <c r="AA577" s="150"/>
      <c r="AB577" s="150"/>
      <c r="AC577" s="150"/>
      <c r="AD577" s="150"/>
      <c r="AE577" s="150"/>
      <c r="AF577" s="150"/>
      <c r="AG577" s="150" t="s">
        <v>264</v>
      </c>
      <c r="AH577" s="150">
        <v>0</v>
      </c>
      <c r="AI577" s="150"/>
      <c r="AJ577" s="150"/>
      <c r="AK577" s="150"/>
      <c r="AL577" s="150"/>
      <c r="AM577" s="150"/>
      <c r="AN577" s="150"/>
      <c r="AO577" s="150"/>
      <c r="AP577" s="150"/>
      <c r="AQ577" s="150"/>
      <c r="AR577" s="150"/>
      <c r="AS577" s="150"/>
      <c r="AT577" s="150"/>
      <c r="AU577" s="150"/>
      <c r="AV577" s="150"/>
      <c r="AW577" s="150"/>
      <c r="AX577" s="150"/>
      <c r="AY577" s="150"/>
      <c r="AZ577" s="150"/>
      <c r="BA577" s="150"/>
      <c r="BB577" s="150"/>
      <c r="BC577" s="150"/>
      <c r="BD577" s="150"/>
      <c r="BE577" s="150"/>
      <c r="BF577" s="150"/>
      <c r="BG577" s="150"/>
      <c r="BH577" s="150"/>
    </row>
    <row r="578" spans="1:60" outlineLevel="1" x14ac:dyDescent="0.2">
      <c r="A578" s="157"/>
      <c r="B578" s="158"/>
      <c r="C578" s="195" t="s">
        <v>715</v>
      </c>
      <c r="D578" s="188"/>
      <c r="E578" s="189">
        <v>2.7025000000000001</v>
      </c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  <c r="S578" s="160"/>
      <c r="T578" s="160"/>
      <c r="U578" s="160"/>
      <c r="V578" s="160"/>
      <c r="W578" s="160"/>
      <c r="X578" s="160"/>
      <c r="Y578" s="150"/>
      <c r="Z578" s="150"/>
      <c r="AA578" s="150"/>
      <c r="AB578" s="150"/>
      <c r="AC578" s="150"/>
      <c r="AD578" s="150"/>
      <c r="AE578" s="150"/>
      <c r="AF578" s="150"/>
      <c r="AG578" s="150" t="s">
        <v>264</v>
      </c>
      <c r="AH578" s="150">
        <v>0</v>
      </c>
      <c r="AI578" s="150"/>
      <c r="AJ578" s="150"/>
      <c r="AK578" s="150"/>
      <c r="AL578" s="150"/>
      <c r="AM578" s="150"/>
      <c r="AN578" s="150"/>
      <c r="AO578" s="150"/>
      <c r="AP578" s="150"/>
      <c r="AQ578" s="150"/>
      <c r="AR578" s="150"/>
      <c r="AS578" s="150"/>
      <c r="AT578" s="150"/>
      <c r="AU578" s="150"/>
      <c r="AV578" s="150"/>
      <c r="AW578" s="150"/>
      <c r="AX578" s="150"/>
      <c r="AY578" s="150"/>
      <c r="AZ578" s="150"/>
      <c r="BA578" s="150"/>
      <c r="BB578" s="150"/>
      <c r="BC578" s="150"/>
      <c r="BD578" s="150"/>
      <c r="BE578" s="150"/>
      <c r="BF578" s="150"/>
      <c r="BG578" s="150"/>
      <c r="BH578" s="150"/>
    </row>
    <row r="579" spans="1:60" outlineLevel="1" x14ac:dyDescent="0.2">
      <c r="A579" s="169">
        <v>95</v>
      </c>
      <c r="B579" s="170" t="s">
        <v>716</v>
      </c>
      <c r="C579" s="184" t="s">
        <v>717</v>
      </c>
      <c r="D579" s="171" t="s">
        <v>267</v>
      </c>
      <c r="E579" s="172">
        <v>16.606000000000002</v>
      </c>
      <c r="F579" s="173"/>
      <c r="G579" s="174">
        <f>ROUND(E579*F579,2)</f>
        <v>0</v>
      </c>
      <c r="H579" s="161"/>
      <c r="I579" s="160">
        <f>ROUND(E579*H579,2)</f>
        <v>0</v>
      </c>
      <c r="J579" s="161"/>
      <c r="K579" s="160">
        <f>ROUND(E579*J579,2)</f>
        <v>0</v>
      </c>
      <c r="L579" s="160">
        <v>21</v>
      </c>
      <c r="M579" s="160">
        <f>G579*(1+L579/100)</f>
        <v>0</v>
      </c>
      <c r="N579" s="160">
        <v>0</v>
      </c>
      <c r="O579" s="160">
        <f>ROUND(E579*N579,2)</f>
        <v>0</v>
      </c>
      <c r="P579" s="160">
        <v>2.4</v>
      </c>
      <c r="Q579" s="160">
        <f>ROUND(E579*P579,2)</f>
        <v>39.85</v>
      </c>
      <c r="R579" s="160"/>
      <c r="S579" s="160" t="s">
        <v>260</v>
      </c>
      <c r="T579" s="160" t="s">
        <v>260</v>
      </c>
      <c r="U579" s="160">
        <v>13.301</v>
      </c>
      <c r="V579" s="160">
        <f>ROUND(E579*U579,2)</f>
        <v>220.88</v>
      </c>
      <c r="W579" s="160"/>
      <c r="X579" s="160" t="s">
        <v>261</v>
      </c>
      <c r="Y579" s="150"/>
      <c r="Z579" s="150"/>
      <c r="AA579" s="150"/>
      <c r="AB579" s="150"/>
      <c r="AC579" s="150"/>
      <c r="AD579" s="150"/>
      <c r="AE579" s="150"/>
      <c r="AF579" s="150"/>
      <c r="AG579" s="150" t="s">
        <v>262</v>
      </c>
      <c r="AH579" s="150"/>
      <c r="AI579" s="150"/>
      <c r="AJ579" s="150"/>
      <c r="AK579" s="150"/>
      <c r="AL579" s="150"/>
      <c r="AM579" s="150"/>
      <c r="AN579" s="150"/>
      <c r="AO579" s="150"/>
      <c r="AP579" s="150"/>
      <c r="AQ579" s="150"/>
      <c r="AR579" s="150"/>
      <c r="AS579" s="150"/>
      <c r="AT579" s="150"/>
      <c r="AU579" s="150"/>
      <c r="AV579" s="150"/>
      <c r="AW579" s="150"/>
      <c r="AX579" s="150"/>
      <c r="AY579" s="150"/>
      <c r="AZ579" s="150"/>
      <c r="BA579" s="150"/>
      <c r="BB579" s="150"/>
      <c r="BC579" s="150"/>
      <c r="BD579" s="150"/>
      <c r="BE579" s="150"/>
      <c r="BF579" s="150"/>
      <c r="BG579" s="150"/>
      <c r="BH579" s="150"/>
    </row>
    <row r="580" spans="1:60" outlineLevel="1" x14ac:dyDescent="0.2">
      <c r="A580" s="157"/>
      <c r="B580" s="158"/>
      <c r="C580" s="195" t="s">
        <v>718</v>
      </c>
      <c r="D580" s="188"/>
      <c r="E580" s="189">
        <v>3.3809999999999998</v>
      </c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50"/>
      <c r="Z580" s="150"/>
      <c r="AA580" s="150"/>
      <c r="AB580" s="150"/>
      <c r="AC580" s="150"/>
      <c r="AD580" s="150"/>
      <c r="AE580" s="150"/>
      <c r="AF580" s="150"/>
      <c r="AG580" s="150" t="s">
        <v>264</v>
      </c>
      <c r="AH580" s="150">
        <v>0</v>
      </c>
      <c r="AI580" s="150"/>
      <c r="AJ580" s="150"/>
      <c r="AK580" s="150"/>
      <c r="AL580" s="150"/>
      <c r="AM580" s="150"/>
      <c r="AN580" s="150"/>
      <c r="AO580" s="150"/>
      <c r="AP580" s="150"/>
      <c r="AQ580" s="150"/>
      <c r="AR580" s="150"/>
      <c r="AS580" s="150"/>
      <c r="AT580" s="150"/>
      <c r="AU580" s="150"/>
      <c r="AV580" s="150"/>
      <c r="AW580" s="150"/>
      <c r="AX580" s="150"/>
      <c r="AY580" s="150"/>
      <c r="AZ580" s="150"/>
      <c r="BA580" s="150"/>
      <c r="BB580" s="150"/>
      <c r="BC580" s="150"/>
      <c r="BD580" s="150"/>
      <c r="BE580" s="150"/>
      <c r="BF580" s="150"/>
      <c r="BG580" s="150"/>
      <c r="BH580" s="150"/>
    </row>
    <row r="581" spans="1:60" outlineLevel="1" x14ac:dyDescent="0.2">
      <c r="A581" s="157"/>
      <c r="B581" s="158"/>
      <c r="C581" s="195" t="s">
        <v>719</v>
      </c>
      <c r="D581" s="188"/>
      <c r="E581" s="189">
        <v>13.225</v>
      </c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50"/>
      <c r="Z581" s="150"/>
      <c r="AA581" s="150"/>
      <c r="AB581" s="150"/>
      <c r="AC581" s="150"/>
      <c r="AD581" s="150"/>
      <c r="AE581" s="150"/>
      <c r="AF581" s="150"/>
      <c r="AG581" s="150" t="s">
        <v>264</v>
      </c>
      <c r="AH581" s="150">
        <v>0</v>
      </c>
      <c r="AI581" s="150"/>
      <c r="AJ581" s="150"/>
      <c r="AK581" s="150"/>
      <c r="AL581" s="150"/>
      <c r="AM581" s="150"/>
      <c r="AN581" s="150"/>
      <c r="AO581" s="150"/>
      <c r="AP581" s="150"/>
      <c r="AQ581" s="150"/>
      <c r="AR581" s="150"/>
      <c r="AS581" s="150"/>
      <c r="AT581" s="150"/>
      <c r="AU581" s="150"/>
      <c r="AV581" s="150"/>
      <c r="AW581" s="150"/>
      <c r="AX581" s="150"/>
      <c r="AY581" s="150"/>
      <c r="AZ581" s="150"/>
      <c r="BA581" s="150"/>
      <c r="BB581" s="150"/>
      <c r="BC581" s="150"/>
      <c r="BD581" s="150"/>
      <c r="BE581" s="150"/>
      <c r="BF581" s="150"/>
      <c r="BG581" s="150"/>
      <c r="BH581" s="150"/>
    </row>
    <row r="582" spans="1:60" outlineLevel="1" x14ac:dyDescent="0.2">
      <c r="A582" s="169">
        <v>96</v>
      </c>
      <c r="B582" s="170" t="s">
        <v>720</v>
      </c>
      <c r="C582" s="184" t="s">
        <v>721</v>
      </c>
      <c r="D582" s="171" t="s">
        <v>259</v>
      </c>
      <c r="E582" s="172">
        <v>26.685749999999999</v>
      </c>
      <c r="F582" s="173"/>
      <c r="G582" s="174">
        <f>ROUND(E582*F582,2)</f>
        <v>0</v>
      </c>
      <c r="H582" s="161"/>
      <c r="I582" s="160">
        <f>ROUND(E582*H582,2)</f>
        <v>0</v>
      </c>
      <c r="J582" s="161"/>
      <c r="K582" s="160">
        <f>ROUND(E582*J582,2)</f>
        <v>0</v>
      </c>
      <c r="L582" s="160">
        <v>21</v>
      </c>
      <c r="M582" s="160">
        <f>G582*(1+L582/100)</f>
        <v>0</v>
      </c>
      <c r="N582" s="160">
        <v>6.7000000000000002E-4</v>
      </c>
      <c r="O582" s="160">
        <f>ROUND(E582*N582,2)</f>
        <v>0.02</v>
      </c>
      <c r="P582" s="160">
        <v>0.184</v>
      </c>
      <c r="Q582" s="160">
        <f>ROUND(E582*P582,2)</f>
        <v>4.91</v>
      </c>
      <c r="R582" s="160"/>
      <c r="S582" s="160" t="s">
        <v>260</v>
      </c>
      <c r="T582" s="160" t="s">
        <v>260</v>
      </c>
      <c r="U582" s="160">
        <v>0.22700000000000001</v>
      </c>
      <c r="V582" s="160">
        <f>ROUND(E582*U582,2)</f>
        <v>6.06</v>
      </c>
      <c r="W582" s="160"/>
      <c r="X582" s="160" t="s">
        <v>261</v>
      </c>
      <c r="Y582" s="150"/>
      <c r="Z582" s="150"/>
      <c r="AA582" s="150"/>
      <c r="AB582" s="150"/>
      <c r="AC582" s="150"/>
      <c r="AD582" s="150"/>
      <c r="AE582" s="150"/>
      <c r="AF582" s="150"/>
      <c r="AG582" s="150" t="s">
        <v>262</v>
      </c>
      <c r="AH582" s="150"/>
      <c r="AI582" s="150"/>
      <c r="AJ582" s="150"/>
      <c r="AK582" s="150"/>
      <c r="AL582" s="150"/>
      <c r="AM582" s="150"/>
      <c r="AN582" s="150"/>
      <c r="AO582" s="150"/>
      <c r="AP582" s="150"/>
      <c r="AQ582" s="150"/>
      <c r="AR582" s="150"/>
      <c r="AS582" s="150"/>
      <c r="AT582" s="150"/>
      <c r="AU582" s="150"/>
      <c r="AV582" s="150"/>
      <c r="AW582" s="150"/>
      <c r="AX582" s="150"/>
      <c r="AY582" s="150"/>
      <c r="AZ582" s="150"/>
      <c r="BA582" s="150"/>
      <c r="BB582" s="150"/>
      <c r="BC582" s="150"/>
      <c r="BD582" s="150"/>
      <c r="BE582" s="150"/>
      <c r="BF582" s="150"/>
      <c r="BG582" s="150"/>
      <c r="BH582" s="150"/>
    </row>
    <row r="583" spans="1:60" outlineLevel="1" x14ac:dyDescent="0.2">
      <c r="A583" s="157"/>
      <c r="B583" s="158"/>
      <c r="C583" s="195" t="s">
        <v>722</v>
      </c>
      <c r="D583" s="188"/>
      <c r="E583" s="189">
        <v>9.66</v>
      </c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50"/>
      <c r="Z583" s="150"/>
      <c r="AA583" s="150"/>
      <c r="AB583" s="150"/>
      <c r="AC583" s="150"/>
      <c r="AD583" s="150"/>
      <c r="AE583" s="150"/>
      <c r="AF583" s="150"/>
      <c r="AG583" s="150" t="s">
        <v>264</v>
      </c>
      <c r="AH583" s="150">
        <v>0</v>
      </c>
      <c r="AI583" s="150"/>
      <c r="AJ583" s="150"/>
      <c r="AK583" s="150"/>
      <c r="AL583" s="150"/>
      <c r="AM583" s="150"/>
      <c r="AN583" s="150"/>
      <c r="AO583" s="150"/>
      <c r="AP583" s="150"/>
      <c r="AQ583" s="150"/>
      <c r="AR583" s="150"/>
      <c r="AS583" s="150"/>
      <c r="AT583" s="150"/>
      <c r="AU583" s="150"/>
      <c r="AV583" s="150"/>
      <c r="AW583" s="150"/>
      <c r="AX583" s="150"/>
      <c r="AY583" s="150"/>
      <c r="AZ583" s="150"/>
      <c r="BA583" s="150"/>
      <c r="BB583" s="150"/>
      <c r="BC583" s="150"/>
      <c r="BD583" s="150"/>
      <c r="BE583" s="150"/>
      <c r="BF583" s="150"/>
      <c r="BG583" s="150"/>
      <c r="BH583" s="150"/>
    </row>
    <row r="584" spans="1:60" outlineLevel="1" x14ac:dyDescent="0.2">
      <c r="A584" s="157"/>
      <c r="B584" s="158"/>
      <c r="C584" s="195" t="s">
        <v>723</v>
      </c>
      <c r="D584" s="188"/>
      <c r="E584" s="189">
        <v>1.9319999999999999</v>
      </c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50"/>
      <c r="Z584" s="150"/>
      <c r="AA584" s="150"/>
      <c r="AB584" s="150"/>
      <c r="AC584" s="150"/>
      <c r="AD584" s="150"/>
      <c r="AE584" s="150"/>
      <c r="AF584" s="150"/>
      <c r="AG584" s="150" t="s">
        <v>264</v>
      </c>
      <c r="AH584" s="150">
        <v>0</v>
      </c>
      <c r="AI584" s="150"/>
      <c r="AJ584" s="150"/>
      <c r="AK584" s="150"/>
      <c r="AL584" s="150"/>
      <c r="AM584" s="150"/>
      <c r="AN584" s="150"/>
      <c r="AO584" s="150"/>
      <c r="AP584" s="150"/>
      <c r="AQ584" s="150"/>
      <c r="AR584" s="150"/>
      <c r="AS584" s="150"/>
      <c r="AT584" s="150"/>
      <c r="AU584" s="150"/>
      <c r="AV584" s="150"/>
      <c r="AW584" s="150"/>
      <c r="AX584" s="150"/>
      <c r="AY584" s="150"/>
      <c r="AZ584" s="150"/>
      <c r="BA584" s="150"/>
      <c r="BB584" s="150"/>
      <c r="BC584" s="150"/>
      <c r="BD584" s="150"/>
      <c r="BE584" s="150"/>
      <c r="BF584" s="150"/>
      <c r="BG584" s="150"/>
      <c r="BH584" s="150"/>
    </row>
    <row r="585" spans="1:60" outlineLevel="1" x14ac:dyDescent="0.2">
      <c r="A585" s="157"/>
      <c r="B585" s="158"/>
      <c r="C585" s="195" t="s">
        <v>724</v>
      </c>
      <c r="D585" s="188"/>
      <c r="E585" s="189">
        <v>7.6475</v>
      </c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50"/>
      <c r="Z585" s="150"/>
      <c r="AA585" s="150"/>
      <c r="AB585" s="150"/>
      <c r="AC585" s="150"/>
      <c r="AD585" s="150"/>
      <c r="AE585" s="150"/>
      <c r="AF585" s="150"/>
      <c r="AG585" s="150" t="s">
        <v>264</v>
      </c>
      <c r="AH585" s="150">
        <v>0</v>
      </c>
      <c r="AI585" s="150"/>
      <c r="AJ585" s="150"/>
      <c r="AK585" s="150"/>
      <c r="AL585" s="150"/>
      <c r="AM585" s="150"/>
      <c r="AN585" s="150"/>
      <c r="AO585" s="150"/>
      <c r="AP585" s="150"/>
      <c r="AQ585" s="150"/>
      <c r="AR585" s="150"/>
      <c r="AS585" s="150"/>
      <c r="AT585" s="150"/>
      <c r="AU585" s="150"/>
      <c r="AV585" s="150"/>
      <c r="AW585" s="150"/>
      <c r="AX585" s="150"/>
      <c r="AY585" s="150"/>
      <c r="AZ585" s="150"/>
      <c r="BA585" s="150"/>
      <c r="BB585" s="150"/>
      <c r="BC585" s="150"/>
      <c r="BD585" s="150"/>
      <c r="BE585" s="150"/>
      <c r="BF585" s="150"/>
      <c r="BG585" s="150"/>
      <c r="BH585" s="150"/>
    </row>
    <row r="586" spans="1:60" outlineLevel="1" x14ac:dyDescent="0.2">
      <c r="A586" s="157"/>
      <c r="B586" s="158"/>
      <c r="C586" s="195" t="s">
        <v>725</v>
      </c>
      <c r="D586" s="188"/>
      <c r="E586" s="189">
        <v>7.44625</v>
      </c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50"/>
      <c r="Z586" s="150"/>
      <c r="AA586" s="150"/>
      <c r="AB586" s="150"/>
      <c r="AC586" s="150"/>
      <c r="AD586" s="150"/>
      <c r="AE586" s="150"/>
      <c r="AF586" s="150"/>
      <c r="AG586" s="150" t="s">
        <v>264</v>
      </c>
      <c r="AH586" s="150">
        <v>0</v>
      </c>
      <c r="AI586" s="150"/>
      <c r="AJ586" s="150"/>
      <c r="AK586" s="150"/>
      <c r="AL586" s="150"/>
      <c r="AM586" s="150"/>
      <c r="AN586" s="150"/>
      <c r="AO586" s="150"/>
      <c r="AP586" s="150"/>
      <c r="AQ586" s="150"/>
      <c r="AR586" s="150"/>
      <c r="AS586" s="150"/>
      <c r="AT586" s="150"/>
      <c r="AU586" s="150"/>
      <c r="AV586" s="150"/>
      <c r="AW586" s="150"/>
      <c r="AX586" s="150"/>
      <c r="AY586" s="150"/>
      <c r="AZ586" s="150"/>
      <c r="BA586" s="150"/>
      <c r="BB586" s="150"/>
      <c r="BC586" s="150"/>
      <c r="BD586" s="150"/>
      <c r="BE586" s="150"/>
      <c r="BF586" s="150"/>
      <c r="BG586" s="150"/>
      <c r="BH586" s="150"/>
    </row>
    <row r="587" spans="1:60" outlineLevel="1" x14ac:dyDescent="0.2">
      <c r="A587" s="169">
        <v>97</v>
      </c>
      <c r="B587" s="170" t="s">
        <v>726</v>
      </c>
      <c r="C587" s="184" t="s">
        <v>727</v>
      </c>
      <c r="D587" s="171" t="s">
        <v>259</v>
      </c>
      <c r="E587" s="172">
        <v>42.049550000000004</v>
      </c>
      <c r="F587" s="173"/>
      <c r="G587" s="174">
        <f>ROUND(E587*F587,2)</f>
        <v>0</v>
      </c>
      <c r="H587" s="161"/>
      <c r="I587" s="160">
        <f>ROUND(E587*H587,2)</f>
        <v>0</v>
      </c>
      <c r="J587" s="161"/>
      <c r="K587" s="160">
        <f>ROUND(E587*J587,2)</f>
        <v>0</v>
      </c>
      <c r="L587" s="160">
        <v>21</v>
      </c>
      <c r="M587" s="160">
        <f>G587*(1+L587/100)</f>
        <v>0</v>
      </c>
      <c r="N587" s="160">
        <v>6.7000000000000002E-4</v>
      </c>
      <c r="O587" s="160">
        <f>ROUND(E587*N587,2)</f>
        <v>0.03</v>
      </c>
      <c r="P587" s="160">
        <v>0.31900000000000001</v>
      </c>
      <c r="Q587" s="160">
        <f>ROUND(E587*P587,2)</f>
        <v>13.41</v>
      </c>
      <c r="R587" s="160"/>
      <c r="S587" s="160" t="s">
        <v>260</v>
      </c>
      <c r="T587" s="160" t="s">
        <v>260</v>
      </c>
      <c r="U587" s="160">
        <v>0.317</v>
      </c>
      <c r="V587" s="160">
        <f>ROUND(E587*U587,2)</f>
        <v>13.33</v>
      </c>
      <c r="W587" s="160"/>
      <c r="X587" s="160" t="s">
        <v>261</v>
      </c>
      <c r="Y587" s="150"/>
      <c r="Z587" s="150"/>
      <c r="AA587" s="150"/>
      <c r="AB587" s="150"/>
      <c r="AC587" s="150"/>
      <c r="AD587" s="150"/>
      <c r="AE587" s="150"/>
      <c r="AF587" s="150"/>
      <c r="AG587" s="150" t="s">
        <v>262</v>
      </c>
      <c r="AH587" s="150"/>
      <c r="AI587" s="150"/>
      <c r="AJ587" s="150"/>
      <c r="AK587" s="150"/>
      <c r="AL587" s="150"/>
      <c r="AM587" s="150"/>
      <c r="AN587" s="150"/>
      <c r="AO587" s="150"/>
      <c r="AP587" s="150"/>
      <c r="AQ587" s="150"/>
      <c r="AR587" s="150"/>
      <c r="AS587" s="150"/>
      <c r="AT587" s="150"/>
      <c r="AU587" s="150"/>
      <c r="AV587" s="150"/>
      <c r="AW587" s="150"/>
      <c r="AX587" s="150"/>
      <c r="AY587" s="150"/>
      <c r="AZ587" s="150"/>
      <c r="BA587" s="150"/>
      <c r="BB587" s="150"/>
      <c r="BC587" s="150"/>
      <c r="BD587" s="150"/>
      <c r="BE587" s="150"/>
      <c r="BF587" s="150"/>
      <c r="BG587" s="150"/>
      <c r="BH587" s="150"/>
    </row>
    <row r="588" spans="1:60" outlineLevel="1" x14ac:dyDescent="0.2">
      <c r="A588" s="157"/>
      <c r="B588" s="158"/>
      <c r="C588" s="195" t="s">
        <v>728</v>
      </c>
      <c r="D588" s="188"/>
      <c r="E588" s="189">
        <v>8.6251999999999995</v>
      </c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50"/>
      <c r="Z588" s="150"/>
      <c r="AA588" s="150"/>
      <c r="AB588" s="150"/>
      <c r="AC588" s="150"/>
      <c r="AD588" s="150"/>
      <c r="AE588" s="150"/>
      <c r="AF588" s="150"/>
      <c r="AG588" s="150" t="s">
        <v>264</v>
      </c>
      <c r="AH588" s="150">
        <v>0</v>
      </c>
      <c r="AI588" s="150"/>
      <c r="AJ588" s="150"/>
      <c r="AK588" s="150"/>
      <c r="AL588" s="150"/>
      <c r="AM588" s="150"/>
      <c r="AN588" s="150"/>
      <c r="AO588" s="150"/>
      <c r="AP588" s="150"/>
      <c r="AQ588" s="150"/>
      <c r="AR588" s="150"/>
      <c r="AS588" s="150"/>
      <c r="AT588" s="150"/>
      <c r="AU588" s="150"/>
      <c r="AV588" s="150"/>
      <c r="AW588" s="150"/>
      <c r="AX588" s="150"/>
      <c r="AY588" s="150"/>
      <c r="AZ588" s="150"/>
      <c r="BA588" s="150"/>
      <c r="BB588" s="150"/>
      <c r="BC588" s="150"/>
      <c r="BD588" s="150"/>
      <c r="BE588" s="150"/>
      <c r="BF588" s="150"/>
      <c r="BG588" s="150"/>
      <c r="BH588" s="150"/>
    </row>
    <row r="589" spans="1:60" outlineLevel="1" x14ac:dyDescent="0.2">
      <c r="A589" s="157"/>
      <c r="B589" s="158"/>
      <c r="C589" s="195" t="s">
        <v>729</v>
      </c>
      <c r="D589" s="188"/>
      <c r="E589" s="189">
        <v>8.2657000000000007</v>
      </c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50"/>
      <c r="Z589" s="150"/>
      <c r="AA589" s="150"/>
      <c r="AB589" s="150"/>
      <c r="AC589" s="150"/>
      <c r="AD589" s="150"/>
      <c r="AE589" s="150"/>
      <c r="AF589" s="150"/>
      <c r="AG589" s="150" t="s">
        <v>264</v>
      </c>
      <c r="AH589" s="150">
        <v>0</v>
      </c>
      <c r="AI589" s="150"/>
      <c r="AJ589" s="150"/>
      <c r="AK589" s="150"/>
      <c r="AL589" s="150"/>
      <c r="AM589" s="150"/>
      <c r="AN589" s="150"/>
      <c r="AO589" s="150"/>
      <c r="AP589" s="150"/>
      <c r="AQ589" s="150"/>
      <c r="AR589" s="150"/>
      <c r="AS589" s="150"/>
      <c r="AT589" s="150"/>
      <c r="AU589" s="150"/>
      <c r="AV589" s="150"/>
      <c r="AW589" s="150"/>
      <c r="AX589" s="150"/>
      <c r="AY589" s="150"/>
      <c r="AZ589" s="150"/>
      <c r="BA589" s="150"/>
      <c r="BB589" s="150"/>
      <c r="BC589" s="150"/>
      <c r="BD589" s="150"/>
      <c r="BE589" s="150"/>
      <c r="BF589" s="150"/>
      <c r="BG589" s="150"/>
      <c r="BH589" s="150"/>
    </row>
    <row r="590" spans="1:60" outlineLevel="1" x14ac:dyDescent="0.2">
      <c r="A590" s="157"/>
      <c r="B590" s="158"/>
      <c r="C590" s="195" t="s">
        <v>730</v>
      </c>
      <c r="D590" s="188"/>
      <c r="E590" s="189">
        <v>13.39415</v>
      </c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50"/>
      <c r="Z590" s="150"/>
      <c r="AA590" s="150"/>
      <c r="AB590" s="150"/>
      <c r="AC590" s="150"/>
      <c r="AD590" s="150"/>
      <c r="AE590" s="150"/>
      <c r="AF590" s="150"/>
      <c r="AG590" s="150" t="s">
        <v>264</v>
      </c>
      <c r="AH590" s="150">
        <v>0</v>
      </c>
      <c r="AI590" s="150"/>
      <c r="AJ590" s="150"/>
      <c r="AK590" s="150"/>
      <c r="AL590" s="150"/>
      <c r="AM590" s="150"/>
      <c r="AN590" s="150"/>
      <c r="AO590" s="150"/>
      <c r="AP590" s="150"/>
      <c r="AQ590" s="150"/>
      <c r="AR590" s="150"/>
      <c r="AS590" s="150"/>
      <c r="AT590" s="150"/>
      <c r="AU590" s="150"/>
      <c r="AV590" s="150"/>
      <c r="AW590" s="150"/>
      <c r="AX590" s="150"/>
      <c r="AY590" s="150"/>
      <c r="AZ590" s="150"/>
      <c r="BA590" s="150"/>
      <c r="BB590" s="150"/>
      <c r="BC590" s="150"/>
      <c r="BD590" s="150"/>
      <c r="BE590" s="150"/>
      <c r="BF590" s="150"/>
      <c r="BG590" s="150"/>
      <c r="BH590" s="150"/>
    </row>
    <row r="591" spans="1:60" outlineLevel="1" x14ac:dyDescent="0.2">
      <c r="A591" s="157"/>
      <c r="B591" s="158"/>
      <c r="C591" s="195" t="s">
        <v>731</v>
      </c>
      <c r="D591" s="188"/>
      <c r="E591" s="189">
        <v>11.7645</v>
      </c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  <c r="S591" s="160"/>
      <c r="T591" s="160"/>
      <c r="U591" s="160"/>
      <c r="V591" s="160"/>
      <c r="W591" s="160"/>
      <c r="X591" s="160"/>
      <c r="Y591" s="150"/>
      <c r="Z591" s="150"/>
      <c r="AA591" s="150"/>
      <c r="AB591" s="150"/>
      <c r="AC591" s="150"/>
      <c r="AD591" s="150"/>
      <c r="AE591" s="150"/>
      <c r="AF591" s="150"/>
      <c r="AG591" s="150" t="s">
        <v>264</v>
      </c>
      <c r="AH591" s="150">
        <v>0</v>
      </c>
      <c r="AI591" s="150"/>
      <c r="AJ591" s="150"/>
      <c r="AK591" s="150"/>
      <c r="AL591" s="150"/>
      <c r="AM591" s="150"/>
      <c r="AN591" s="150"/>
      <c r="AO591" s="150"/>
      <c r="AP591" s="150"/>
      <c r="AQ591" s="150"/>
      <c r="AR591" s="150"/>
      <c r="AS591" s="150"/>
      <c r="AT591" s="150"/>
      <c r="AU591" s="150"/>
      <c r="AV591" s="150"/>
      <c r="AW591" s="150"/>
      <c r="AX591" s="150"/>
      <c r="AY591" s="150"/>
      <c r="AZ591" s="150"/>
      <c r="BA591" s="150"/>
      <c r="BB591" s="150"/>
      <c r="BC591" s="150"/>
      <c r="BD591" s="150"/>
      <c r="BE591" s="150"/>
      <c r="BF591" s="150"/>
      <c r="BG591" s="150"/>
      <c r="BH591" s="150"/>
    </row>
    <row r="592" spans="1:60" outlineLevel="1" x14ac:dyDescent="0.2">
      <c r="A592" s="169">
        <v>98</v>
      </c>
      <c r="B592" s="170" t="s">
        <v>732</v>
      </c>
      <c r="C592" s="184" t="s">
        <v>733</v>
      </c>
      <c r="D592" s="171" t="s">
        <v>259</v>
      </c>
      <c r="E592" s="172">
        <v>31.28</v>
      </c>
      <c r="F592" s="173"/>
      <c r="G592" s="174">
        <f>ROUND(E592*F592,2)</f>
        <v>0</v>
      </c>
      <c r="H592" s="161"/>
      <c r="I592" s="160">
        <f>ROUND(E592*H592,2)</f>
        <v>0</v>
      </c>
      <c r="J592" s="161"/>
      <c r="K592" s="160">
        <f>ROUND(E592*J592,2)</f>
        <v>0</v>
      </c>
      <c r="L592" s="160">
        <v>21</v>
      </c>
      <c r="M592" s="160">
        <f>G592*(1+L592/100)</f>
        <v>0</v>
      </c>
      <c r="N592" s="160">
        <v>6.7000000000000002E-4</v>
      </c>
      <c r="O592" s="160">
        <f>ROUND(E592*N592,2)</f>
        <v>0.02</v>
      </c>
      <c r="P592" s="160">
        <v>0.36</v>
      </c>
      <c r="Q592" s="160">
        <f>ROUND(E592*P592,2)</f>
        <v>11.26</v>
      </c>
      <c r="R592" s="160"/>
      <c r="S592" s="160" t="s">
        <v>260</v>
      </c>
      <c r="T592" s="160" t="s">
        <v>260</v>
      </c>
      <c r="U592" s="160">
        <v>0.317</v>
      </c>
      <c r="V592" s="160">
        <f>ROUND(E592*U592,2)</f>
        <v>9.92</v>
      </c>
      <c r="W592" s="160"/>
      <c r="X592" s="160" t="s">
        <v>261</v>
      </c>
      <c r="Y592" s="150"/>
      <c r="Z592" s="150"/>
      <c r="AA592" s="150"/>
      <c r="AB592" s="150"/>
      <c r="AC592" s="150"/>
      <c r="AD592" s="150"/>
      <c r="AE592" s="150"/>
      <c r="AF592" s="150"/>
      <c r="AG592" s="150" t="s">
        <v>262</v>
      </c>
      <c r="AH592" s="150"/>
      <c r="AI592" s="150"/>
      <c r="AJ592" s="150"/>
      <c r="AK592" s="150"/>
      <c r="AL592" s="150"/>
      <c r="AM592" s="150"/>
      <c r="AN592" s="150"/>
      <c r="AO592" s="150"/>
      <c r="AP592" s="150"/>
      <c r="AQ592" s="150"/>
      <c r="AR592" s="150"/>
      <c r="AS592" s="150"/>
      <c r="AT592" s="150"/>
      <c r="AU592" s="150"/>
      <c r="AV592" s="150"/>
      <c r="AW592" s="150"/>
      <c r="AX592" s="150"/>
      <c r="AY592" s="150"/>
      <c r="AZ592" s="150"/>
      <c r="BA592" s="150"/>
      <c r="BB592" s="150"/>
      <c r="BC592" s="150"/>
      <c r="BD592" s="150"/>
      <c r="BE592" s="150"/>
      <c r="BF592" s="150"/>
      <c r="BG592" s="150"/>
      <c r="BH592" s="150"/>
    </row>
    <row r="593" spans="1:60" outlineLevel="1" x14ac:dyDescent="0.2">
      <c r="A593" s="157"/>
      <c r="B593" s="158"/>
      <c r="C593" s="195" t="s">
        <v>734</v>
      </c>
      <c r="D593" s="188"/>
      <c r="E593" s="189">
        <v>31.28</v>
      </c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50"/>
      <c r="Z593" s="150"/>
      <c r="AA593" s="150"/>
      <c r="AB593" s="150"/>
      <c r="AC593" s="150"/>
      <c r="AD593" s="150"/>
      <c r="AE593" s="150"/>
      <c r="AF593" s="150"/>
      <c r="AG593" s="150" t="s">
        <v>264</v>
      </c>
      <c r="AH593" s="150">
        <v>0</v>
      </c>
      <c r="AI593" s="150"/>
      <c r="AJ593" s="150"/>
      <c r="AK593" s="150"/>
      <c r="AL593" s="150"/>
      <c r="AM593" s="150"/>
      <c r="AN593" s="150"/>
      <c r="AO593" s="150"/>
      <c r="AP593" s="150"/>
      <c r="AQ593" s="150"/>
      <c r="AR593" s="150"/>
      <c r="AS593" s="150"/>
      <c r="AT593" s="150"/>
      <c r="AU593" s="150"/>
      <c r="AV593" s="150"/>
      <c r="AW593" s="150"/>
      <c r="AX593" s="150"/>
      <c r="AY593" s="150"/>
      <c r="AZ593" s="150"/>
      <c r="BA593" s="150"/>
      <c r="BB593" s="150"/>
      <c r="BC593" s="150"/>
      <c r="BD593" s="150"/>
      <c r="BE593" s="150"/>
      <c r="BF593" s="150"/>
      <c r="BG593" s="150"/>
      <c r="BH593" s="150"/>
    </row>
    <row r="594" spans="1:60" outlineLevel="1" x14ac:dyDescent="0.2">
      <c r="A594" s="169">
        <v>99</v>
      </c>
      <c r="B594" s="170" t="s">
        <v>735</v>
      </c>
      <c r="C594" s="184" t="s">
        <v>736</v>
      </c>
      <c r="D594" s="171" t="s">
        <v>267</v>
      </c>
      <c r="E594" s="172">
        <v>24.065850000000001</v>
      </c>
      <c r="F594" s="173"/>
      <c r="G594" s="174">
        <f>ROUND(E594*F594,2)</f>
        <v>0</v>
      </c>
      <c r="H594" s="161"/>
      <c r="I594" s="160">
        <f>ROUND(E594*H594,2)</f>
        <v>0</v>
      </c>
      <c r="J594" s="161"/>
      <c r="K594" s="160">
        <f>ROUND(E594*J594,2)</f>
        <v>0</v>
      </c>
      <c r="L594" s="160">
        <v>21</v>
      </c>
      <c r="M594" s="160">
        <f>G594*(1+L594/100)</f>
        <v>0</v>
      </c>
      <c r="N594" s="160">
        <v>1.2800000000000001E-3</v>
      </c>
      <c r="O594" s="160">
        <f>ROUND(E594*N594,2)</f>
        <v>0.03</v>
      </c>
      <c r="P594" s="160">
        <v>1.8</v>
      </c>
      <c r="Q594" s="160">
        <f>ROUND(E594*P594,2)</f>
        <v>43.32</v>
      </c>
      <c r="R594" s="160"/>
      <c r="S594" s="160" t="s">
        <v>260</v>
      </c>
      <c r="T594" s="160" t="s">
        <v>260</v>
      </c>
      <c r="U594" s="160">
        <v>1.52</v>
      </c>
      <c r="V594" s="160">
        <f>ROUND(E594*U594,2)</f>
        <v>36.58</v>
      </c>
      <c r="W594" s="160"/>
      <c r="X594" s="160" t="s">
        <v>261</v>
      </c>
      <c r="Y594" s="150"/>
      <c r="Z594" s="150"/>
      <c r="AA594" s="150"/>
      <c r="AB594" s="150"/>
      <c r="AC594" s="150"/>
      <c r="AD594" s="150"/>
      <c r="AE594" s="150"/>
      <c r="AF594" s="150"/>
      <c r="AG594" s="150" t="s">
        <v>262</v>
      </c>
      <c r="AH594" s="150"/>
      <c r="AI594" s="150"/>
      <c r="AJ594" s="150"/>
      <c r="AK594" s="150"/>
      <c r="AL594" s="150"/>
      <c r="AM594" s="150"/>
      <c r="AN594" s="150"/>
      <c r="AO594" s="150"/>
      <c r="AP594" s="150"/>
      <c r="AQ594" s="150"/>
      <c r="AR594" s="150"/>
      <c r="AS594" s="150"/>
      <c r="AT594" s="150"/>
      <c r="AU594" s="150"/>
      <c r="AV594" s="150"/>
      <c r="AW594" s="150"/>
      <c r="AX594" s="150"/>
      <c r="AY594" s="150"/>
      <c r="AZ594" s="150"/>
      <c r="BA594" s="150"/>
      <c r="BB594" s="150"/>
      <c r="BC594" s="150"/>
      <c r="BD594" s="150"/>
      <c r="BE594" s="150"/>
      <c r="BF594" s="150"/>
      <c r="BG594" s="150"/>
      <c r="BH594" s="150"/>
    </row>
    <row r="595" spans="1:60" outlineLevel="1" x14ac:dyDescent="0.2">
      <c r="A595" s="157"/>
      <c r="B595" s="158"/>
      <c r="C595" s="195" t="s">
        <v>737</v>
      </c>
      <c r="D595" s="188"/>
      <c r="E595" s="189">
        <v>9.9411799999999992</v>
      </c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50"/>
      <c r="Z595" s="150"/>
      <c r="AA595" s="150"/>
      <c r="AB595" s="150"/>
      <c r="AC595" s="150"/>
      <c r="AD595" s="150"/>
      <c r="AE595" s="150"/>
      <c r="AF595" s="150"/>
      <c r="AG595" s="150" t="s">
        <v>264</v>
      </c>
      <c r="AH595" s="150">
        <v>0</v>
      </c>
      <c r="AI595" s="150"/>
      <c r="AJ595" s="150"/>
      <c r="AK595" s="150"/>
      <c r="AL595" s="150"/>
      <c r="AM595" s="150"/>
      <c r="AN595" s="150"/>
      <c r="AO595" s="150"/>
      <c r="AP595" s="150"/>
      <c r="AQ595" s="150"/>
      <c r="AR595" s="150"/>
      <c r="AS595" s="150"/>
      <c r="AT595" s="150"/>
      <c r="AU595" s="150"/>
      <c r="AV595" s="150"/>
      <c r="AW595" s="150"/>
      <c r="AX595" s="150"/>
      <c r="AY595" s="150"/>
      <c r="AZ595" s="150"/>
      <c r="BA595" s="150"/>
      <c r="BB595" s="150"/>
      <c r="BC595" s="150"/>
      <c r="BD595" s="150"/>
      <c r="BE595" s="150"/>
      <c r="BF595" s="150"/>
      <c r="BG595" s="150"/>
      <c r="BH595" s="150"/>
    </row>
    <row r="596" spans="1:60" outlineLevel="1" x14ac:dyDescent="0.2">
      <c r="A596" s="157"/>
      <c r="B596" s="158"/>
      <c r="C596" s="195" t="s">
        <v>738</v>
      </c>
      <c r="D596" s="188"/>
      <c r="E596" s="189">
        <v>4.8679500000000004</v>
      </c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50"/>
      <c r="Z596" s="150"/>
      <c r="AA596" s="150"/>
      <c r="AB596" s="150"/>
      <c r="AC596" s="150"/>
      <c r="AD596" s="150"/>
      <c r="AE596" s="150"/>
      <c r="AF596" s="150"/>
      <c r="AG596" s="150" t="s">
        <v>264</v>
      </c>
      <c r="AH596" s="150">
        <v>0</v>
      </c>
      <c r="AI596" s="150"/>
      <c r="AJ596" s="150"/>
      <c r="AK596" s="150"/>
      <c r="AL596" s="150"/>
      <c r="AM596" s="150"/>
      <c r="AN596" s="150"/>
      <c r="AO596" s="150"/>
      <c r="AP596" s="150"/>
      <c r="AQ596" s="150"/>
      <c r="AR596" s="150"/>
      <c r="AS596" s="150"/>
      <c r="AT596" s="150"/>
      <c r="AU596" s="150"/>
      <c r="AV596" s="150"/>
      <c r="AW596" s="150"/>
      <c r="AX596" s="150"/>
      <c r="AY596" s="150"/>
      <c r="AZ596" s="150"/>
      <c r="BA596" s="150"/>
      <c r="BB596" s="150"/>
      <c r="BC596" s="150"/>
      <c r="BD596" s="150"/>
      <c r="BE596" s="150"/>
      <c r="BF596" s="150"/>
      <c r="BG596" s="150"/>
      <c r="BH596" s="150"/>
    </row>
    <row r="597" spans="1:60" outlineLevel="1" x14ac:dyDescent="0.2">
      <c r="A597" s="157"/>
      <c r="B597" s="158"/>
      <c r="C597" s="195" t="s">
        <v>739</v>
      </c>
      <c r="D597" s="188"/>
      <c r="E597" s="189">
        <v>0.74980000000000002</v>
      </c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50"/>
      <c r="Z597" s="150"/>
      <c r="AA597" s="150"/>
      <c r="AB597" s="150"/>
      <c r="AC597" s="150"/>
      <c r="AD597" s="150"/>
      <c r="AE597" s="150"/>
      <c r="AF597" s="150"/>
      <c r="AG597" s="150" t="s">
        <v>264</v>
      </c>
      <c r="AH597" s="150">
        <v>0</v>
      </c>
      <c r="AI597" s="150"/>
      <c r="AJ597" s="150"/>
      <c r="AK597" s="150"/>
      <c r="AL597" s="150"/>
      <c r="AM597" s="150"/>
      <c r="AN597" s="150"/>
      <c r="AO597" s="150"/>
      <c r="AP597" s="150"/>
      <c r="AQ597" s="150"/>
      <c r="AR597" s="150"/>
      <c r="AS597" s="150"/>
      <c r="AT597" s="150"/>
      <c r="AU597" s="150"/>
      <c r="AV597" s="150"/>
      <c r="AW597" s="150"/>
      <c r="AX597" s="150"/>
      <c r="AY597" s="150"/>
      <c r="AZ597" s="150"/>
      <c r="BA597" s="150"/>
      <c r="BB597" s="150"/>
      <c r="BC597" s="150"/>
      <c r="BD597" s="150"/>
      <c r="BE597" s="150"/>
      <c r="BF597" s="150"/>
      <c r="BG597" s="150"/>
      <c r="BH597" s="150"/>
    </row>
    <row r="598" spans="1:60" outlineLevel="1" x14ac:dyDescent="0.2">
      <c r="A598" s="157"/>
      <c r="B598" s="158"/>
      <c r="C598" s="195" t="s">
        <v>740</v>
      </c>
      <c r="D598" s="188"/>
      <c r="E598" s="189">
        <v>3.1567500000000002</v>
      </c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50"/>
      <c r="Z598" s="150"/>
      <c r="AA598" s="150"/>
      <c r="AB598" s="150"/>
      <c r="AC598" s="150"/>
      <c r="AD598" s="150"/>
      <c r="AE598" s="150"/>
      <c r="AF598" s="150"/>
      <c r="AG598" s="150" t="s">
        <v>264</v>
      </c>
      <c r="AH598" s="150">
        <v>0</v>
      </c>
      <c r="AI598" s="150"/>
      <c r="AJ598" s="150"/>
      <c r="AK598" s="150"/>
      <c r="AL598" s="150"/>
      <c r="AM598" s="150"/>
      <c r="AN598" s="150"/>
      <c r="AO598" s="150"/>
      <c r="AP598" s="150"/>
      <c r="AQ598" s="150"/>
      <c r="AR598" s="150"/>
      <c r="AS598" s="150"/>
      <c r="AT598" s="150"/>
      <c r="AU598" s="150"/>
      <c r="AV598" s="150"/>
      <c r="AW598" s="150"/>
      <c r="AX598" s="150"/>
      <c r="AY598" s="150"/>
      <c r="AZ598" s="150"/>
      <c r="BA598" s="150"/>
      <c r="BB598" s="150"/>
      <c r="BC598" s="150"/>
      <c r="BD598" s="150"/>
      <c r="BE598" s="150"/>
      <c r="BF598" s="150"/>
      <c r="BG598" s="150"/>
      <c r="BH598" s="150"/>
    </row>
    <row r="599" spans="1:60" outlineLevel="1" x14ac:dyDescent="0.2">
      <c r="A599" s="157"/>
      <c r="B599" s="158"/>
      <c r="C599" s="195" t="s">
        <v>741</v>
      </c>
      <c r="D599" s="188"/>
      <c r="E599" s="189">
        <v>5.3501700000000003</v>
      </c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50"/>
      <c r="Z599" s="150"/>
      <c r="AA599" s="150"/>
      <c r="AB599" s="150"/>
      <c r="AC599" s="150"/>
      <c r="AD599" s="150"/>
      <c r="AE599" s="150"/>
      <c r="AF599" s="150"/>
      <c r="AG599" s="150" t="s">
        <v>264</v>
      </c>
      <c r="AH599" s="150">
        <v>0</v>
      </c>
      <c r="AI599" s="150"/>
      <c r="AJ599" s="150"/>
      <c r="AK599" s="150"/>
      <c r="AL599" s="150"/>
      <c r="AM599" s="150"/>
      <c r="AN599" s="150"/>
      <c r="AO599" s="150"/>
      <c r="AP599" s="150"/>
      <c r="AQ599" s="150"/>
      <c r="AR599" s="150"/>
      <c r="AS599" s="150"/>
      <c r="AT599" s="150"/>
      <c r="AU599" s="150"/>
      <c r="AV599" s="150"/>
      <c r="AW599" s="150"/>
      <c r="AX599" s="150"/>
      <c r="AY599" s="150"/>
      <c r="AZ599" s="150"/>
      <c r="BA599" s="150"/>
      <c r="BB599" s="150"/>
      <c r="BC599" s="150"/>
      <c r="BD599" s="150"/>
      <c r="BE599" s="150"/>
      <c r="BF599" s="150"/>
      <c r="BG599" s="150"/>
      <c r="BH599" s="150"/>
    </row>
    <row r="600" spans="1:60" outlineLevel="1" x14ac:dyDescent="0.2">
      <c r="A600" s="169">
        <v>100</v>
      </c>
      <c r="B600" s="170" t="s">
        <v>742</v>
      </c>
      <c r="C600" s="184" t="s">
        <v>743</v>
      </c>
      <c r="D600" s="171" t="s">
        <v>267</v>
      </c>
      <c r="E600" s="172">
        <v>3.6969599999999998</v>
      </c>
      <c r="F600" s="173"/>
      <c r="G600" s="174">
        <f>ROUND(E600*F600,2)</f>
        <v>0</v>
      </c>
      <c r="H600" s="161"/>
      <c r="I600" s="160">
        <f>ROUND(E600*H600,2)</f>
        <v>0</v>
      </c>
      <c r="J600" s="161"/>
      <c r="K600" s="160">
        <f>ROUND(E600*J600,2)</f>
        <v>0</v>
      </c>
      <c r="L600" s="160">
        <v>21</v>
      </c>
      <c r="M600" s="160">
        <f>G600*(1+L600/100)</f>
        <v>0</v>
      </c>
      <c r="N600" s="160">
        <v>0</v>
      </c>
      <c r="O600" s="160">
        <f>ROUND(E600*N600,2)</f>
        <v>0</v>
      </c>
      <c r="P600" s="160">
        <v>1.5940000000000001</v>
      </c>
      <c r="Q600" s="160">
        <f>ROUND(E600*P600,2)</f>
        <v>5.89</v>
      </c>
      <c r="R600" s="160"/>
      <c r="S600" s="160" t="s">
        <v>260</v>
      </c>
      <c r="T600" s="160" t="s">
        <v>260</v>
      </c>
      <c r="U600" s="160">
        <v>2.42</v>
      </c>
      <c r="V600" s="160">
        <f>ROUND(E600*U600,2)</f>
        <v>8.9499999999999993</v>
      </c>
      <c r="W600" s="160"/>
      <c r="X600" s="160" t="s">
        <v>261</v>
      </c>
      <c r="Y600" s="150"/>
      <c r="Z600" s="150"/>
      <c r="AA600" s="150"/>
      <c r="AB600" s="150"/>
      <c r="AC600" s="150"/>
      <c r="AD600" s="150"/>
      <c r="AE600" s="150"/>
      <c r="AF600" s="150"/>
      <c r="AG600" s="150" t="s">
        <v>262</v>
      </c>
      <c r="AH600" s="150"/>
      <c r="AI600" s="150"/>
      <c r="AJ600" s="150"/>
      <c r="AK600" s="150"/>
      <c r="AL600" s="150"/>
      <c r="AM600" s="150"/>
      <c r="AN600" s="150"/>
      <c r="AO600" s="150"/>
      <c r="AP600" s="150"/>
      <c r="AQ600" s="150"/>
      <c r="AR600" s="150"/>
      <c r="AS600" s="150"/>
      <c r="AT600" s="150"/>
      <c r="AU600" s="150"/>
      <c r="AV600" s="150"/>
      <c r="AW600" s="150"/>
      <c r="AX600" s="150"/>
      <c r="AY600" s="150"/>
      <c r="AZ600" s="150"/>
      <c r="BA600" s="150"/>
      <c r="BB600" s="150"/>
      <c r="BC600" s="150"/>
      <c r="BD600" s="150"/>
      <c r="BE600" s="150"/>
      <c r="BF600" s="150"/>
      <c r="BG600" s="150"/>
      <c r="BH600" s="150"/>
    </row>
    <row r="601" spans="1:60" outlineLevel="1" x14ac:dyDescent="0.2">
      <c r="A601" s="157"/>
      <c r="B601" s="158"/>
      <c r="C601" s="195" t="s">
        <v>744</v>
      </c>
      <c r="D601" s="188"/>
      <c r="E601" s="189">
        <v>3.6969599999999998</v>
      </c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50"/>
      <c r="Z601" s="150"/>
      <c r="AA601" s="150"/>
      <c r="AB601" s="150"/>
      <c r="AC601" s="150"/>
      <c r="AD601" s="150"/>
      <c r="AE601" s="150"/>
      <c r="AF601" s="150"/>
      <c r="AG601" s="150" t="s">
        <v>264</v>
      </c>
      <c r="AH601" s="150">
        <v>0</v>
      </c>
      <c r="AI601" s="150"/>
      <c r="AJ601" s="150"/>
      <c r="AK601" s="150"/>
      <c r="AL601" s="150"/>
      <c r="AM601" s="150"/>
      <c r="AN601" s="150"/>
      <c r="AO601" s="150"/>
      <c r="AP601" s="150"/>
      <c r="AQ601" s="150"/>
      <c r="AR601" s="150"/>
      <c r="AS601" s="150"/>
      <c r="AT601" s="150"/>
      <c r="AU601" s="150"/>
      <c r="AV601" s="150"/>
      <c r="AW601" s="150"/>
      <c r="AX601" s="150"/>
      <c r="AY601" s="150"/>
      <c r="AZ601" s="150"/>
      <c r="BA601" s="150"/>
      <c r="BB601" s="150"/>
      <c r="BC601" s="150"/>
      <c r="BD601" s="150"/>
      <c r="BE601" s="150"/>
      <c r="BF601" s="150"/>
      <c r="BG601" s="150"/>
      <c r="BH601" s="150"/>
    </row>
    <row r="602" spans="1:60" outlineLevel="1" x14ac:dyDescent="0.2">
      <c r="A602" s="169">
        <v>101</v>
      </c>
      <c r="B602" s="170" t="s">
        <v>745</v>
      </c>
      <c r="C602" s="184" t="s">
        <v>746</v>
      </c>
      <c r="D602" s="171" t="s">
        <v>267</v>
      </c>
      <c r="E602" s="172">
        <v>9.2045999999999992</v>
      </c>
      <c r="F602" s="173"/>
      <c r="G602" s="174">
        <f>ROUND(E602*F602,2)</f>
        <v>0</v>
      </c>
      <c r="H602" s="161"/>
      <c r="I602" s="160">
        <f>ROUND(E602*H602,2)</f>
        <v>0</v>
      </c>
      <c r="J602" s="161"/>
      <c r="K602" s="160">
        <f>ROUND(E602*J602,2)</f>
        <v>0</v>
      </c>
      <c r="L602" s="160">
        <v>21</v>
      </c>
      <c r="M602" s="160">
        <f>G602*(1+L602/100)</f>
        <v>0</v>
      </c>
      <c r="N602" s="160">
        <v>0</v>
      </c>
      <c r="O602" s="160">
        <f>ROUND(E602*N602,2)</f>
        <v>0</v>
      </c>
      <c r="P602" s="160">
        <v>0.79</v>
      </c>
      <c r="Q602" s="160">
        <f>ROUND(E602*P602,2)</f>
        <v>7.27</v>
      </c>
      <c r="R602" s="160"/>
      <c r="S602" s="160" t="s">
        <v>260</v>
      </c>
      <c r="T602" s="160" t="s">
        <v>260</v>
      </c>
      <c r="U602" s="160">
        <v>6.58</v>
      </c>
      <c r="V602" s="160">
        <f>ROUND(E602*U602,2)</f>
        <v>60.57</v>
      </c>
      <c r="W602" s="160"/>
      <c r="X602" s="160" t="s">
        <v>261</v>
      </c>
      <c r="Y602" s="150"/>
      <c r="Z602" s="150"/>
      <c r="AA602" s="150"/>
      <c r="AB602" s="150"/>
      <c r="AC602" s="150"/>
      <c r="AD602" s="150"/>
      <c r="AE602" s="150"/>
      <c r="AF602" s="150"/>
      <c r="AG602" s="150" t="s">
        <v>262</v>
      </c>
      <c r="AH602" s="150"/>
      <c r="AI602" s="150"/>
      <c r="AJ602" s="150"/>
      <c r="AK602" s="150"/>
      <c r="AL602" s="150"/>
      <c r="AM602" s="150"/>
      <c r="AN602" s="150"/>
      <c r="AO602" s="150"/>
      <c r="AP602" s="150"/>
      <c r="AQ602" s="150"/>
      <c r="AR602" s="150"/>
      <c r="AS602" s="150"/>
      <c r="AT602" s="150"/>
      <c r="AU602" s="150"/>
      <c r="AV602" s="150"/>
      <c r="AW602" s="150"/>
      <c r="AX602" s="150"/>
      <c r="AY602" s="150"/>
      <c r="AZ602" s="150"/>
      <c r="BA602" s="150"/>
      <c r="BB602" s="150"/>
      <c r="BC602" s="150"/>
      <c r="BD602" s="150"/>
      <c r="BE602" s="150"/>
      <c r="BF602" s="150"/>
      <c r="BG602" s="150"/>
      <c r="BH602" s="150"/>
    </row>
    <row r="603" spans="1:60" outlineLevel="1" x14ac:dyDescent="0.2">
      <c r="A603" s="157"/>
      <c r="B603" s="158"/>
      <c r="C603" s="195" t="s">
        <v>747</v>
      </c>
      <c r="D603" s="188"/>
      <c r="E603" s="189">
        <v>9.2045999999999992</v>
      </c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50"/>
      <c r="Z603" s="150"/>
      <c r="AA603" s="150"/>
      <c r="AB603" s="150"/>
      <c r="AC603" s="150"/>
      <c r="AD603" s="150"/>
      <c r="AE603" s="150"/>
      <c r="AF603" s="150"/>
      <c r="AG603" s="150" t="s">
        <v>264</v>
      </c>
      <c r="AH603" s="150">
        <v>0</v>
      </c>
      <c r="AI603" s="150"/>
      <c r="AJ603" s="150"/>
      <c r="AK603" s="150"/>
      <c r="AL603" s="150"/>
      <c r="AM603" s="150"/>
      <c r="AN603" s="150"/>
      <c r="AO603" s="150"/>
      <c r="AP603" s="150"/>
      <c r="AQ603" s="150"/>
      <c r="AR603" s="150"/>
      <c r="AS603" s="150"/>
      <c r="AT603" s="150"/>
      <c r="AU603" s="150"/>
      <c r="AV603" s="150"/>
      <c r="AW603" s="150"/>
      <c r="AX603" s="150"/>
      <c r="AY603" s="150"/>
      <c r="AZ603" s="150"/>
      <c r="BA603" s="150"/>
      <c r="BB603" s="150"/>
      <c r="BC603" s="150"/>
      <c r="BD603" s="150"/>
      <c r="BE603" s="150"/>
      <c r="BF603" s="150"/>
      <c r="BG603" s="150"/>
      <c r="BH603" s="150"/>
    </row>
    <row r="604" spans="1:60" outlineLevel="1" x14ac:dyDescent="0.2">
      <c r="A604" s="169">
        <v>102</v>
      </c>
      <c r="B604" s="170" t="s">
        <v>748</v>
      </c>
      <c r="C604" s="184" t="s">
        <v>749</v>
      </c>
      <c r="D604" s="171" t="s">
        <v>259</v>
      </c>
      <c r="E604" s="172">
        <v>113.66</v>
      </c>
      <c r="F604" s="173"/>
      <c r="G604" s="174">
        <f>ROUND(E604*F604,2)</f>
        <v>0</v>
      </c>
      <c r="H604" s="161"/>
      <c r="I604" s="160">
        <f>ROUND(E604*H604,2)</f>
        <v>0</v>
      </c>
      <c r="J604" s="161"/>
      <c r="K604" s="160">
        <f>ROUND(E604*J604,2)</f>
        <v>0</v>
      </c>
      <c r="L604" s="160">
        <v>21</v>
      </c>
      <c r="M604" s="160">
        <f>G604*(1+L604/100)</f>
        <v>0</v>
      </c>
      <c r="N604" s="160">
        <v>6.7000000000000002E-4</v>
      </c>
      <c r="O604" s="160">
        <f>ROUND(E604*N604,2)</f>
        <v>0.08</v>
      </c>
      <c r="P604" s="160">
        <v>0.16500000000000001</v>
      </c>
      <c r="Q604" s="160">
        <f>ROUND(E604*P604,2)</f>
        <v>18.75</v>
      </c>
      <c r="R604" s="160"/>
      <c r="S604" s="160" t="s">
        <v>260</v>
      </c>
      <c r="T604" s="160" t="s">
        <v>260</v>
      </c>
      <c r="U604" s="160">
        <v>0.63600000000000001</v>
      </c>
      <c r="V604" s="160">
        <f>ROUND(E604*U604,2)</f>
        <v>72.290000000000006</v>
      </c>
      <c r="W604" s="160"/>
      <c r="X604" s="160" t="s">
        <v>261</v>
      </c>
      <c r="Y604" s="150"/>
      <c r="Z604" s="150"/>
      <c r="AA604" s="150"/>
      <c r="AB604" s="150"/>
      <c r="AC604" s="150"/>
      <c r="AD604" s="150"/>
      <c r="AE604" s="150"/>
      <c r="AF604" s="150"/>
      <c r="AG604" s="150" t="s">
        <v>262</v>
      </c>
      <c r="AH604" s="150"/>
      <c r="AI604" s="150"/>
      <c r="AJ604" s="150"/>
      <c r="AK604" s="150"/>
      <c r="AL604" s="150"/>
      <c r="AM604" s="150"/>
      <c r="AN604" s="150"/>
      <c r="AO604" s="150"/>
      <c r="AP604" s="150"/>
      <c r="AQ604" s="150"/>
      <c r="AR604" s="150"/>
      <c r="AS604" s="150"/>
      <c r="AT604" s="150"/>
      <c r="AU604" s="150"/>
      <c r="AV604" s="150"/>
      <c r="AW604" s="150"/>
      <c r="AX604" s="150"/>
      <c r="AY604" s="150"/>
      <c r="AZ604" s="150"/>
      <c r="BA604" s="150"/>
      <c r="BB604" s="150"/>
      <c r="BC604" s="150"/>
      <c r="BD604" s="150"/>
      <c r="BE604" s="150"/>
      <c r="BF604" s="150"/>
      <c r="BG604" s="150"/>
      <c r="BH604" s="150"/>
    </row>
    <row r="605" spans="1:60" outlineLevel="1" x14ac:dyDescent="0.2">
      <c r="A605" s="157"/>
      <c r="B605" s="158"/>
      <c r="C605" s="195" t="s">
        <v>750</v>
      </c>
      <c r="D605" s="188"/>
      <c r="E605" s="189">
        <v>113.66</v>
      </c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50"/>
      <c r="Z605" s="150"/>
      <c r="AA605" s="150"/>
      <c r="AB605" s="150"/>
      <c r="AC605" s="150"/>
      <c r="AD605" s="150"/>
      <c r="AE605" s="150"/>
      <c r="AF605" s="150"/>
      <c r="AG605" s="150" t="s">
        <v>264</v>
      </c>
      <c r="AH605" s="150">
        <v>5</v>
      </c>
      <c r="AI605" s="150"/>
      <c r="AJ605" s="150"/>
      <c r="AK605" s="150"/>
      <c r="AL605" s="150"/>
      <c r="AM605" s="150"/>
      <c r="AN605" s="150"/>
      <c r="AO605" s="150"/>
      <c r="AP605" s="150"/>
      <c r="AQ605" s="150"/>
      <c r="AR605" s="150"/>
      <c r="AS605" s="150"/>
      <c r="AT605" s="150"/>
      <c r="AU605" s="150"/>
      <c r="AV605" s="150"/>
      <c r="AW605" s="150"/>
      <c r="AX605" s="150"/>
      <c r="AY605" s="150"/>
      <c r="AZ605" s="150"/>
      <c r="BA605" s="150"/>
      <c r="BB605" s="150"/>
      <c r="BC605" s="150"/>
      <c r="BD605" s="150"/>
      <c r="BE605" s="150"/>
      <c r="BF605" s="150"/>
      <c r="BG605" s="150"/>
      <c r="BH605" s="150"/>
    </row>
    <row r="606" spans="1:60" outlineLevel="1" x14ac:dyDescent="0.2">
      <c r="A606" s="169">
        <v>103</v>
      </c>
      <c r="B606" s="170" t="s">
        <v>751</v>
      </c>
      <c r="C606" s="184" t="s">
        <v>752</v>
      </c>
      <c r="D606" s="171" t="s">
        <v>292</v>
      </c>
      <c r="E606" s="172">
        <v>30</v>
      </c>
      <c r="F606" s="173"/>
      <c r="G606" s="174">
        <f>ROUND(E606*F606,2)</f>
        <v>0</v>
      </c>
      <c r="H606" s="161"/>
      <c r="I606" s="160">
        <f>ROUND(E606*H606,2)</f>
        <v>0</v>
      </c>
      <c r="J606" s="161"/>
      <c r="K606" s="160">
        <f>ROUND(E606*J606,2)</f>
        <v>0</v>
      </c>
      <c r="L606" s="160">
        <v>21</v>
      </c>
      <c r="M606" s="160">
        <f>G606*(1+L606/100)</f>
        <v>0</v>
      </c>
      <c r="N606" s="160">
        <v>1.6199999999999999E-3</v>
      </c>
      <c r="O606" s="160">
        <f>ROUND(E606*N606,2)</f>
        <v>0.05</v>
      </c>
      <c r="P606" s="160">
        <v>3.9E-2</v>
      </c>
      <c r="Q606" s="160">
        <f>ROUND(E606*P606,2)</f>
        <v>1.17</v>
      </c>
      <c r="R606" s="160"/>
      <c r="S606" s="160" t="s">
        <v>260</v>
      </c>
      <c r="T606" s="160" t="s">
        <v>260</v>
      </c>
      <c r="U606" s="160">
        <v>1.012</v>
      </c>
      <c r="V606" s="160">
        <f>ROUND(E606*U606,2)</f>
        <v>30.36</v>
      </c>
      <c r="W606" s="160"/>
      <c r="X606" s="160" t="s">
        <v>261</v>
      </c>
      <c r="Y606" s="150"/>
      <c r="Z606" s="150"/>
      <c r="AA606" s="150"/>
      <c r="AB606" s="150"/>
      <c r="AC606" s="150"/>
      <c r="AD606" s="150"/>
      <c r="AE606" s="150"/>
      <c r="AF606" s="150"/>
      <c r="AG606" s="150" t="s">
        <v>262</v>
      </c>
      <c r="AH606" s="150"/>
      <c r="AI606" s="150"/>
      <c r="AJ606" s="150"/>
      <c r="AK606" s="150"/>
      <c r="AL606" s="150"/>
      <c r="AM606" s="150"/>
      <c r="AN606" s="150"/>
      <c r="AO606" s="150"/>
      <c r="AP606" s="150"/>
      <c r="AQ606" s="150"/>
      <c r="AR606" s="150"/>
      <c r="AS606" s="150"/>
      <c r="AT606" s="150"/>
      <c r="AU606" s="150"/>
      <c r="AV606" s="150"/>
      <c r="AW606" s="150"/>
      <c r="AX606" s="150"/>
      <c r="AY606" s="150"/>
      <c r="AZ606" s="150"/>
      <c r="BA606" s="150"/>
      <c r="BB606" s="150"/>
      <c r="BC606" s="150"/>
      <c r="BD606" s="150"/>
      <c r="BE606" s="150"/>
      <c r="BF606" s="150"/>
      <c r="BG606" s="150"/>
      <c r="BH606" s="150"/>
    </row>
    <row r="607" spans="1:60" outlineLevel="1" x14ac:dyDescent="0.2">
      <c r="A607" s="157"/>
      <c r="B607" s="158"/>
      <c r="C607" s="195" t="s">
        <v>753</v>
      </c>
      <c r="D607" s="188"/>
      <c r="E607" s="189">
        <v>30</v>
      </c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50"/>
      <c r="Z607" s="150"/>
      <c r="AA607" s="150"/>
      <c r="AB607" s="150"/>
      <c r="AC607" s="150"/>
      <c r="AD607" s="150"/>
      <c r="AE607" s="150"/>
      <c r="AF607" s="150"/>
      <c r="AG607" s="150" t="s">
        <v>264</v>
      </c>
      <c r="AH607" s="150">
        <v>0</v>
      </c>
      <c r="AI607" s="150"/>
      <c r="AJ607" s="150"/>
      <c r="AK607" s="150"/>
      <c r="AL607" s="150"/>
      <c r="AM607" s="150"/>
      <c r="AN607" s="150"/>
      <c r="AO607" s="150"/>
      <c r="AP607" s="150"/>
      <c r="AQ607" s="150"/>
      <c r="AR607" s="150"/>
      <c r="AS607" s="150"/>
      <c r="AT607" s="150"/>
      <c r="AU607" s="150"/>
      <c r="AV607" s="150"/>
      <c r="AW607" s="150"/>
      <c r="AX607" s="150"/>
      <c r="AY607" s="150"/>
      <c r="AZ607" s="150"/>
      <c r="BA607" s="150"/>
      <c r="BB607" s="150"/>
      <c r="BC607" s="150"/>
      <c r="BD607" s="150"/>
      <c r="BE607" s="150"/>
      <c r="BF607" s="150"/>
      <c r="BG607" s="150"/>
      <c r="BH607" s="150"/>
    </row>
    <row r="608" spans="1:60" outlineLevel="1" x14ac:dyDescent="0.2">
      <c r="A608" s="169">
        <v>104</v>
      </c>
      <c r="B608" s="170" t="s">
        <v>754</v>
      </c>
      <c r="C608" s="184" t="s">
        <v>755</v>
      </c>
      <c r="D608" s="171" t="s">
        <v>259</v>
      </c>
      <c r="E608" s="172">
        <v>210.05141</v>
      </c>
      <c r="F608" s="173"/>
      <c r="G608" s="174">
        <f>ROUND(E608*F608,2)</f>
        <v>0</v>
      </c>
      <c r="H608" s="161"/>
      <c r="I608" s="160">
        <f>ROUND(E608*H608,2)</f>
        <v>0</v>
      </c>
      <c r="J608" s="161"/>
      <c r="K608" s="160">
        <f>ROUND(E608*J608,2)</f>
        <v>0</v>
      </c>
      <c r="L608" s="160">
        <v>21</v>
      </c>
      <c r="M608" s="160">
        <f>G608*(1+L608/100)</f>
        <v>0</v>
      </c>
      <c r="N608" s="160">
        <v>0</v>
      </c>
      <c r="O608" s="160">
        <f>ROUND(E608*N608,2)</f>
        <v>0</v>
      </c>
      <c r="P608" s="160">
        <v>1.75E-3</v>
      </c>
      <c r="Q608" s="160">
        <f>ROUND(E608*P608,2)</f>
        <v>0.37</v>
      </c>
      <c r="R608" s="160"/>
      <c r="S608" s="160" t="s">
        <v>260</v>
      </c>
      <c r="T608" s="160" t="s">
        <v>260</v>
      </c>
      <c r="U608" s="160">
        <v>0.16500000000000001</v>
      </c>
      <c r="V608" s="160">
        <f>ROUND(E608*U608,2)</f>
        <v>34.659999999999997</v>
      </c>
      <c r="W608" s="160"/>
      <c r="X608" s="160" t="s">
        <v>261</v>
      </c>
      <c r="Y608" s="150"/>
      <c r="Z608" s="150"/>
      <c r="AA608" s="150"/>
      <c r="AB608" s="150"/>
      <c r="AC608" s="150"/>
      <c r="AD608" s="150"/>
      <c r="AE608" s="150"/>
      <c r="AF608" s="150"/>
      <c r="AG608" s="150" t="s">
        <v>262</v>
      </c>
      <c r="AH608" s="150"/>
      <c r="AI608" s="150"/>
      <c r="AJ608" s="150"/>
      <c r="AK608" s="150"/>
      <c r="AL608" s="150"/>
      <c r="AM608" s="150"/>
      <c r="AN608" s="150"/>
      <c r="AO608" s="150"/>
      <c r="AP608" s="150"/>
      <c r="AQ608" s="150"/>
      <c r="AR608" s="150"/>
      <c r="AS608" s="150"/>
      <c r="AT608" s="150"/>
      <c r="AU608" s="150"/>
      <c r="AV608" s="150"/>
      <c r="AW608" s="150"/>
      <c r="AX608" s="150"/>
      <c r="AY608" s="150"/>
      <c r="AZ608" s="150"/>
      <c r="BA608" s="150"/>
      <c r="BB608" s="150"/>
      <c r="BC608" s="150"/>
      <c r="BD608" s="150"/>
      <c r="BE608" s="150"/>
      <c r="BF608" s="150"/>
      <c r="BG608" s="150"/>
      <c r="BH608" s="150"/>
    </row>
    <row r="609" spans="1:60" outlineLevel="1" x14ac:dyDescent="0.2">
      <c r="A609" s="157"/>
      <c r="B609" s="158"/>
      <c r="C609" s="195" t="s">
        <v>756</v>
      </c>
      <c r="D609" s="188"/>
      <c r="E609" s="189">
        <v>8.8434000000000008</v>
      </c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50"/>
      <c r="Z609" s="150"/>
      <c r="AA609" s="150"/>
      <c r="AB609" s="150"/>
      <c r="AC609" s="150"/>
      <c r="AD609" s="150"/>
      <c r="AE609" s="150"/>
      <c r="AF609" s="150"/>
      <c r="AG609" s="150" t="s">
        <v>264</v>
      </c>
      <c r="AH609" s="150">
        <v>0</v>
      </c>
      <c r="AI609" s="150"/>
      <c r="AJ609" s="150"/>
      <c r="AK609" s="150"/>
      <c r="AL609" s="150"/>
      <c r="AM609" s="150"/>
      <c r="AN609" s="150"/>
      <c r="AO609" s="150"/>
      <c r="AP609" s="150"/>
      <c r="AQ609" s="150"/>
      <c r="AR609" s="150"/>
      <c r="AS609" s="150"/>
      <c r="AT609" s="150"/>
      <c r="AU609" s="150"/>
      <c r="AV609" s="150"/>
      <c r="AW609" s="150"/>
      <c r="AX609" s="150"/>
      <c r="AY609" s="150"/>
      <c r="AZ609" s="150"/>
      <c r="BA609" s="150"/>
      <c r="BB609" s="150"/>
      <c r="BC609" s="150"/>
      <c r="BD609" s="150"/>
      <c r="BE609" s="150"/>
      <c r="BF609" s="150"/>
      <c r="BG609" s="150"/>
      <c r="BH609" s="150"/>
    </row>
    <row r="610" spans="1:60" outlineLevel="1" x14ac:dyDescent="0.2">
      <c r="A610" s="157"/>
      <c r="B610" s="158"/>
      <c r="C610" s="195" t="s">
        <v>619</v>
      </c>
      <c r="D610" s="188"/>
      <c r="E610" s="189">
        <v>5.03</v>
      </c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50"/>
      <c r="Z610" s="150"/>
      <c r="AA610" s="150"/>
      <c r="AB610" s="150"/>
      <c r="AC610" s="150"/>
      <c r="AD610" s="150"/>
      <c r="AE610" s="150"/>
      <c r="AF610" s="150"/>
      <c r="AG610" s="150" t="s">
        <v>264</v>
      </c>
      <c r="AH610" s="150">
        <v>0</v>
      </c>
      <c r="AI610" s="150"/>
      <c r="AJ610" s="150"/>
      <c r="AK610" s="150"/>
      <c r="AL610" s="150"/>
      <c r="AM610" s="150"/>
      <c r="AN610" s="150"/>
      <c r="AO610" s="150"/>
      <c r="AP610" s="150"/>
      <c r="AQ610" s="150"/>
      <c r="AR610" s="150"/>
      <c r="AS610" s="150"/>
      <c r="AT610" s="150"/>
      <c r="AU610" s="150"/>
      <c r="AV610" s="150"/>
      <c r="AW610" s="150"/>
      <c r="AX610" s="150"/>
      <c r="AY610" s="150"/>
      <c r="AZ610" s="150"/>
      <c r="BA610" s="150"/>
      <c r="BB610" s="150"/>
      <c r="BC610" s="150"/>
      <c r="BD610" s="150"/>
      <c r="BE610" s="150"/>
      <c r="BF610" s="150"/>
      <c r="BG610" s="150"/>
      <c r="BH610" s="150"/>
    </row>
    <row r="611" spans="1:60" outlineLevel="1" x14ac:dyDescent="0.2">
      <c r="A611" s="157"/>
      <c r="B611" s="158"/>
      <c r="C611" s="195" t="s">
        <v>620</v>
      </c>
      <c r="D611" s="188"/>
      <c r="E611" s="189">
        <v>16.91</v>
      </c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50"/>
      <c r="Z611" s="150"/>
      <c r="AA611" s="150"/>
      <c r="AB611" s="150"/>
      <c r="AC611" s="150"/>
      <c r="AD611" s="150"/>
      <c r="AE611" s="150"/>
      <c r="AF611" s="150"/>
      <c r="AG611" s="150" t="s">
        <v>264</v>
      </c>
      <c r="AH611" s="150">
        <v>0</v>
      </c>
      <c r="AI611" s="150"/>
      <c r="AJ611" s="150"/>
      <c r="AK611" s="150"/>
      <c r="AL611" s="150"/>
      <c r="AM611" s="150"/>
      <c r="AN611" s="150"/>
      <c r="AO611" s="150"/>
      <c r="AP611" s="150"/>
      <c r="AQ611" s="150"/>
      <c r="AR611" s="150"/>
      <c r="AS611" s="150"/>
      <c r="AT611" s="150"/>
      <c r="AU611" s="150"/>
      <c r="AV611" s="150"/>
      <c r="AW611" s="150"/>
      <c r="AX611" s="150"/>
      <c r="AY611" s="150"/>
      <c r="AZ611" s="150"/>
      <c r="BA611" s="150"/>
      <c r="BB611" s="150"/>
      <c r="BC611" s="150"/>
      <c r="BD611" s="150"/>
      <c r="BE611" s="150"/>
      <c r="BF611" s="150"/>
      <c r="BG611" s="150"/>
      <c r="BH611" s="150"/>
    </row>
    <row r="612" spans="1:60" outlineLevel="1" x14ac:dyDescent="0.2">
      <c r="A612" s="157"/>
      <c r="B612" s="158"/>
      <c r="C612" s="195" t="s">
        <v>757</v>
      </c>
      <c r="D612" s="188"/>
      <c r="E612" s="189">
        <v>18.46</v>
      </c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50"/>
      <c r="Z612" s="150"/>
      <c r="AA612" s="150"/>
      <c r="AB612" s="150"/>
      <c r="AC612" s="150"/>
      <c r="AD612" s="150"/>
      <c r="AE612" s="150"/>
      <c r="AF612" s="150"/>
      <c r="AG612" s="150" t="s">
        <v>264</v>
      </c>
      <c r="AH612" s="150">
        <v>0</v>
      </c>
      <c r="AI612" s="150"/>
      <c r="AJ612" s="150"/>
      <c r="AK612" s="150"/>
      <c r="AL612" s="150"/>
      <c r="AM612" s="150"/>
      <c r="AN612" s="150"/>
      <c r="AO612" s="150"/>
      <c r="AP612" s="150"/>
      <c r="AQ612" s="150"/>
      <c r="AR612" s="150"/>
      <c r="AS612" s="150"/>
      <c r="AT612" s="150"/>
      <c r="AU612" s="150"/>
      <c r="AV612" s="150"/>
      <c r="AW612" s="150"/>
      <c r="AX612" s="150"/>
      <c r="AY612" s="150"/>
      <c r="AZ612" s="150"/>
      <c r="BA612" s="150"/>
      <c r="BB612" s="150"/>
      <c r="BC612" s="150"/>
      <c r="BD612" s="150"/>
      <c r="BE612" s="150"/>
      <c r="BF612" s="150"/>
      <c r="BG612" s="150"/>
      <c r="BH612" s="150"/>
    </row>
    <row r="613" spans="1:60" outlineLevel="1" x14ac:dyDescent="0.2">
      <c r="A613" s="157"/>
      <c r="B613" s="158"/>
      <c r="C613" s="195" t="s">
        <v>758</v>
      </c>
      <c r="D613" s="188"/>
      <c r="E613" s="189">
        <v>4.3600000000000003</v>
      </c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50"/>
      <c r="Z613" s="150"/>
      <c r="AA613" s="150"/>
      <c r="AB613" s="150"/>
      <c r="AC613" s="150"/>
      <c r="AD613" s="150"/>
      <c r="AE613" s="150"/>
      <c r="AF613" s="150"/>
      <c r="AG613" s="150" t="s">
        <v>264</v>
      </c>
      <c r="AH613" s="150">
        <v>0</v>
      </c>
      <c r="AI613" s="150"/>
      <c r="AJ613" s="150"/>
      <c r="AK613" s="150"/>
      <c r="AL613" s="150"/>
      <c r="AM613" s="150"/>
      <c r="AN613" s="150"/>
      <c r="AO613" s="150"/>
      <c r="AP613" s="150"/>
      <c r="AQ613" s="150"/>
      <c r="AR613" s="150"/>
      <c r="AS613" s="150"/>
      <c r="AT613" s="150"/>
      <c r="AU613" s="150"/>
      <c r="AV613" s="150"/>
      <c r="AW613" s="150"/>
      <c r="AX613" s="150"/>
      <c r="AY613" s="150"/>
      <c r="AZ613" s="150"/>
      <c r="BA613" s="150"/>
      <c r="BB613" s="150"/>
      <c r="BC613" s="150"/>
      <c r="BD613" s="150"/>
      <c r="BE613" s="150"/>
      <c r="BF613" s="150"/>
      <c r="BG613" s="150"/>
      <c r="BH613" s="150"/>
    </row>
    <row r="614" spans="1:60" outlineLevel="1" x14ac:dyDescent="0.2">
      <c r="A614" s="157"/>
      <c r="B614" s="158"/>
      <c r="C614" s="195" t="s">
        <v>759</v>
      </c>
      <c r="D614" s="188"/>
      <c r="E614" s="189">
        <v>3.66</v>
      </c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50"/>
      <c r="Z614" s="150"/>
      <c r="AA614" s="150"/>
      <c r="AB614" s="150"/>
      <c r="AC614" s="150"/>
      <c r="AD614" s="150"/>
      <c r="AE614" s="150"/>
      <c r="AF614" s="150"/>
      <c r="AG614" s="150" t="s">
        <v>264</v>
      </c>
      <c r="AH614" s="150">
        <v>0</v>
      </c>
      <c r="AI614" s="150"/>
      <c r="AJ614" s="150"/>
      <c r="AK614" s="150"/>
      <c r="AL614" s="150"/>
      <c r="AM614" s="150"/>
      <c r="AN614" s="150"/>
      <c r="AO614" s="150"/>
      <c r="AP614" s="150"/>
      <c r="AQ614" s="150"/>
      <c r="AR614" s="150"/>
      <c r="AS614" s="150"/>
      <c r="AT614" s="150"/>
      <c r="AU614" s="150"/>
      <c r="AV614" s="150"/>
      <c r="AW614" s="150"/>
      <c r="AX614" s="150"/>
      <c r="AY614" s="150"/>
      <c r="AZ614" s="150"/>
      <c r="BA614" s="150"/>
      <c r="BB614" s="150"/>
      <c r="BC614" s="150"/>
      <c r="BD614" s="150"/>
      <c r="BE614" s="150"/>
      <c r="BF614" s="150"/>
      <c r="BG614" s="150"/>
      <c r="BH614" s="150"/>
    </row>
    <row r="615" spans="1:60" outlineLevel="1" x14ac:dyDescent="0.2">
      <c r="A615" s="157"/>
      <c r="B615" s="158"/>
      <c r="C615" s="195" t="s">
        <v>760</v>
      </c>
      <c r="D615" s="188"/>
      <c r="E615" s="189">
        <v>5.37</v>
      </c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50"/>
      <c r="Z615" s="150"/>
      <c r="AA615" s="150"/>
      <c r="AB615" s="150"/>
      <c r="AC615" s="150"/>
      <c r="AD615" s="150"/>
      <c r="AE615" s="150"/>
      <c r="AF615" s="150"/>
      <c r="AG615" s="150" t="s">
        <v>264</v>
      </c>
      <c r="AH615" s="150">
        <v>0</v>
      </c>
      <c r="AI615" s="150"/>
      <c r="AJ615" s="150"/>
      <c r="AK615" s="150"/>
      <c r="AL615" s="150"/>
      <c r="AM615" s="150"/>
      <c r="AN615" s="150"/>
      <c r="AO615" s="150"/>
      <c r="AP615" s="150"/>
      <c r="AQ615" s="150"/>
      <c r="AR615" s="150"/>
      <c r="AS615" s="150"/>
      <c r="AT615" s="150"/>
      <c r="AU615" s="150"/>
      <c r="AV615" s="150"/>
      <c r="AW615" s="150"/>
      <c r="AX615" s="150"/>
      <c r="AY615" s="150"/>
      <c r="AZ615" s="150"/>
      <c r="BA615" s="150"/>
      <c r="BB615" s="150"/>
      <c r="BC615" s="150"/>
      <c r="BD615" s="150"/>
      <c r="BE615" s="150"/>
      <c r="BF615" s="150"/>
      <c r="BG615" s="150"/>
      <c r="BH615" s="150"/>
    </row>
    <row r="616" spans="1:60" outlineLevel="1" x14ac:dyDescent="0.2">
      <c r="A616" s="157"/>
      <c r="B616" s="158"/>
      <c r="C616" s="195" t="s">
        <v>621</v>
      </c>
      <c r="D616" s="188"/>
      <c r="E616" s="189">
        <v>89</v>
      </c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50"/>
      <c r="Z616" s="150"/>
      <c r="AA616" s="150"/>
      <c r="AB616" s="150"/>
      <c r="AC616" s="150"/>
      <c r="AD616" s="150"/>
      <c r="AE616" s="150"/>
      <c r="AF616" s="150"/>
      <c r="AG616" s="150" t="s">
        <v>264</v>
      </c>
      <c r="AH616" s="150">
        <v>0</v>
      </c>
      <c r="AI616" s="150"/>
      <c r="AJ616" s="150"/>
      <c r="AK616" s="150"/>
      <c r="AL616" s="150"/>
      <c r="AM616" s="150"/>
      <c r="AN616" s="150"/>
      <c r="AO616" s="150"/>
      <c r="AP616" s="150"/>
      <c r="AQ616" s="150"/>
      <c r="AR616" s="150"/>
      <c r="AS616" s="150"/>
      <c r="AT616" s="150"/>
      <c r="AU616" s="150"/>
      <c r="AV616" s="150"/>
      <c r="AW616" s="150"/>
      <c r="AX616" s="150"/>
      <c r="AY616" s="150"/>
      <c r="AZ616" s="150"/>
      <c r="BA616" s="150"/>
      <c r="BB616" s="150"/>
      <c r="BC616" s="150"/>
      <c r="BD616" s="150"/>
      <c r="BE616" s="150"/>
      <c r="BF616" s="150"/>
      <c r="BG616" s="150"/>
      <c r="BH616" s="150"/>
    </row>
    <row r="617" spans="1:60" outlineLevel="1" x14ac:dyDescent="0.2">
      <c r="A617" s="157"/>
      <c r="B617" s="158"/>
      <c r="C617" s="195" t="s">
        <v>761</v>
      </c>
      <c r="D617" s="188"/>
      <c r="E617" s="189">
        <v>14.84</v>
      </c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  <c r="S617" s="160"/>
      <c r="T617" s="160"/>
      <c r="U617" s="160"/>
      <c r="V617" s="160"/>
      <c r="W617" s="160"/>
      <c r="X617" s="160"/>
      <c r="Y617" s="150"/>
      <c r="Z617" s="150"/>
      <c r="AA617" s="150"/>
      <c r="AB617" s="150"/>
      <c r="AC617" s="150"/>
      <c r="AD617" s="150"/>
      <c r="AE617" s="150"/>
      <c r="AF617" s="150"/>
      <c r="AG617" s="150" t="s">
        <v>264</v>
      </c>
      <c r="AH617" s="150">
        <v>0</v>
      </c>
      <c r="AI617" s="150"/>
      <c r="AJ617" s="150"/>
      <c r="AK617" s="150"/>
      <c r="AL617" s="150"/>
      <c r="AM617" s="150"/>
      <c r="AN617" s="150"/>
      <c r="AO617" s="150"/>
      <c r="AP617" s="150"/>
      <c r="AQ617" s="150"/>
      <c r="AR617" s="150"/>
      <c r="AS617" s="150"/>
      <c r="AT617" s="150"/>
      <c r="AU617" s="150"/>
      <c r="AV617" s="150"/>
      <c r="AW617" s="150"/>
      <c r="AX617" s="150"/>
      <c r="AY617" s="150"/>
      <c r="AZ617" s="150"/>
      <c r="BA617" s="150"/>
      <c r="BB617" s="150"/>
      <c r="BC617" s="150"/>
      <c r="BD617" s="150"/>
      <c r="BE617" s="150"/>
      <c r="BF617" s="150"/>
      <c r="BG617" s="150"/>
      <c r="BH617" s="150"/>
    </row>
    <row r="618" spans="1:60" outlineLevel="1" x14ac:dyDescent="0.2">
      <c r="A618" s="157"/>
      <c r="B618" s="158"/>
      <c r="C618" s="195" t="s">
        <v>762</v>
      </c>
      <c r="D618" s="188"/>
      <c r="E618" s="189">
        <v>16.18</v>
      </c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50"/>
      <c r="Z618" s="150"/>
      <c r="AA618" s="150"/>
      <c r="AB618" s="150"/>
      <c r="AC618" s="150"/>
      <c r="AD618" s="150"/>
      <c r="AE618" s="150"/>
      <c r="AF618" s="150"/>
      <c r="AG618" s="150" t="s">
        <v>264</v>
      </c>
      <c r="AH618" s="150">
        <v>0</v>
      </c>
      <c r="AI618" s="150"/>
      <c r="AJ618" s="150"/>
      <c r="AK618" s="150"/>
      <c r="AL618" s="150"/>
      <c r="AM618" s="150"/>
      <c r="AN618" s="150"/>
      <c r="AO618" s="150"/>
      <c r="AP618" s="150"/>
      <c r="AQ618" s="150"/>
      <c r="AR618" s="150"/>
      <c r="AS618" s="150"/>
      <c r="AT618" s="150"/>
      <c r="AU618" s="150"/>
      <c r="AV618" s="150"/>
      <c r="AW618" s="150"/>
      <c r="AX618" s="150"/>
      <c r="AY618" s="150"/>
      <c r="AZ618" s="150"/>
      <c r="BA618" s="150"/>
      <c r="BB618" s="150"/>
      <c r="BC618" s="150"/>
      <c r="BD618" s="150"/>
      <c r="BE618" s="150"/>
      <c r="BF618" s="150"/>
      <c r="BG618" s="150"/>
      <c r="BH618" s="150"/>
    </row>
    <row r="619" spans="1:60" outlineLevel="1" x14ac:dyDescent="0.2">
      <c r="A619" s="157"/>
      <c r="B619" s="158"/>
      <c r="C619" s="196" t="s">
        <v>763</v>
      </c>
      <c r="D619" s="190"/>
      <c r="E619" s="191">
        <v>27.398009999999999</v>
      </c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50"/>
      <c r="Z619" s="150"/>
      <c r="AA619" s="150"/>
      <c r="AB619" s="150"/>
      <c r="AC619" s="150"/>
      <c r="AD619" s="150"/>
      <c r="AE619" s="150"/>
      <c r="AF619" s="150"/>
      <c r="AG619" s="150" t="s">
        <v>264</v>
      </c>
      <c r="AH619" s="150">
        <v>4</v>
      </c>
      <c r="AI619" s="150"/>
      <c r="AJ619" s="150"/>
      <c r="AK619" s="150"/>
      <c r="AL619" s="150"/>
      <c r="AM619" s="150"/>
      <c r="AN619" s="150"/>
      <c r="AO619" s="150"/>
      <c r="AP619" s="150"/>
      <c r="AQ619" s="150"/>
      <c r="AR619" s="150"/>
      <c r="AS619" s="150"/>
      <c r="AT619" s="150"/>
      <c r="AU619" s="150"/>
      <c r="AV619" s="150"/>
      <c r="AW619" s="150"/>
      <c r="AX619" s="150"/>
      <c r="AY619" s="150"/>
      <c r="AZ619" s="150"/>
      <c r="BA619" s="150"/>
      <c r="BB619" s="150"/>
      <c r="BC619" s="150"/>
      <c r="BD619" s="150"/>
      <c r="BE619" s="150"/>
      <c r="BF619" s="150"/>
      <c r="BG619" s="150"/>
      <c r="BH619" s="150"/>
    </row>
    <row r="620" spans="1:60" outlineLevel="1" x14ac:dyDescent="0.2">
      <c r="A620" s="169">
        <v>105</v>
      </c>
      <c r="B620" s="170" t="s">
        <v>764</v>
      </c>
      <c r="C620" s="184" t="s">
        <v>765</v>
      </c>
      <c r="D620" s="171" t="s">
        <v>259</v>
      </c>
      <c r="E620" s="172">
        <v>480.125</v>
      </c>
      <c r="F620" s="173"/>
      <c r="G620" s="174">
        <f>ROUND(E620*F620,2)</f>
        <v>0</v>
      </c>
      <c r="H620" s="161"/>
      <c r="I620" s="160">
        <f>ROUND(E620*H620,2)</f>
        <v>0</v>
      </c>
      <c r="J620" s="161"/>
      <c r="K620" s="160">
        <f>ROUND(E620*J620,2)</f>
        <v>0</v>
      </c>
      <c r="L620" s="160">
        <v>21</v>
      </c>
      <c r="M620" s="160">
        <f>G620*(1+L620/100)</f>
        <v>0</v>
      </c>
      <c r="N620" s="160">
        <v>0</v>
      </c>
      <c r="O620" s="160">
        <f>ROUND(E620*N620,2)</f>
        <v>0</v>
      </c>
      <c r="P620" s="160">
        <v>4.4999999999999998E-2</v>
      </c>
      <c r="Q620" s="160">
        <f>ROUND(E620*P620,2)</f>
        <v>21.61</v>
      </c>
      <c r="R620" s="160"/>
      <c r="S620" s="160" t="s">
        <v>260</v>
      </c>
      <c r="T620" s="160" t="s">
        <v>260</v>
      </c>
      <c r="U620" s="160">
        <v>0.16200000000000001</v>
      </c>
      <c r="V620" s="160">
        <f>ROUND(E620*U620,2)</f>
        <v>77.78</v>
      </c>
      <c r="W620" s="160"/>
      <c r="X620" s="160" t="s">
        <v>261</v>
      </c>
      <c r="Y620" s="150"/>
      <c r="Z620" s="150"/>
      <c r="AA620" s="150"/>
      <c r="AB620" s="150"/>
      <c r="AC620" s="150"/>
      <c r="AD620" s="150"/>
      <c r="AE620" s="150"/>
      <c r="AF620" s="150"/>
      <c r="AG620" s="150" t="s">
        <v>262</v>
      </c>
      <c r="AH620" s="150"/>
      <c r="AI620" s="150"/>
      <c r="AJ620" s="150"/>
      <c r="AK620" s="150"/>
      <c r="AL620" s="150"/>
      <c r="AM620" s="150"/>
      <c r="AN620" s="150"/>
      <c r="AO620" s="150"/>
      <c r="AP620" s="150"/>
      <c r="AQ620" s="150"/>
      <c r="AR620" s="150"/>
      <c r="AS620" s="150"/>
      <c r="AT620" s="150"/>
      <c r="AU620" s="150"/>
      <c r="AV620" s="150"/>
      <c r="AW620" s="150"/>
      <c r="AX620" s="150"/>
      <c r="AY620" s="150"/>
      <c r="AZ620" s="150"/>
      <c r="BA620" s="150"/>
      <c r="BB620" s="150"/>
      <c r="BC620" s="150"/>
      <c r="BD620" s="150"/>
      <c r="BE620" s="150"/>
      <c r="BF620" s="150"/>
      <c r="BG620" s="150"/>
      <c r="BH620" s="150"/>
    </row>
    <row r="621" spans="1:60" outlineLevel="1" x14ac:dyDescent="0.2">
      <c r="A621" s="157"/>
      <c r="B621" s="158"/>
      <c r="C621" s="195" t="s">
        <v>766</v>
      </c>
      <c r="D621" s="188"/>
      <c r="E621" s="189">
        <v>480.125</v>
      </c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50"/>
      <c r="Z621" s="150"/>
      <c r="AA621" s="150"/>
      <c r="AB621" s="150"/>
      <c r="AC621" s="150"/>
      <c r="AD621" s="150"/>
      <c r="AE621" s="150"/>
      <c r="AF621" s="150"/>
      <c r="AG621" s="150" t="s">
        <v>264</v>
      </c>
      <c r="AH621" s="150">
        <v>0</v>
      </c>
      <c r="AI621" s="150"/>
      <c r="AJ621" s="150"/>
      <c r="AK621" s="150"/>
      <c r="AL621" s="150"/>
      <c r="AM621" s="150"/>
      <c r="AN621" s="150"/>
      <c r="AO621" s="150"/>
      <c r="AP621" s="150"/>
      <c r="AQ621" s="150"/>
      <c r="AR621" s="150"/>
      <c r="AS621" s="150"/>
      <c r="AT621" s="150"/>
      <c r="AU621" s="150"/>
      <c r="AV621" s="150"/>
      <c r="AW621" s="150"/>
      <c r="AX621" s="150"/>
      <c r="AY621" s="150"/>
      <c r="AZ621" s="150"/>
      <c r="BA621" s="150"/>
      <c r="BB621" s="150"/>
      <c r="BC621" s="150"/>
      <c r="BD621" s="150"/>
      <c r="BE621" s="150"/>
      <c r="BF621" s="150"/>
      <c r="BG621" s="150"/>
      <c r="BH621" s="150"/>
    </row>
    <row r="622" spans="1:60" ht="22.5" outlineLevel="1" x14ac:dyDescent="0.2">
      <c r="A622" s="169">
        <v>106</v>
      </c>
      <c r="B622" s="170" t="s">
        <v>767</v>
      </c>
      <c r="C622" s="184" t="s">
        <v>768</v>
      </c>
      <c r="D622" s="171" t="s">
        <v>259</v>
      </c>
      <c r="E622" s="172">
        <v>210.05141</v>
      </c>
      <c r="F622" s="173"/>
      <c r="G622" s="174">
        <f>ROUND(E622*F622,2)</f>
        <v>0</v>
      </c>
      <c r="H622" s="161"/>
      <c r="I622" s="160">
        <f>ROUND(E622*H622,2)</f>
        <v>0</v>
      </c>
      <c r="J622" s="161"/>
      <c r="K622" s="160">
        <f>ROUND(E622*J622,2)</f>
        <v>0</v>
      </c>
      <c r="L622" s="160">
        <v>21</v>
      </c>
      <c r="M622" s="160">
        <f>G622*(1+L622/100)</f>
        <v>0</v>
      </c>
      <c r="N622" s="160">
        <v>0</v>
      </c>
      <c r="O622" s="160">
        <f>ROUND(E622*N622,2)</f>
        <v>0</v>
      </c>
      <c r="P622" s="160">
        <v>7.0000000000000007E-2</v>
      </c>
      <c r="Q622" s="160">
        <f>ROUND(E622*P622,2)</f>
        <v>14.7</v>
      </c>
      <c r="R622" s="160"/>
      <c r="S622" s="160" t="s">
        <v>260</v>
      </c>
      <c r="T622" s="160" t="s">
        <v>260</v>
      </c>
      <c r="U622" s="160">
        <v>0.15</v>
      </c>
      <c r="V622" s="160">
        <f>ROUND(E622*U622,2)</f>
        <v>31.51</v>
      </c>
      <c r="W622" s="160"/>
      <c r="X622" s="160" t="s">
        <v>261</v>
      </c>
      <c r="Y622" s="150"/>
      <c r="Z622" s="150"/>
      <c r="AA622" s="150"/>
      <c r="AB622" s="150"/>
      <c r="AC622" s="150"/>
      <c r="AD622" s="150"/>
      <c r="AE622" s="150"/>
      <c r="AF622" s="150"/>
      <c r="AG622" s="150" t="s">
        <v>262</v>
      </c>
      <c r="AH622" s="150"/>
      <c r="AI622" s="150"/>
      <c r="AJ622" s="150"/>
      <c r="AK622" s="150"/>
      <c r="AL622" s="150"/>
      <c r="AM622" s="150"/>
      <c r="AN622" s="150"/>
      <c r="AO622" s="150"/>
      <c r="AP622" s="150"/>
      <c r="AQ622" s="150"/>
      <c r="AR622" s="150"/>
      <c r="AS622" s="150"/>
      <c r="AT622" s="150"/>
      <c r="AU622" s="150"/>
      <c r="AV622" s="150"/>
      <c r="AW622" s="150"/>
      <c r="AX622" s="150"/>
      <c r="AY622" s="150"/>
      <c r="AZ622" s="150"/>
      <c r="BA622" s="150"/>
      <c r="BB622" s="150"/>
      <c r="BC622" s="150"/>
      <c r="BD622" s="150"/>
      <c r="BE622" s="150"/>
      <c r="BF622" s="150"/>
      <c r="BG622" s="150"/>
      <c r="BH622" s="150"/>
    </row>
    <row r="623" spans="1:60" outlineLevel="1" x14ac:dyDescent="0.2">
      <c r="A623" s="157"/>
      <c r="B623" s="158"/>
      <c r="C623" s="195" t="s">
        <v>756</v>
      </c>
      <c r="D623" s="188"/>
      <c r="E623" s="189">
        <v>8.8434000000000008</v>
      </c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50"/>
      <c r="Z623" s="150"/>
      <c r="AA623" s="150"/>
      <c r="AB623" s="150"/>
      <c r="AC623" s="150"/>
      <c r="AD623" s="150"/>
      <c r="AE623" s="150"/>
      <c r="AF623" s="150"/>
      <c r="AG623" s="150" t="s">
        <v>264</v>
      </c>
      <c r="AH623" s="150">
        <v>0</v>
      </c>
      <c r="AI623" s="150"/>
      <c r="AJ623" s="150"/>
      <c r="AK623" s="150"/>
      <c r="AL623" s="150"/>
      <c r="AM623" s="150"/>
      <c r="AN623" s="150"/>
      <c r="AO623" s="150"/>
      <c r="AP623" s="150"/>
      <c r="AQ623" s="150"/>
      <c r="AR623" s="150"/>
      <c r="AS623" s="150"/>
      <c r="AT623" s="150"/>
      <c r="AU623" s="150"/>
      <c r="AV623" s="150"/>
      <c r="AW623" s="150"/>
      <c r="AX623" s="150"/>
      <c r="AY623" s="150"/>
      <c r="AZ623" s="150"/>
      <c r="BA623" s="150"/>
      <c r="BB623" s="150"/>
      <c r="BC623" s="150"/>
      <c r="BD623" s="150"/>
      <c r="BE623" s="150"/>
      <c r="BF623" s="150"/>
      <c r="BG623" s="150"/>
      <c r="BH623" s="150"/>
    </row>
    <row r="624" spans="1:60" outlineLevel="1" x14ac:dyDescent="0.2">
      <c r="A624" s="157"/>
      <c r="B624" s="158"/>
      <c r="C624" s="195" t="s">
        <v>619</v>
      </c>
      <c r="D624" s="188"/>
      <c r="E624" s="189">
        <v>5.03</v>
      </c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50"/>
      <c r="Z624" s="150"/>
      <c r="AA624" s="150"/>
      <c r="AB624" s="150"/>
      <c r="AC624" s="150"/>
      <c r="AD624" s="150"/>
      <c r="AE624" s="150"/>
      <c r="AF624" s="150"/>
      <c r="AG624" s="150" t="s">
        <v>264</v>
      </c>
      <c r="AH624" s="150">
        <v>0</v>
      </c>
      <c r="AI624" s="150"/>
      <c r="AJ624" s="150"/>
      <c r="AK624" s="150"/>
      <c r="AL624" s="150"/>
      <c r="AM624" s="150"/>
      <c r="AN624" s="150"/>
      <c r="AO624" s="150"/>
      <c r="AP624" s="150"/>
      <c r="AQ624" s="150"/>
      <c r="AR624" s="150"/>
      <c r="AS624" s="150"/>
      <c r="AT624" s="150"/>
      <c r="AU624" s="150"/>
      <c r="AV624" s="150"/>
      <c r="AW624" s="150"/>
      <c r="AX624" s="150"/>
      <c r="AY624" s="150"/>
      <c r="AZ624" s="150"/>
      <c r="BA624" s="150"/>
      <c r="BB624" s="150"/>
      <c r="BC624" s="150"/>
      <c r="BD624" s="150"/>
      <c r="BE624" s="150"/>
      <c r="BF624" s="150"/>
      <c r="BG624" s="150"/>
      <c r="BH624" s="150"/>
    </row>
    <row r="625" spans="1:60" outlineLevel="1" x14ac:dyDescent="0.2">
      <c r="A625" s="157"/>
      <c r="B625" s="158"/>
      <c r="C625" s="195" t="s">
        <v>620</v>
      </c>
      <c r="D625" s="188"/>
      <c r="E625" s="189">
        <v>16.91</v>
      </c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50"/>
      <c r="Z625" s="150"/>
      <c r="AA625" s="150"/>
      <c r="AB625" s="150"/>
      <c r="AC625" s="150"/>
      <c r="AD625" s="150"/>
      <c r="AE625" s="150"/>
      <c r="AF625" s="150"/>
      <c r="AG625" s="150" t="s">
        <v>264</v>
      </c>
      <c r="AH625" s="150">
        <v>0</v>
      </c>
      <c r="AI625" s="150"/>
      <c r="AJ625" s="150"/>
      <c r="AK625" s="150"/>
      <c r="AL625" s="150"/>
      <c r="AM625" s="150"/>
      <c r="AN625" s="150"/>
      <c r="AO625" s="150"/>
      <c r="AP625" s="150"/>
      <c r="AQ625" s="150"/>
      <c r="AR625" s="150"/>
      <c r="AS625" s="150"/>
      <c r="AT625" s="150"/>
      <c r="AU625" s="150"/>
      <c r="AV625" s="150"/>
      <c r="AW625" s="150"/>
      <c r="AX625" s="150"/>
      <c r="AY625" s="150"/>
      <c r="AZ625" s="150"/>
      <c r="BA625" s="150"/>
      <c r="BB625" s="150"/>
      <c r="BC625" s="150"/>
      <c r="BD625" s="150"/>
      <c r="BE625" s="150"/>
      <c r="BF625" s="150"/>
      <c r="BG625" s="150"/>
      <c r="BH625" s="150"/>
    </row>
    <row r="626" spans="1:60" outlineLevel="1" x14ac:dyDescent="0.2">
      <c r="A626" s="157"/>
      <c r="B626" s="158"/>
      <c r="C626" s="195" t="s">
        <v>757</v>
      </c>
      <c r="D626" s="188"/>
      <c r="E626" s="189">
        <v>18.46</v>
      </c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50"/>
      <c r="Z626" s="150"/>
      <c r="AA626" s="150"/>
      <c r="AB626" s="150"/>
      <c r="AC626" s="150"/>
      <c r="AD626" s="150"/>
      <c r="AE626" s="150"/>
      <c r="AF626" s="150"/>
      <c r="AG626" s="150" t="s">
        <v>264</v>
      </c>
      <c r="AH626" s="150">
        <v>0</v>
      </c>
      <c r="AI626" s="150"/>
      <c r="AJ626" s="150"/>
      <c r="AK626" s="150"/>
      <c r="AL626" s="150"/>
      <c r="AM626" s="150"/>
      <c r="AN626" s="150"/>
      <c r="AO626" s="150"/>
      <c r="AP626" s="150"/>
      <c r="AQ626" s="150"/>
      <c r="AR626" s="150"/>
      <c r="AS626" s="150"/>
      <c r="AT626" s="150"/>
      <c r="AU626" s="150"/>
      <c r="AV626" s="150"/>
      <c r="AW626" s="150"/>
      <c r="AX626" s="150"/>
      <c r="AY626" s="150"/>
      <c r="AZ626" s="150"/>
      <c r="BA626" s="150"/>
      <c r="BB626" s="150"/>
      <c r="BC626" s="150"/>
      <c r="BD626" s="150"/>
      <c r="BE626" s="150"/>
      <c r="BF626" s="150"/>
      <c r="BG626" s="150"/>
      <c r="BH626" s="150"/>
    </row>
    <row r="627" spans="1:60" outlineLevel="1" x14ac:dyDescent="0.2">
      <c r="A627" s="157"/>
      <c r="B627" s="158"/>
      <c r="C627" s="195" t="s">
        <v>758</v>
      </c>
      <c r="D627" s="188"/>
      <c r="E627" s="189">
        <v>4.3600000000000003</v>
      </c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50"/>
      <c r="Z627" s="150"/>
      <c r="AA627" s="150"/>
      <c r="AB627" s="150"/>
      <c r="AC627" s="150"/>
      <c r="AD627" s="150"/>
      <c r="AE627" s="150"/>
      <c r="AF627" s="150"/>
      <c r="AG627" s="150" t="s">
        <v>264</v>
      </c>
      <c r="AH627" s="150">
        <v>0</v>
      </c>
      <c r="AI627" s="150"/>
      <c r="AJ627" s="150"/>
      <c r="AK627" s="150"/>
      <c r="AL627" s="150"/>
      <c r="AM627" s="150"/>
      <c r="AN627" s="150"/>
      <c r="AO627" s="150"/>
      <c r="AP627" s="150"/>
      <c r="AQ627" s="150"/>
      <c r="AR627" s="150"/>
      <c r="AS627" s="150"/>
      <c r="AT627" s="150"/>
      <c r="AU627" s="150"/>
      <c r="AV627" s="150"/>
      <c r="AW627" s="150"/>
      <c r="AX627" s="150"/>
      <c r="AY627" s="150"/>
      <c r="AZ627" s="150"/>
      <c r="BA627" s="150"/>
      <c r="BB627" s="150"/>
      <c r="BC627" s="150"/>
      <c r="BD627" s="150"/>
      <c r="BE627" s="150"/>
      <c r="BF627" s="150"/>
      <c r="BG627" s="150"/>
      <c r="BH627" s="150"/>
    </row>
    <row r="628" spans="1:60" outlineLevel="1" x14ac:dyDescent="0.2">
      <c r="A628" s="157"/>
      <c r="B628" s="158"/>
      <c r="C628" s="195" t="s">
        <v>759</v>
      </c>
      <c r="D628" s="188"/>
      <c r="E628" s="189">
        <v>3.66</v>
      </c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50"/>
      <c r="Z628" s="150"/>
      <c r="AA628" s="150"/>
      <c r="AB628" s="150"/>
      <c r="AC628" s="150"/>
      <c r="AD628" s="150"/>
      <c r="AE628" s="150"/>
      <c r="AF628" s="150"/>
      <c r="AG628" s="150" t="s">
        <v>264</v>
      </c>
      <c r="AH628" s="150">
        <v>0</v>
      </c>
      <c r="AI628" s="150"/>
      <c r="AJ628" s="150"/>
      <c r="AK628" s="150"/>
      <c r="AL628" s="150"/>
      <c r="AM628" s="150"/>
      <c r="AN628" s="150"/>
      <c r="AO628" s="150"/>
      <c r="AP628" s="150"/>
      <c r="AQ628" s="150"/>
      <c r="AR628" s="150"/>
      <c r="AS628" s="150"/>
      <c r="AT628" s="150"/>
      <c r="AU628" s="150"/>
      <c r="AV628" s="150"/>
      <c r="AW628" s="150"/>
      <c r="AX628" s="150"/>
      <c r="AY628" s="150"/>
      <c r="AZ628" s="150"/>
      <c r="BA628" s="150"/>
      <c r="BB628" s="150"/>
      <c r="BC628" s="150"/>
      <c r="BD628" s="150"/>
      <c r="BE628" s="150"/>
      <c r="BF628" s="150"/>
      <c r="BG628" s="150"/>
      <c r="BH628" s="150"/>
    </row>
    <row r="629" spans="1:60" outlineLevel="1" x14ac:dyDescent="0.2">
      <c r="A629" s="157"/>
      <c r="B629" s="158"/>
      <c r="C629" s="195" t="s">
        <v>760</v>
      </c>
      <c r="D629" s="188"/>
      <c r="E629" s="189">
        <v>5.37</v>
      </c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50"/>
      <c r="Z629" s="150"/>
      <c r="AA629" s="150"/>
      <c r="AB629" s="150"/>
      <c r="AC629" s="150"/>
      <c r="AD629" s="150"/>
      <c r="AE629" s="150"/>
      <c r="AF629" s="150"/>
      <c r="AG629" s="150" t="s">
        <v>264</v>
      </c>
      <c r="AH629" s="150">
        <v>0</v>
      </c>
      <c r="AI629" s="150"/>
      <c r="AJ629" s="150"/>
      <c r="AK629" s="150"/>
      <c r="AL629" s="150"/>
      <c r="AM629" s="150"/>
      <c r="AN629" s="150"/>
      <c r="AO629" s="150"/>
      <c r="AP629" s="150"/>
      <c r="AQ629" s="150"/>
      <c r="AR629" s="150"/>
      <c r="AS629" s="150"/>
      <c r="AT629" s="150"/>
      <c r="AU629" s="150"/>
      <c r="AV629" s="150"/>
      <c r="AW629" s="150"/>
      <c r="AX629" s="150"/>
      <c r="AY629" s="150"/>
      <c r="AZ629" s="150"/>
      <c r="BA629" s="150"/>
      <c r="BB629" s="150"/>
      <c r="BC629" s="150"/>
      <c r="BD629" s="150"/>
      <c r="BE629" s="150"/>
      <c r="BF629" s="150"/>
      <c r="BG629" s="150"/>
      <c r="BH629" s="150"/>
    </row>
    <row r="630" spans="1:60" outlineLevel="1" x14ac:dyDescent="0.2">
      <c r="A630" s="157"/>
      <c r="B630" s="158"/>
      <c r="C630" s="195" t="s">
        <v>621</v>
      </c>
      <c r="D630" s="188"/>
      <c r="E630" s="189">
        <v>89</v>
      </c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50"/>
      <c r="Z630" s="150"/>
      <c r="AA630" s="150"/>
      <c r="AB630" s="150"/>
      <c r="AC630" s="150"/>
      <c r="AD630" s="150"/>
      <c r="AE630" s="150"/>
      <c r="AF630" s="150"/>
      <c r="AG630" s="150" t="s">
        <v>264</v>
      </c>
      <c r="AH630" s="150">
        <v>0</v>
      </c>
      <c r="AI630" s="150"/>
      <c r="AJ630" s="150"/>
      <c r="AK630" s="150"/>
      <c r="AL630" s="150"/>
      <c r="AM630" s="150"/>
      <c r="AN630" s="150"/>
      <c r="AO630" s="150"/>
      <c r="AP630" s="150"/>
      <c r="AQ630" s="150"/>
      <c r="AR630" s="150"/>
      <c r="AS630" s="150"/>
      <c r="AT630" s="150"/>
      <c r="AU630" s="150"/>
      <c r="AV630" s="150"/>
      <c r="AW630" s="150"/>
      <c r="AX630" s="150"/>
      <c r="AY630" s="150"/>
      <c r="AZ630" s="150"/>
      <c r="BA630" s="150"/>
      <c r="BB630" s="150"/>
      <c r="BC630" s="150"/>
      <c r="BD630" s="150"/>
      <c r="BE630" s="150"/>
      <c r="BF630" s="150"/>
      <c r="BG630" s="150"/>
      <c r="BH630" s="150"/>
    </row>
    <row r="631" spans="1:60" outlineLevel="1" x14ac:dyDescent="0.2">
      <c r="A631" s="157"/>
      <c r="B631" s="158"/>
      <c r="C631" s="195" t="s">
        <v>761</v>
      </c>
      <c r="D631" s="188"/>
      <c r="E631" s="189">
        <v>14.84</v>
      </c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50"/>
      <c r="Z631" s="150"/>
      <c r="AA631" s="150"/>
      <c r="AB631" s="150"/>
      <c r="AC631" s="150"/>
      <c r="AD631" s="150"/>
      <c r="AE631" s="150"/>
      <c r="AF631" s="150"/>
      <c r="AG631" s="150" t="s">
        <v>264</v>
      </c>
      <c r="AH631" s="150">
        <v>0</v>
      </c>
      <c r="AI631" s="150"/>
      <c r="AJ631" s="150"/>
      <c r="AK631" s="150"/>
      <c r="AL631" s="150"/>
      <c r="AM631" s="150"/>
      <c r="AN631" s="150"/>
      <c r="AO631" s="150"/>
      <c r="AP631" s="150"/>
      <c r="AQ631" s="150"/>
      <c r="AR631" s="150"/>
      <c r="AS631" s="150"/>
      <c r="AT631" s="150"/>
      <c r="AU631" s="150"/>
      <c r="AV631" s="150"/>
      <c r="AW631" s="150"/>
      <c r="AX631" s="150"/>
      <c r="AY631" s="150"/>
      <c r="AZ631" s="150"/>
      <c r="BA631" s="150"/>
      <c r="BB631" s="150"/>
      <c r="BC631" s="150"/>
      <c r="BD631" s="150"/>
      <c r="BE631" s="150"/>
      <c r="BF631" s="150"/>
      <c r="BG631" s="150"/>
      <c r="BH631" s="150"/>
    </row>
    <row r="632" spans="1:60" outlineLevel="1" x14ac:dyDescent="0.2">
      <c r="A632" s="157"/>
      <c r="B632" s="158"/>
      <c r="C632" s="195" t="s">
        <v>762</v>
      </c>
      <c r="D632" s="188"/>
      <c r="E632" s="189">
        <v>16.18</v>
      </c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50"/>
      <c r="Z632" s="150"/>
      <c r="AA632" s="150"/>
      <c r="AB632" s="150"/>
      <c r="AC632" s="150"/>
      <c r="AD632" s="150"/>
      <c r="AE632" s="150"/>
      <c r="AF632" s="150"/>
      <c r="AG632" s="150" t="s">
        <v>264</v>
      </c>
      <c r="AH632" s="150">
        <v>0</v>
      </c>
      <c r="AI632" s="150"/>
      <c r="AJ632" s="150"/>
      <c r="AK632" s="150"/>
      <c r="AL632" s="150"/>
      <c r="AM632" s="150"/>
      <c r="AN632" s="150"/>
      <c r="AO632" s="150"/>
      <c r="AP632" s="150"/>
      <c r="AQ632" s="150"/>
      <c r="AR632" s="150"/>
      <c r="AS632" s="150"/>
      <c r="AT632" s="150"/>
      <c r="AU632" s="150"/>
      <c r="AV632" s="150"/>
      <c r="AW632" s="150"/>
      <c r="AX632" s="150"/>
      <c r="AY632" s="150"/>
      <c r="AZ632" s="150"/>
      <c r="BA632" s="150"/>
      <c r="BB632" s="150"/>
      <c r="BC632" s="150"/>
      <c r="BD632" s="150"/>
      <c r="BE632" s="150"/>
      <c r="BF632" s="150"/>
      <c r="BG632" s="150"/>
      <c r="BH632" s="150"/>
    </row>
    <row r="633" spans="1:60" outlineLevel="1" x14ac:dyDescent="0.2">
      <c r="A633" s="157"/>
      <c r="B633" s="158"/>
      <c r="C633" s="196" t="s">
        <v>763</v>
      </c>
      <c r="D633" s="190"/>
      <c r="E633" s="191">
        <v>27.398009999999999</v>
      </c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50"/>
      <c r="Z633" s="150"/>
      <c r="AA633" s="150"/>
      <c r="AB633" s="150"/>
      <c r="AC633" s="150"/>
      <c r="AD633" s="150"/>
      <c r="AE633" s="150"/>
      <c r="AF633" s="150"/>
      <c r="AG633" s="150" t="s">
        <v>264</v>
      </c>
      <c r="AH633" s="150">
        <v>4</v>
      </c>
      <c r="AI633" s="150"/>
      <c r="AJ633" s="150"/>
      <c r="AK633" s="150"/>
      <c r="AL633" s="150"/>
      <c r="AM633" s="150"/>
      <c r="AN633" s="150"/>
      <c r="AO633" s="150"/>
      <c r="AP633" s="150"/>
      <c r="AQ633" s="150"/>
      <c r="AR633" s="150"/>
      <c r="AS633" s="150"/>
      <c r="AT633" s="150"/>
      <c r="AU633" s="150"/>
      <c r="AV633" s="150"/>
      <c r="AW633" s="150"/>
      <c r="AX633" s="150"/>
      <c r="AY633" s="150"/>
      <c r="AZ633" s="150"/>
      <c r="BA633" s="150"/>
      <c r="BB633" s="150"/>
      <c r="BC633" s="150"/>
      <c r="BD633" s="150"/>
      <c r="BE633" s="150"/>
      <c r="BF633" s="150"/>
      <c r="BG633" s="150"/>
      <c r="BH633" s="150"/>
    </row>
    <row r="634" spans="1:60" outlineLevel="1" x14ac:dyDescent="0.2">
      <c r="A634" s="169">
        <v>107</v>
      </c>
      <c r="B634" s="170" t="s">
        <v>769</v>
      </c>
      <c r="C634" s="184" t="s">
        <v>770</v>
      </c>
      <c r="D634" s="171" t="s">
        <v>351</v>
      </c>
      <c r="E634" s="172">
        <v>154.83600000000001</v>
      </c>
      <c r="F634" s="173"/>
      <c r="G634" s="174">
        <f>ROUND(E634*F634,2)</f>
        <v>0</v>
      </c>
      <c r="H634" s="161"/>
      <c r="I634" s="160">
        <f>ROUND(E634*H634,2)</f>
        <v>0</v>
      </c>
      <c r="J634" s="161"/>
      <c r="K634" s="160">
        <f>ROUND(E634*J634,2)</f>
        <v>0</v>
      </c>
      <c r="L634" s="160">
        <v>21</v>
      </c>
      <c r="M634" s="160">
        <f>G634*(1+L634/100)</f>
        <v>0</v>
      </c>
      <c r="N634" s="160">
        <v>0</v>
      </c>
      <c r="O634" s="160">
        <f>ROUND(E634*N634,2)</f>
        <v>0</v>
      </c>
      <c r="P634" s="160">
        <v>8.2000000000000003E-2</v>
      </c>
      <c r="Q634" s="160">
        <f>ROUND(E634*P634,2)</f>
        <v>12.7</v>
      </c>
      <c r="R634" s="160"/>
      <c r="S634" s="160" t="s">
        <v>260</v>
      </c>
      <c r="T634" s="160" t="s">
        <v>260</v>
      </c>
      <c r="U634" s="160">
        <v>0.42099999999999999</v>
      </c>
      <c r="V634" s="160">
        <f>ROUND(E634*U634,2)</f>
        <v>65.19</v>
      </c>
      <c r="W634" s="160"/>
      <c r="X634" s="160" t="s">
        <v>261</v>
      </c>
      <c r="Y634" s="150"/>
      <c r="Z634" s="150"/>
      <c r="AA634" s="150"/>
      <c r="AB634" s="150"/>
      <c r="AC634" s="150"/>
      <c r="AD634" s="150"/>
      <c r="AE634" s="150"/>
      <c r="AF634" s="150"/>
      <c r="AG634" s="150" t="s">
        <v>262</v>
      </c>
      <c r="AH634" s="150"/>
      <c r="AI634" s="150"/>
      <c r="AJ634" s="150"/>
      <c r="AK634" s="150"/>
      <c r="AL634" s="150"/>
      <c r="AM634" s="150"/>
      <c r="AN634" s="150"/>
      <c r="AO634" s="150"/>
      <c r="AP634" s="150"/>
      <c r="AQ634" s="150"/>
      <c r="AR634" s="150"/>
      <c r="AS634" s="150"/>
      <c r="AT634" s="150"/>
      <c r="AU634" s="150"/>
      <c r="AV634" s="150"/>
      <c r="AW634" s="150"/>
      <c r="AX634" s="150"/>
      <c r="AY634" s="150"/>
      <c r="AZ634" s="150"/>
      <c r="BA634" s="150"/>
      <c r="BB634" s="150"/>
      <c r="BC634" s="150"/>
      <c r="BD634" s="150"/>
      <c r="BE634" s="150"/>
      <c r="BF634" s="150"/>
      <c r="BG634" s="150"/>
      <c r="BH634" s="150"/>
    </row>
    <row r="635" spans="1:60" ht="33.75" outlineLevel="1" x14ac:dyDescent="0.2">
      <c r="A635" s="157"/>
      <c r="B635" s="158"/>
      <c r="C635" s="195" t="s">
        <v>771</v>
      </c>
      <c r="D635" s="188"/>
      <c r="E635" s="189">
        <v>154.83600000000001</v>
      </c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50"/>
      <c r="Z635" s="150"/>
      <c r="AA635" s="150"/>
      <c r="AB635" s="150"/>
      <c r="AC635" s="150"/>
      <c r="AD635" s="150"/>
      <c r="AE635" s="150"/>
      <c r="AF635" s="150"/>
      <c r="AG635" s="150" t="s">
        <v>264</v>
      </c>
      <c r="AH635" s="150">
        <v>0</v>
      </c>
      <c r="AI635" s="150"/>
      <c r="AJ635" s="150"/>
      <c r="AK635" s="150"/>
      <c r="AL635" s="150"/>
      <c r="AM635" s="150"/>
      <c r="AN635" s="150"/>
      <c r="AO635" s="150"/>
      <c r="AP635" s="150"/>
      <c r="AQ635" s="150"/>
      <c r="AR635" s="150"/>
      <c r="AS635" s="150"/>
      <c r="AT635" s="150"/>
      <c r="AU635" s="150"/>
      <c r="AV635" s="150"/>
      <c r="AW635" s="150"/>
      <c r="AX635" s="150"/>
      <c r="AY635" s="150"/>
      <c r="AZ635" s="150"/>
      <c r="BA635" s="150"/>
      <c r="BB635" s="150"/>
      <c r="BC635" s="150"/>
      <c r="BD635" s="150"/>
      <c r="BE635" s="150"/>
      <c r="BF635" s="150"/>
      <c r="BG635" s="150"/>
      <c r="BH635" s="150"/>
    </row>
    <row r="636" spans="1:60" outlineLevel="1" x14ac:dyDescent="0.2">
      <c r="A636" s="175">
        <v>108</v>
      </c>
      <c r="B636" s="176" t="s">
        <v>772</v>
      </c>
      <c r="C636" s="183" t="s">
        <v>773</v>
      </c>
      <c r="D636" s="177" t="s">
        <v>292</v>
      </c>
      <c r="E636" s="178">
        <v>154</v>
      </c>
      <c r="F636" s="179"/>
      <c r="G636" s="180">
        <f>ROUND(E636*F636,2)</f>
        <v>0</v>
      </c>
      <c r="H636" s="161"/>
      <c r="I636" s="160">
        <f>ROUND(E636*H636,2)</f>
        <v>0</v>
      </c>
      <c r="J636" s="161"/>
      <c r="K636" s="160">
        <f>ROUND(E636*J636,2)</f>
        <v>0</v>
      </c>
      <c r="L636" s="160">
        <v>21</v>
      </c>
      <c r="M636" s="160">
        <f>G636*(1+L636/100)</f>
        <v>0</v>
      </c>
      <c r="N636" s="160">
        <v>0</v>
      </c>
      <c r="O636" s="160">
        <f>ROUND(E636*N636,2)</f>
        <v>0</v>
      </c>
      <c r="P636" s="160">
        <v>0</v>
      </c>
      <c r="Q636" s="160">
        <f>ROUND(E636*P636,2)</f>
        <v>0</v>
      </c>
      <c r="R636" s="160"/>
      <c r="S636" s="160" t="s">
        <v>260</v>
      </c>
      <c r="T636" s="160" t="s">
        <v>260</v>
      </c>
      <c r="U636" s="160">
        <v>0.03</v>
      </c>
      <c r="V636" s="160">
        <f>ROUND(E636*U636,2)</f>
        <v>4.62</v>
      </c>
      <c r="W636" s="160"/>
      <c r="X636" s="160" t="s">
        <v>261</v>
      </c>
      <c r="Y636" s="150"/>
      <c r="Z636" s="150"/>
      <c r="AA636" s="150"/>
      <c r="AB636" s="150"/>
      <c r="AC636" s="150"/>
      <c r="AD636" s="150"/>
      <c r="AE636" s="150"/>
      <c r="AF636" s="150"/>
      <c r="AG636" s="150" t="s">
        <v>262</v>
      </c>
      <c r="AH636" s="150"/>
      <c r="AI636" s="150"/>
      <c r="AJ636" s="150"/>
      <c r="AK636" s="150"/>
      <c r="AL636" s="150"/>
      <c r="AM636" s="150"/>
      <c r="AN636" s="150"/>
      <c r="AO636" s="150"/>
      <c r="AP636" s="150"/>
      <c r="AQ636" s="150"/>
      <c r="AR636" s="150"/>
      <c r="AS636" s="150"/>
      <c r="AT636" s="150"/>
      <c r="AU636" s="150"/>
      <c r="AV636" s="150"/>
      <c r="AW636" s="150"/>
      <c r="AX636" s="150"/>
      <c r="AY636" s="150"/>
      <c r="AZ636" s="150"/>
      <c r="BA636" s="150"/>
      <c r="BB636" s="150"/>
      <c r="BC636" s="150"/>
      <c r="BD636" s="150"/>
      <c r="BE636" s="150"/>
      <c r="BF636" s="150"/>
      <c r="BG636" s="150"/>
      <c r="BH636" s="150"/>
    </row>
    <row r="637" spans="1:60" outlineLevel="1" x14ac:dyDescent="0.2">
      <c r="A637" s="169">
        <v>109</v>
      </c>
      <c r="B637" s="170" t="s">
        <v>774</v>
      </c>
      <c r="C637" s="184" t="s">
        <v>775</v>
      </c>
      <c r="D637" s="171" t="s">
        <v>292</v>
      </c>
      <c r="E637" s="172">
        <v>27</v>
      </c>
      <c r="F637" s="173"/>
      <c r="G637" s="174">
        <f>ROUND(E637*F637,2)</f>
        <v>0</v>
      </c>
      <c r="H637" s="161"/>
      <c r="I637" s="160">
        <f>ROUND(E637*H637,2)</f>
        <v>0</v>
      </c>
      <c r="J637" s="161"/>
      <c r="K637" s="160">
        <f>ROUND(E637*J637,2)</f>
        <v>0</v>
      </c>
      <c r="L637" s="160">
        <v>21</v>
      </c>
      <c r="M637" s="160">
        <f>G637*(1+L637/100)</f>
        <v>0</v>
      </c>
      <c r="N637" s="160">
        <v>0</v>
      </c>
      <c r="O637" s="160">
        <f>ROUND(E637*N637,2)</f>
        <v>0</v>
      </c>
      <c r="P637" s="160">
        <v>0</v>
      </c>
      <c r="Q637" s="160">
        <f>ROUND(E637*P637,2)</f>
        <v>0</v>
      </c>
      <c r="R637" s="160"/>
      <c r="S637" s="160" t="s">
        <v>260</v>
      </c>
      <c r="T637" s="160" t="s">
        <v>260</v>
      </c>
      <c r="U637" s="160">
        <v>0.09</v>
      </c>
      <c r="V637" s="160">
        <f>ROUND(E637*U637,2)</f>
        <v>2.4300000000000002</v>
      </c>
      <c r="W637" s="160"/>
      <c r="X637" s="160" t="s">
        <v>261</v>
      </c>
      <c r="Y637" s="150"/>
      <c r="Z637" s="150"/>
      <c r="AA637" s="150"/>
      <c r="AB637" s="150"/>
      <c r="AC637" s="150"/>
      <c r="AD637" s="150"/>
      <c r="AE637" s="150"/>
      <c r="AF637" s="150"/>
      <c r="AG637" s="150" t="s">
        <v>262</v>
      </c>
      <c r="AH637" s="150"/>
      <c r="AI637" s="150"/>
      <c r="AJ637" s="150"/>
      <c r="AK637" s="150"/>
      <c r="AL637" s="150"/>
      <c r="AM637" s="150"/>
      <c r="AN637" s="150"/>
      <c r="AO637" s="150"/>
      <c r="AP637" s="150"/>
      <c r="AQ637" s="150"/>
      <c r="AR637" s="150"/>
      <c r="AS637" s="150"/>
      <c r="AT637" s="150"/>
      <c r="AU637" s="150"/>
      <c r="AV637" s="150"/>
      <c r="AW637" s="150"/>
      <c r="AX637" s="150"/>
      <c r="AY637" s="150"/>
      <c r="AZ637" s="150"/>
      <c r="BA637" s="150"/>
      <c r="BB637" s="150"/>
      <c r="BC637" s="150"/>
      <c r="BD637" s="150"/>
      <c r="BE637" s="150"/>
      <c r="BF637" s="150"/>
      <c r="BG637" s="150"/>
      <c r="BH637" s="150"/>
    </row>
    <row r="638" spans="1:60" outlineLevel="1" x14ac:dyDescent="0.2">
      <c r="A638" s="157"/>
      <c r="B638" s="158"/>
      <c r="C638" s="195" t="s">
        <v>776</v>
      </c>
      <c r="D638" s="188"/>
      <c r="E638" s="189">
        <v>4</v>
      </c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50"/>
      <c r="Z638" s="150"/>
      <c r="AA638" s="150"/>
      <c r="AB638" s="150"/>
      <c r="AC638" s="150"/>
      <c r="AD638" s="150"/>
      <c r="AE638" s="150"/>
      <c r="AF638" s="150"/>
      <c r="AG638" s="150" t="s">
        <v>264</v>
      </c>
      <c r="AH638" s="150">
        <v>0</v>
      </c>
      <c r="AI638" s="150"/>
      <c r="AJ638" s="150"/>
      <c r="AK638" s="150"/>
      <c r="AL638" s="150"/>
      <c r="AM638" s="150"/>
      <c r="AN638" s="150"/>
      <c r="AO638" s="150"/>
      <c r="AP638" s="150"/>
      <c r="AQ638" s="150"/>
      <c r="AR638" s="150"/>
      <c r="AS638" s="150"/>
      <c r="AT638" s="150"/>
      <c r="AU638" s="150"/>
      <c r="AV638" s="150"/>
      <c r="AW638" s="150"/>
      <c r="AX638" s="150"/>
      <c r="AY638" s="150"/>
      <c r="AZ638" s="150"/>
      <c r="BA638" s="150"/>
      <c r="BB638" s="150"/>
      <c r="BC638" s="150"/>
      <c r="BD638" s="150"/>
      <c r="BE638" s="150"/>
      <c r="BF638" s="150"/>
      <c r="BG638" s="150"/>
      <c r="BH638" s="150"/>
    </row>
    <row r="639" spans="1:60" outlineLevel="1" x14ac:dyDescent="0.2">
      <c r="A639" s="157"/>
      <c r="B639" s="158"/>
      <c r="C639" s="195" t="s">
        <v>777</v>
      </c>
      <c r="D639" s="188"/>
      <c r="E639" s="189">
        <v>23</v>
      </c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50"/>
      <c r="Z639" s="150"/>
      <c r="AA639" s="150"/>
      <c r="AB639" s="150"/>
      <c r="AC639" s="150"/>
      <c r="AD639" s="150"/>
      <c r="AE639" s="150"/>
      <c r="AF639" s="150"/>
      <c r="AG639" s="150" t="s">
        <v>264</v>
      </c>
      <c r="AH639" s="150">
        <v>0</v>
      </c>
      <c r="AI639" s="150"/>
      <c r="AJ639" s="150"/>
      <c r="AK639" s="150"/>
      <c r="AL639" s="150"/>
      <c r="AM639" s="150"/>
      <c r="AN639" s="150"/>
      <c r="AO639" s="150"/>
      <c r="AP639" s="150"/>
      <c r="AQ639" s="150"/>
      <c r="AR639" s="150"/>
      <c r="AS639" s="150"/>
      <c r="AT639" s="150"/>
      <c r="AU639" s="150"/>
      <c r="AV639" s="150"/>
      <c r="AW639" s="150"/>
      <c r="AX639" s="150"/>
      <c r="AY639" s="150"/>
      <c r="AZ639" s="150"/>
      <c r="BA639" s="150"/>
      <c r="BB639" s="150"/>
      <c r="BC639" s="150"/>
      <c r="BD639" s="150"/>
      <c r="BE639" s="150"/>
      <c r="BF639" s="150"/>
      <c r="BG639" s="150"/>
      <c r="BH639" s="150"/>
    </row>
    <row r="640" spans="1:60" outlineLevel="1" x14ac:dyDescent="0.2">
      <c r="A640" s="169">
        <v>110</v>
      </c>
      <c r="B640" s="170" t="s">
        <v>778</v>
      </c>
      <c r="C640" s="184" t="s">
        <v>779</v>
      </c>
      <c r="D640" s="171" t="s">
        <v>259</v>
      </c>
      <c r="E640" s="172">
        <v>8.4</v>
      </c>
      <c r="F640" s="173"/>
      <c r="G640" s="174">
        <f>ROUND(E640*F640,2)</f>
        <v>0</v>
      </c>
      <c r="H640" s="161"/>
      <c r="I640" s="160">
        <f>ROUND(E640*H640,2)</f>
        <v>0</v>
      </c>
      <c r="J640" s="161"/>
      <c r="K640" s="160">
        <f>ROUND(E640*J640,2)</f>
        <v>0</v>
      </c>
      <c r="L640" s="160">
        <v>21</v>
      </c>
      <c r="M640" s="160">
        <f>G640*(1+L640/100)</f>
        <v>0</v>
      </c>
      <c r="N640" s="160">
        <v>2.1900000000000001E-3</v>
      </c>
      <c r="O640" s="160">
        <f>ROUND(E640*N640,2)</f>
        <v>0.02</v>
      </c>
      <c r="P640" s="160">
        <v>7.4999999999999997E-2</v>
      </c>
      <c r="Q640" s="160">
        <f>ROUND(E640*P640,2)</f>
        <v>0.63</v>
      </c>
      <c r="R640" s="160"/>
      <c r="S640" s="160" t="s">
        <v>260</v>
      </c>
      <c r="T640" s="160" t="s">
        <v>260</v>
      </c>
      <c r="U640" s="160">
        <v>0.95499999999999996</v>
      </c>
      <c r="V640" s="160">
        <f>ROUND(E640*U640,2)</f>
        <v>8.02</v>
      </c>
      <c r="W640" s="160"/>
      <c r="X640" s="160" t="s">
        <v>261</v>
      </c>
      <c r="Y640" s="150"/>
      <c r="Z640" s="150"/>
      <c r="AA640" s="150"/>
      <c r="AB640" s="150"/>
      <c r="AC640" s="150"/>
      <c r="AD640" s="150"/>
      <c r="AE640" s="150"/>
      <c r="AF640" s="150"/>
      <c r="AG640" s="150" t="s">
        <v>262</v>
      </c>
      <c r="AH640" s="150"/>
      <c r="AI640" s="150"/>
      <c r="AJ640" s="150"/>
      <c r="AK640" s="150"/>
      <c r="AL640" s="150"/>
      <c r="AM640" s="150"/>
      <c r="AN640" s="150"/>
      <c r="AO640" s="150"/>
      <c r="AP640" s="150"/>
      <c r="AQ640" s="150"/>
      <c r="AR640" s="150"/>
      <c r="AS640" s="150"/>
      <c r="AT640" s="150"/>
      <c r="AU640" s="150"/>
      <c r="AV640" s="150"/>
      <c r="AW640" s="150"/>
      <c r="AX640" s="150"/>
      <c r="AY640" s="150"/>
      <c r="AZ640" s="150"/>
      <c r="BA640" s="150"/>
      <c r="BB640" s="150"/>
      <c r="BC640" s="150"/>
      <c r="BD640" s="150"/>
      <c r="BE640" s="150"/>
      <c r="BF640" s="150"/>
      <c r="BG640" s="150"/>
      <c r="BH640" s="150"/>
    </row>
    <row r="641" spans="1:60" outlineLevel="1" x14ac:dyDescent="0.2">
      <c r="A641" s="157"/>
      <c r="B641" s="158"/>
      <c r="C641" s="195" t="s">
        <v>780</v>
      </c>
      <c r="D641" s="188"/>
      <c r="E641" s="189">
        <v>4.8</v>
      </c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50"/>
      <c r="Z641" s="150"/>
      <c r="AA641" s="150"/>
      <c r="AB641" s="150"/>
      <c r="AC641" s="150"/>
      <c r="AD641" s="150"/>
      <c r="AE641" s="150"/>
      <c r="AF641" s="150"/>
      <c r="AG641" s="150" t="s">
        <v>264</v>
      </c>
      <c r="AH641" s="150">
        <v>0</v>
      </c>
      <c r="AI641" s="150"/>
      <c r="AJ641" s="150"/>
      <c r="AK641" s="150"/>
      <c r="AL641" s="150"/>
      <c r="AM641" s="150"/>
      <c r="AN641" s="150"/>
      <c r="AO641" s="150"/>
      <c r="AP641" s="150"/>
      <c r="AQ641" s="150"/>
      <c r="AR641" s="150"/>
      <c r="AS641" s="150"/>
      <c r="AT641" s="150"/>
      <c r="AU641" s="150"/>
      <c r="AV641" s="150"/>
      <c r="AW641" s="150"/>
      <c r="AX641" s="150"/>
      <c r="AY641" s="150"/>
      <c r="AZ641" s="150"/>
      <c r="BA641" s="150"/>
      <c r="BB641" s="150"/>
      <c r="BC641" s="150"/>
      <c r="BD641" s="150"/>
      <c r="BE641" s="150"/>
      <c r="BF641" s="150"/>
      <c r="BG641" s="150"/>
      <c r="BH641" s="150"/>
    </row>
    <row r="642" spans="1:60" outlineLevel="1" x14ac:dyDescent="0.2">
      <c r="A642" s="157"/>
      <c r="B642" s="158"/>
      <c r="C642" s="195" t="s">
        <v>781</v>
      </c>
      <c r="D642" s="188"/>
      <c r="E642" s="189">
        <v>2.88</v>
      </c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50"/>
      <c r="Z642" s="150"/>
      <c r="AA642" s="150"/>
      <c r="AB642" s="150"/>
      <c r="AC642" s="150"/>
      <c r="AD642" s="150"/>
      <c r="AE642" s="150"/>
      <c r="AF642" s="150"/>
      <c r="AG642" s="150" t="s">
        <v>264</v>
      </c>
      <c r="AH642" s="150">
        <v>0</v>
      </c>
      <c r="AI642" s="150"/>
      <c r="AJ642" s="150"/>
      <c r="AK642" s="150"/>
      <c r="AL642" s="150"/>
      <c r="AM642" s="150"/>
      <c r="AN642" s="150"/>
      <c r="AO642" s="150"/>
      <c r="AP642" s="150"/>
      <c r="AQ642" s="150"/>
      <c r="AR642" s="150"/>
      <c r="AS642" s="150"/>
      <c r="AT642" s="150"/>
      <c r="AU642" s="150"/>
      <c r="AV642" s="150"/>
      <c r="AW642" s="150"/>
      <c r="AX642" s="150"/>
      <c r="AY642" s="150"/>
      <c r="AZ642" s="150"/>
      <c r="BA642" s="150"/>
      <c r="BB642" s="150"/>
      <c r="BC642" s="150"/>
      <c r="BD642" s="150"/>
      <c r="BE642" s="150"/>
      <c r="BF642" s="150"/>
      <c r="BG642" s="150"/>
      <c r="BH642" s="150"/>
    </row>
    <row r="643" spans="1:60" outlineLevel="1" x14ac:dyDescent="0.2">
      <c r="A643" s="157"/>
      <c r="B643" s="158"/>
      <c r="C643" s="195" t="s">
        <v>782</v>
      </c>
      <c r="D643" s="188"/>
      <c r="E643" s="189">
        <v>0.72</v>
      </c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50"/>
      <c r="Z643" s="150"/>
      <c r="AA643" s="150"/>
      <c r="AB643" s="150"/>
      <c r="AC643" s="150"/>
      <c r="AD643" s="150"/>
      <c r="AE643" s="150"/>
      <c r="AF643" s="150"/>
      <c r="AG643" s="150" t="s">
        <v>264</v>
      </c>
      <c r="AH643" s="150">
        <v>0</v>
      </c>
      <c r="AI643" s="150"/>
      <c r="AJ643" s="150"/>
      <c r="AK643" s="150"/>
      <c r="AL643" s="150"/>
      <c r="AM643" s="150"/>
      <c r="AN643" s="150"/>
      <c r="AO643" s="150"/>
      <c r="AP643" s="150"/>
      <c r="AQ643" s="150"/>
      <c r="AR643" s="150"/>
      <c r="AS643" s="150"/>
      <c r="AT643" s="150"/>
      <c r="AU643" s="150"/>
      <c r="AV643" s="150"/>
      <c r="AW643" s="150"/>
      <c r="AX643" s="150"/>
      <c r="AY643" s="150"/>
      <c r="AZ643" s="150"/>
      <c r="BA643" s="150"/>
      <c r="BB643" s="150"/>
      <c r="BC643" s="150"/>
      <c r="BD643" s="150"/>
      <c r="BE643" s="150"/>
      <c r="BF643" s="150"/>
      <c r="BG643" s="150"/>
      <c r="BH643" s="150"/>
    </row>
    <row r="644" spans="1:60" outlineLevel="1" x14ac:dyDescent="0.2">
      <c r="A644" s="175">
        <v>111</v>
      </c>
      <c r="B644" s="176" t="s">
        <v>783</v>
      </c>
      <c r="C644" s="183" t="s">
        <v>784</v>
      </c>
      <c r="D644" s="177" t="s">
        <v>259</v>
      </c>
      <c r="E644" s="178">
        <v>54</v>
      </c>
      <c r="F644" s="179"/>
      <c r="G644" s="180">
        <f>ROUND(E644*F644,2)</f>
        <v>0</v>
      </c>
      <c r="H644" s="161"/>
      <c r="I644" s="160">
        <f>ROUND(E644*H644,2)</f>
        <v>0</v>
      </c>
      <c r="J644" s="161"/>
      <c r="K644" s="160">
        <f>ROUND(E644*J644,2)</f>
        <v>0</v>
      </c>
      <c r="L644" s="160">
        <v>21</v>
      </c>
      <c r="M644" s="160">
        <f>G644*(1+L644/100)</f>
        <v>0</v>
      </c>
      <c r="N644" s="160">
        <v>9.2000000000000003E-4</v>
      </c>
      <c r="O644" s="160">
        <f>ROUND(E644*N644,2)</f>
        <v>0.05</v>
      </c>
      <c r="P644" s="160">
        <v>5.3999999999999999E-2</v>
      </c>
      <c r="Q644" s="160">
        <f>ROUND(E644*P644,2)</f>
        <v>2.92</v>
      </c>
      <c r="R644" s="160"/>
      <c r="S644" s="160" t="s">
        <v>260</v>
      </c>
      <c r="T644" s="160" t="s">
        <v>260</v>
      </c>
      <c r="U644" s="160">
        <v>0.46500000000000002</v>
      </c>
      <c r="V644" s="160">
        <f>ROUND(E644*U644,2)</f>
        <v>25.11</v>
      </c>
      <c r="W644" s="160"/>
      <c r="X644" s="160" t="s">
        <v>261</v>
      </c>
      <c r="Y644" s="150"/>
      <c r="Z644" s="150"/>
      <c r="AA644" s="150"/>
      <c r="AB644" s="150"/>
      <c r="AC644" s="150"/>
      <c r="AD644" s="150"/>
      <c r="AE644" s="150"/>
      <c r="AF644" s="150"/>
      <c r="AG644" s="150" t="s">
        <v>262</v>
      </c>
      <c r="AH644" s="150"/>
      <c r="AI644" s="150"/>
      <c r="AJ644" s="150"/>
      <c r="AK644" s="150"/>
      <c r="AL644" s="150"/>
      <c r="AM644" s="150"/>
      <c r="AN644" s="150"/>
      <c r="AO644" s="150"/>
      <c r="AP644" s="150"/>
      <c r="AQ644" s="150"/>
      <c r="AR644" s="150"/>
      <c r="AS644" s="150"/>
      <c r="AT644" s="150"/>
      <c r="AU644" s="150"/>
      <c r="AV644" s="150"/>
      <c r="AW644" s="150"/>
      <c r="AX644" s="150"/>
      <c r="AY644" s="150"/>
      <c r="AZ644" s="150"/>
      <c r="BA644" s="150"/>
      <c r="BB644" s="150"/>
      <c r="BC644" s="150"/>
      <c r="BD644" s="150"/>
      <c r="BE644" s="150"/>
      <c r="BF644" s="150"/>
      <c r="BG644" s="150"/>
      <c r="BH644" s="150"/>
    </row>
    <row r="645" spans="1:60" outlineLevel="1" x14ac:dyDescent="0.2">
      <c r="A645" s="169">
        <v>112</v>
      </c>
      <c r="B645" s="170" t="s">
        <v>785</v>
      </c>
      <c r="C645" s="184" t="s">
        <v>786</v>
      </c>
      <c r="D645" s="171" t="s">
        <v>292</v>
      </c>
      <c r="E645" s="172">
        <v>2</v>
      </c>
      <c r="F645" s="173"/>
      <c r="G645" s="174">
        <f>ROUND(E645*F645,2)</f>
        <v>0</v>
      </c>
      <c r="H645" s="161"/>
      <c r="I645" s="160">
        <f>ROUND(E645*H645,2)</f>
        <v>0</v>
      </c>
      <c r="J645" s="161"/>
      <c r="K645" s="160">
        <f>ROUND(E645*J645,2)</f>
        <v>0</v>
      </c>
      <c r="L645" s="160">
        <v>21</v>
      </c>
      <c r="M645" s="160">
        <f>G645*(1+L645/100)</f>
        <v>0</v>
      </c>
      <c r="N645" s="160">
        <v>0</v>
      </c>
      <c r="O645" s="160">
        <f>ROUND(E645*N645,2)</f>
        <v>0</v>
      </c>
      <c r="P645" s="160">
        <v>0</v>
      </c>
      <c r="Q645" s="160">
        <f>ROUND(E645*P645,2)</f>
        <v>0</v>
      </c>
      <c r="R645" s="160"/>
      <c r="S645" s="160" t="s">
        <v>260</v>
      </c>
      <c r="T645" s="160" t="s">
        <v>260</v>
      </c>
      <c r="U645" s="160">
        <v>0.41</v>
      </c>
      <c r="V645" s="160">
        <f>ROUND(E645*U645,2)</f>
        <v>0.82</v>
      </c>
      <c r="W645" s="160"/>
      <c r="X645" s="160" t="s">
        <v>261</v>
      </c>
      <c r="Y645" s="150"/>
      <c r="Z645" s="150"/>
      <c r="AA645" s="150"/>
      <c r="AB645" s="150"/>
      <c r="AC645" s="150"/>
      <c r="AD645" s="150"/>
      <c r="AE645" s="150"/>
      <c r="AF645" s="150"/>
      <c r="AG645" s="150" t="s">
        <v>262</v>
      </c>
      <c r="AH645" s="150"/>
      <c r="AI645" s="150"/>
      <c r="AJ645" s="150"/>
      <c r="AK645" s="150"/>
      <c r="AL645" s="150"/>
      <c r="AM645" s="150"/>
      <c r="AN645" s="150"/>
      <c r="AO645" s="150"/>
      <c r="AP645" s="150"/>
      <c r="AQ645" s="150"/>
      <c r="AR645" s="150"/>
      <c r="AS645" s="150"/>
      <c r="AT645" s="150"/>
      <c r="AU645" s="150"/>
      <c r="AV645" s="150"/>
      <c r="AW645" s="150"/>
      <c r="AX645" s="150"/>
      <c r="AY645" s="150"/>
      <c r="AZ645" s="150"/>
      <c r="BA645" s="150"/>
      <c r="BB645" s="150"/>
      <c r="BC645" s="150"/>
      <c r="BD645" s="150"/>
      <c r="BE645" s="150"/>
      <c r="BF645" s="150"/>
      <c r="BG645" s="150"/>
      <c r="BH645" s="150"/>
    </row>
    <row r="646" spans="1:60" outlineLevel="1" x14ac:dyDescent="0.2">
      <c r="A646" s="157"/>
      <c r="B646" s="158"/>
      <c r="C646" s="195" t="s">
        <v>787</v>
      </c>
      <c r="D646" s="188"/>
      <c r="E646" s="189">
        <v>2</v>
      </c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50"/>
      <c r="Z646" s="150"/>
      <c r="AA646" s="150"/>
      <c r="AB646" s="150"/>
      <c r="AC646" s="150"/>
      <c r="AD646" s="150"/>
      <c r="AE646" s="150"/>
      <c r="AF646" s="150"/>
      <c r="AG646" s="150" t="s">
        <v>264</v>
      </c>
      <c r="AH646" s="150">
        <v>0</v>
      </c>
      <c r="AI646" s="150"/>
      <c r="AJ646" s="150"/>
      <c r="AK646" s="150"/>
      <c r="AL646" s="150"/>
      <c r="AM646" s="150"/>
      <c r="AN646" s="150"/>
      <c r="AO646" s="150"/>
      <c r="AP646" s="150"/>
      <c r="AQ646" s="150"/>
      <c r="AR646" s="150"/>
      <c r="AS646" s="150"/>
      <c r="AT646" s="150"/>
      <c r="AU646" s="150"/>
      <c r="AV646" s="150"/>
      <c r="AW646" s="150"/>
      <c r="AX646" s="150"/>
      <c r="AY646" s="150"/>
      <c r="AZ646" s="150"/>
      <c r="BA646" s="150"/>
      <c r="BB646" s="150"/>
      <c r="BC646" s="150"/>
      <c r="BD646" s="150"/>
      <c r="BE646" s="150"/>
      <c r="BF646" s="150"/>
      <c r="BG646" s="150"/>
      <c r="BH646" s="150"/>
    </row>
    <row r="647" spans="1:60" outlineLevel="1" x14ac:dyDescent="0.2">
      <c r="A647" s="169">
        <v>113</v>
      </c>
      <c r="B647" s="170" t="s">
        <v>788</v>
      </c>
      <c r="C647" s="184" t="s">
        <v>789</v>
      </c>
      <c r="D647" s="171" t="s">
        <v>259</v>
      </c>
      <c r="E647" s="172">
        <v>33.39</v>
      </c>
      <c r="F647" s="173"/>
      <c r="G647" s="174">
        <f>ROUND(E647*F647,2)</f>
        <v>0</v>
      </c>
      <c r="H647" s="161"/>
      <c r="I647" s="160">
        <f>ROUND(E647*H647,2)</f>
        <v>0</v>
      </c>
      <c r="J647" s="161"/>
      <c r="K647" s="160">
        <f>ROUND(E647*J647,2)</f>
        <v>0</v>
      </c>
      <c r="L647" s="160">
        <v>21</v>
      </c>
      <c r="M647" s="160">
        <f>G647*(1+L647/100)</f>
        <v>0</v>
      </c>
      <c r="N647" s="160">
        <v>1.17E-3</v>
      </c>
      <c r="O647" s="160">
        <f>ROUND(E647*N647,2)</f>
        <v>0.04</v>
      </c>
      <c r="P647" s="160">
        <v>7.5999999999999998E-2</v>
      </c>
      <c r="Q647" s="160">
        <f>ROUND(E647*P647,2)</f>
        <v>2.54</v>
      </c>
      <c r="R647" s="160"/>
      <c r="S647" s="160" t="s">
        <v>260</v>
      </c>
      <c r="T647" s="160" t="s">
        <v>260</v>
      </c>
      <c r="U647" s="160">
        <v>0.93899999999999995</v>
      </c>
      <c r="V647" s="160">
        <f>ROUND(E647*U647,2)</f>
        <v>31.35</v>
      </c>
      <c r="W647" s="160"/>
      <c r="X647" s="160" t="s">
        <v>261</v>
      </c>
      <c r="Y647" s="150"/>
      <c r="Z647" s="150"/>
      <c r="AA647" s="150"/>
      <c r="AB647" s="150"/>
      <c r="AC647" s="150"/>
      <c r="AD647" s="150"/>
      <c r="AE647" s="150"/>
      <c r="AF647" s="150"/>
      <c r="AG647" s="150" t="s">
        <v>262</v>
      </c>
      <c r="AH647" s="150"/>
      <c r="AI647" s="150"/>
      <c r="AJ647" s="150"/>
      <c r="AK647" s="150"/>
      <c r="AL647" s="150"/>
      <c r="AM647" s="150"/>
      <c r="AN647" s="150"/>
      <c r="AO647" s="150"/>
      <c r="AP647" s="150"/>
      <c r="AQ647" s="150"/>
      <c r="AR647" s="150"/>
      <c r="AS647" s="150"/>
      <c r="AT647" s="150"/>
      <c r="AU647" s="150"/>
      <c r="AV647" s="150"/>
      <c r="AW647" s="150"/>
      <c r="AX647" s="150"/>
      <c r="AY647" s="150"/>
      <c r="AZ647" s="150"/>
      <c r="BA647" s="150"/>
      <c r="BB647" s="150"/>
      <c r="BC647" s="150"/>
      <c r="BD647" s="150"/>
      <c r="BE647" s="150"/>
      <c r="BF647" s="150"/>
      <c r="BG647" s="150"/>
      <c r="BH647" s="150"/>
    </row>
    <row r="648" spans="1:60" outlineLevel="1" x14ac:dyDescent="0.2">
      <c r="A648" s="157"/>
      <c r="B648" s="158"/>
      <c r="C648" s="195" t="s">
        <v>790</v>
      </c>
      <c r="D648" s="188"/>
      <c r="E648" s="189">
        <v>33.39</v>
      </c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50"/>
      <c r="Z648" s="150"/>
      <c r="AA648" s="150"/>
      <c r="AB648" s="150"/>
      <c r="AC648" s="150"/>
      <c r="AD648" s="150"/>
      <c r="AE648" s="150"/>
      <c r="AF648" s="150"/>
      <c r="AG648" s="150" t="s">
        <v>264</v>
      </c>
      <c r="AH648" s="150">
        <v>0</v>
      </c>
      <c r="AI648" s="150"/>
      <c r="AJ648" s="150"/>
      <c r="AK648" s="150"/>
      <c r="AL648" s="150"/>
      <c r="AM648" s="150"/>
      <c r="AN648" s="150"/>
      <c r="AO648" s="150"/>
      <c r="AP648" s="150"/>
      <c r="AQ648" s="150"/>
      <c r="AR648" s="150"/>
      <c r="AS648" s="150"/>
      <c r="AT648" s="150"/>
      <c r="AU648" s="150"/>
      <c r="AV648" s="150"/>
      <c r="AW648" s="150"/>
      <c r="AX648" s="150"/>
      <c r="AY648" s="150"/>
      <c r="AZ648" s="150"/>
      <c r="BA648" s="150"/>
      <c r="BB648" s="150"/>
      <c r="BC648" s="150"/>
      <c r="BD648" s="150"/>
      <c r="BE648" s="150"/>
      <c r="BF648" s="150"/>
      <c r="BG648" s="150"/>
      <c r="BH648" s="150"/>
    </row>
    <row r="649" spans="1:60" outlineLevel="1" x14ac:dyDescent="0.2">
      <c r="A649" s="169">
        <v>114</v>
      </c>
      <c r="B649" s="170" t="s">
        <v>791</v>
      </c>
      <c r="C649" s="184" t="s">
        <v>792</v>
      </c>
      <c r="D649" s="171" t="s">
        <v>259</v>
      </c>
      <c r="E649" s="172">
        <v>10.1455</v>
      </c>
      <c r="F649" s="173"/>
      <c r="G649" s="174">
        <f>ROUND(E649*F649,2)</f>
        <v>0</v>
      </c>
      <c r="H649" s="161"/>
      <c r="I649" s="160">
        <f>ROUND(E649*H649,2)</f>
        <v>0</v>
      </c>
      <c r="J649" s="161"/>
      <c r="K649" s="160">
        <f>ROUND(E649*J649,2)</f>
        <v>0</v>
      </c>
      <c r="L649" s="160">
        <v>21</v>
      </c>
      <c r="M649" s="160">
        <f>G649*(1+L649/100)</f>
        <v>0</v>
      </c>
      <c r="N649" s="160">
        <v>1E-3</v>
      </c>
      <c r="O649" s="160">
        <f>ROUND(E649*N649,2)</f>
        <v>0.01</v>
      </c>
      <c r="P649" s="160">
        <v>6.3E-2</v>
      </c>
      <c r="Q649" s="160">
        <f>ROUND(E649*P649,2)</f>
        <v>0.64</v>
      </c>
      <c r="R649" s="160"/>
      <c r="S649" s="160" t="s">
        <v>260</v>
      </c>
      <c r="T649" s="160" t="s">
        <v>260</v>
      </c>
      <c r="U649" s="160">
        <v>0.71799999999999997</v>
      </c>
      <c r="V649" s="160">
        <f>ROUND(E649*U649,2)</f>
        <v>7.28</v>
      </c>
      <c r="W649" s="160"/>
      <c r="X649" s="160" t="s">
        <v>261</v>
      </c>
      <c r="Y649" s="150"/>
      <c r="Z649" s="150"/>
      <c r="AA649" s="150"/>
      <c r="AB649" s="150"/>
      <c r="AC649" s="150"/>
      <c r="AD649" s="150"/>
      <c r="AE649" s="150"/>
      <c r="AF649" s="150"/>
      <c r="AG649" s="150" t="s">
        <v>262</v>
      </c>
      <c r="AH649" s="150"/>
      <c r="AI649" s="150"/>
      <c r="AJ649" s="150"/>
      <c r="AK649" s="150"/>
      <c r="AL649" s="150"/>
      <c r="AM649" s="150"/>
      <c r="AN649" s="150"/>
      <c r="AO649" s="150"/>
      <c r="AP649" s="150"/>
      <c r="AQ649" s="150"/>
      <c r="AR649" s="150"/>
      <c r="AS649" s="150"/>
      <c r="AT649" s="150"/>
      <c r="AU649" s="150"/>
      <c r="AV649" s="150"/>
      <c r="AW649" s="150"/>
      <c r="AX649" s="150"/>
      <c r="AY649" s="150"/>
      <c r="AZ649" s="150"/>
      <c r="BA649" s="150"/>
      <c r="BB649" s="150"/>
      <c r="BC649" s="150"/>
      <c r="BD649" s="150"/>
      <c r="BE649" s="150"/>
      <c r="BF649" s="150"/>
      <c r="BG649" s="150"/>
      <c r="BH649" s="150"/>
    </row>
    <row r="650" spans="1:60" outlineLevel="1" x14ac:dyDescent="0.2">
      <c r="A650" s="157"/>
      <c r="B650" s="158"/>
      <c r="C650" s="195" t="s">
        <v>793</v>
      </c>
      <c r="D650" s="188"/>
      <c r="E650" s="189">
        <v>2.0684999999999998</v>
      </c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50"/>
      <c r="Z650" s="150"/>
      <c r="AA650" s="150"/>
      <c r="AB650" s="150"/>
      <c r="AC650" s="150"/>
      <c r="AD650" s="150"/>
      <c r="AE650" s="150"/>
      <c r="AF650" s="150"/>
      <c r="AG650" s="150" t="s">
        <v>264</v>
      </c>
      <c r="AH650" s="150">
        <v>0</v>
      </c>
      <c r="AI650" s="150"/>
      <c r="AJ650" s="150"/>
      <c r="AK650" s="150"/>
      <c r="AL650" s="150"/>
      <c r="AM650" s="150"/>
      <c r="AN650" s="150"/>
      <c r="AO650" s="150"/>
      <c r="AP650" s="150"/>
      <c r="AQ650" s="150"/>
      <c r="AR650" s="150"/>
      <c r="AS650" s="150"/>
      <c r="AT650" s="150"/>
      <c r="AU650" s="150"/>
      <c r="AV650" s="150"/>
      <c r="AW650" s="150"/>
      <c r="AX650" s="150"/>
      <c r="AY650" s="150"/>
      <c r="AZ650" s="150"/>
      <c r="BA650" s="150"/>
      <c r="BB650" s="150"/>
      <c r="BC650" s="150"/>
      <c r="BD650" s="150"/>
      <c r="BE650" s="150"/>
      <c r="BF650" s="150"/>
      <c r="BG650" s="150"/>
      <c r="BH650" s="150"/>
    </row>
    <row r="651" spans="1:60" outlineLevel="1" x14ac:dyDescent="0.2">
      <c r="A651" s="157"/>
      <c r="B651" s="158"/>
      <c r="C651" s="195" t="s">
        <v>794</v>
      </c>
      <c r="D651" s="188"/>
      <c r="E651" s="189">
        <v>2.8565</v>
      </c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50"/>
      <c r="Z651" s="150"/>
      <c r="AA651" s="150"/>
      <c r="AB651" s="150"/>
      <c r="AC651" s="150"/>
      <c r="AD651" s="150"/>
      <c r="AE651" s="150"/>
      <c r="AF651" s="150"/>
      <c r="AG651" s="150" t="s">
        <v>264</v>
      </c>
      <c r="AH651" s="150">
        <v>0</v>
      </c>
      <c r="AI651" s="150"/>
      <c r="AJ651" s="150"/>
      <c r="AK651" s="150"/>
      <c r="AL651" s="150"/>
      <c r="AM651" s="150"/>
      <c r="AN651" s="150"/>
      <c r="AO651" s="150"/>
      <c r="AP651" s="150"/>
      <c r="AQ651" s="150"/>
      <c r="AR651" s="150"/>
      <c r="AS651" s="150"/>
      <c r="AT651" s="150"/>
      <c r="AU651" s="150"/>
      <c r="AV651" s="150"/>
      <c r="AW651" s="150"/>
      <c r="AX651" s="150"/>
      <c r="AY651" s="150"/>
      <c r="AZ651" s="150"/>
      <c r="BA651" s="150"/>
      <c r="BB651" s="150"/>
      <c r="BC651" s="150"/>
      <c r="BD651" s="150"/>
      <c r="BE651" s="150"/>
      <c r="BF651" s="150"/>
      <c r="BG651" s="150"/>
      <c r="BH651" s="150"/>
    </row>
    <row r="652" spans="1:60" outlineLevel="1" x14ac:dyDescent="0.2">
      <c r="A652" s="157"/>
      <c r="B652" s="158"/>
      <c r="C652" s="195" t="s">
        <v>795</v>
      </c>
      <c r="D652" s="188"/>
      <c r="E652" s="189">
        <v>2.4624999999999999</v>
      </c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50"/>
      <c r="Z652" s="150"/>
      <c r="AA652" s="150"/>
      <c r="AB652" s="150"/>
      <c r="AC652" s="150"/>
      <c r="AD652" s="150"/>
      <c r="AE652" s="150"/>
      <c r="AF652" s="150"/>
      <c r="AG652" s="150" t="s">
        <v>264</v>
      </c>
      <c r="AH652" s="150">
        <v>0</v>
      </c>
      <c r="AI652" s="150"/>
      <c r="AJ652" s="150"/>
      <c r="AK652" s="150"/>
      <c r="AL652" s="150"/>
      <c r="AM652" s="150"/>
      <c r="AN652" s="150"/>
      <c r="AO652" s="150"/>
      <c r="AP652" s="150"/>
      <c r="AQ652" s="150"/>
      <c r="AR652" s="150"/>
      <c r="AS652" s="150"/>
      <c r="AT652" s="150"/>
      <c r="AU652" s="150"/>
      <c r="AV652" s="150"/>
      <c r="AW652" s="150"/>
      <c r="AX652" s="150"/>
      <c r="AY652" s="150"/>
      <c r="AZ652" s="150"/>
      <c r="BA652" s="150"/>
      <c r="BB652" s="150"/>
      <c r="BC652" s="150"/>
      <c r="BD652" s="150"/>
      <c r="BE652" s="150"/>
      <c r="BF652" s="150"/>
      <c r="BG652" s="150"/>
      <c r="BH652" s="150"/>
    </row>
    <row r="653" spans="1:60" outlineLevel="1" x14ac:dyDescent="0.2">
      <c r="A653" s="157"/>
      <c r="B653" s="158"/>
      <c r="C653" s="195" t="s">
        <v>796</v>
      </c>
      <c r="D653" s="188"/>
      <c r="E653" s="189">
        <v>2.758</v>
      </c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50"/>
      <c r="Z653" s="150"/>
      <c r="AA653" s="150"/>
      <c r="AB653" s="150"/>
      <c r="AC653" s="150"/>
      <c r="AD653" s="150"/>
      <c r="AE653" s="150"/>
      <c r="AF653" s="150"/>
      <c r="AG653" s="150" t="s">
        <v>264</v>
      </c>
      <c r="AH653" s="150">
        <v>0</v>
      </c>
      <c r="AI653" s="150"/>
      <c r="AJ653" s="150"/>
      <c r="AK653" s="150"/>
      <c r="AL653" s="150"/>
      <c r="AM653" s="150"/>
      <c r="AN653" s="150"/>
      <c r="AO653" s="150"/>
      <c r="AP653" s="150"/>
      <c r="AQ653" s="150"/>
      <c r="AR653" s="150"/>
      <c r="AS653" s="150"/>
      <c r="AT653" s="150"/>
      <c r="AU653" s="150"/>
      <c r="AV653" s="150"/>
      <c r="AW653" s="150"/>
      <c r="AX653" s="150"/>
      <c r="AY653" s="150"/>
      <c r="AZ653" s="150"/>
      <c r="BA653" s="150"/>
      <c r="BB653" s="150"/>
      <c r="BC653" s="150"/>
      <c r="BD653" s="150"/>
      <c r="BE653" s="150"/>
      <c r="BF653" s="150"/>
      <c r="BG653" s="150"/>
      <c r="BH653" s="150"/>
    </row>
    <row r="654" spans="1:60" outlineLevel="1" x14ac:dyDescent="0.2">
      <c r="A654" s="169">
        <v>115</v>
      </c>
      <c r="B654" s="170" t="s">
        <v>797</v>
      </c>
      <c r="C654" s="184" t="s">
        <v>798</v>
      </c>
      <c r="D654" s="171" t="s">
        <v>267</v>
      </c>
      <c r="E654" s="172">
        <v>1.242</v>
      </c>
      <c r="F654" s="173"/>
      <c r="G654" s="174">
        <f>ROUND(E654*F654,2)</f>
        <v>0</v>
      </c>
      <c r="H654" s="161"/>
      <c r="I654" s="160">
        <f>ROUND(E654*H654,2)</f>
        <v>0</v>
      </c>
      <c r="J654" s="161"/>
      <c r="K654" s="160">
        <f>ROUND(E654*J654,2)</f>
        <v>0</v>
      </c>
      <c r="L654" s="160">
        <v>21</v>
      </c>
      <c r="M654" s="160">
        <f>G654*(1+L654/100)</f>
        <v>0</v>
      </c>
      <c r="N654" s="160">
        <v>1.82E-3</v>
      </c>
      <c r="O654" s="160">
        <f>ROUND(E654*N654,2)</f>
        <v>0</v>
      </c>
      <c r="P654" s="160">
        <v>1.8</v>
      </c>
      <c r="Q654" s="160">
        <f>ROUND(E654*P654,2)</f>
        <v>2.2400000000000002</v>
      </c>
      <c r="R654" s="160"/>
      <c r="S654" s="160" t="s">
        <v>260</v>
      </c>
      <c r="T654" s="160" t="s">
        <v>260</v>
      </c>
      <c r="U654" s="160">
        <v>5.7960000000000003</v>
      </c>
      <c r="V654" s="160">
        <f>ROUND(E654*U654,2)</f>
        <v>7.2</v>
      </c>
      <c r="W654" s="160"/>
      <c r="X654" s="160" t="s">
        <v>261</v>
      </c>
      <c r="Y654" s="150"/>
      <c r="Z654" s="150"/>
      <c r="AA654" s="150"/>
      <c r="AB654" s="150"/>
      <c r="AC654" s="150"/>
      <c r="AD654" s="150"/>
      <c r="AE654" s="150"/>
      <c r="AF654" s="150"/>
      <c r="AG654" s="150" t="s">
        <v>262</v>
      </c>
      <c r="AH654" s="150"/>
      <c r="AI654" s="150"/>
      <c r="AJ654" s="150"/>
      <c r="AK654" s="150"/>
      <c r="AL654" s="150"/>
      <c r="AM654" s="150"/>
      <c r="AN654" s="150"/>
      <c r="AO654" s="150"/>
      <c r="AP654" s="150"/>
      <c r="AQ654" s="150"/>
      <c r="AR654" s="150"/>
      <c r="AS654" s="150"/>
      <c r="AT654" s="150"/>
      <c r="AU654" s="150"/>
      <c r="AV654" s="150"/>
      <c r="AW654" s="150"/>
      <c r="AX654" s="150"/>
      <c r="AY654" s="150"/>
      <c r="AZ654" s="150"/>
      <c r="BA654" s="150"/>
      <c r="BB654" s="150"/>
      <c r="BC654" s="150"/>
      <c r="BD654" s="150"/>
      <c r="BE654" s="150"/>
      <c r="BF654" s="150"/>
      <c r="BG654" s="150"/>
      <c r="BH654" s="150"/>
    </row>
    <row r="655" spans="1:60" outlineLevel="1" x14ac:dyDescent="0.2">
      <c r="A655" s="157"/>
      <c r="B655" s="158"/>
      <c r="C655" s="195" t="s">
        <v>799</v>
      </c>
      <c r="D655" s="188"/>
      <c r="E655" s="189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50"/>
      <c r="Z655" s="150"/>
      <c r="AA655" s="150"/>
      <c r="AB655" s="150"/>
      <c r="AC655" s="150"/>
      <c r="AD655" s="150"/>
      <c r="AE655" s="150"/>
      <c r="AF655" s="150"/>
      <c r="AG655" s="150" t="s">
        <v>264</v>
      </c>
      <c r="AH655" s="150">
        <v>0</v>
      </c>
      <c r="AI655" s="150"/>
      <c r="AJ655" s="150"/>
      <c r="AK655" s="150"/>
      <c r="AL655" s="150"/>
      <c r="AM655" s="150"/>
      <c r="AN655" s="150"/>
      <c r="AO655" s="150"/>
      <c r="AP655" s="150"/>
      <c r="AQ655" s="150"/>
      <c r="AR655" s="150"/>
      <c r="AS655" s="150"/>
      <c r="AT655" s="150"/>
      <c r="AU655" s="150"/>
      <c r="AV655" s="150"/>
      <c r="AW655" s="150"/>
      <c r="AX655" s="150"/>
      <c r="AY655" s="150"/>
      <c r="AZ655" s="150"/>
      <c r="BA655" s="150"/>
      <c r="BB655" s="150"/>
      <c r="BC655" s="150"/>
      <c r="BD655" s="150"/>
      <c r="BE655" s="150"/>
      <c r="BF655" s="150"/>
      <c r="BG655" s="150"/>
      <c r="BH655" s="150"/>
    </row>
    <row r="656" spans="1:60" outlineLevel="1" x14ac:dyDescent="0.2">
      <c r="A656" s="157"/>
      <c r="B656" s="158"/>
      <c r="C656" s="195" t="s">
        <v>800</v>
      </c>
      <c r="D656" s="188"/>
      <c r="E656" s="189">
        <v>0.32400000000000001</v>
      </c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50"/>
      <c r="Z656" s="150"/>
      <c r="AA656" s="150"/>
      <c r="AB656" s="150"/>
      <c r="AC656" s="150"/>
      <c r="AD656" s="150"/>
      <c r="AE656" s="150"/>
      <c r="AF656" s="150"/>
      <c r="AG656" s="150" t="s">
        <v>264</v>
      </c>
      <c r="AH656" s="150">
        <v>0</v>
      </c>
      <c r="AI656" s="150"/>
      <c r="AJ656" s="150"/>
      <c r="AK656" s="150"/>
      <c r="AL656" s="150"/>
      <c r="AM656" s="150"/>
      <c r="AN656" s="150"/>
      <c r="AO656" s="150"/>
      <c r="AP656" s="150"/>
      <c r="AQ656" s="150"/>
      <c r="AR656" s="150"/>
      <c r="AS656" s="150"/>
      <c r="AT656" s="150"/>
      <c r="AU656" s="150"/>
      <c r="AV656" s="150"/>
      <c r="AW656" s="150"/>
      <c r="AX656" s="150"/>
      <c r="AY656" s="150"/>
      <c r="AZ656" s="150"/>
      <c r="BA656" s="150"/>
      <c r="BB656" s="150"/>
      <c r="BC656" s="150"/>
      <c r="BD656" s="150"/>
      <c r="BE656" s="150"/>
      <c r="BF656" s="150"/>
      <c r="BG656" s="150"/>
      <c r="BH656" s="150"/>
    </row>
    <row r="657" spans="1:60" outlineLevel="1" x14ac:dyDescent="0.2">
      <c r="A657" s="157"/>
      <c r="B657" s="158"/>
      <c r="C657" s="195" t="s">
        <v>801</v>
      </c>
      <c r="D657" s="188"/>
      <c r="E657" s="189">
        <v>0.216</v>
      </c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50"/>
      <c r="Z657" s="150"/>
      <c r="AA657" s="150"/>
      <c r="AB657" s="150"/>
      <c r="AC657" s="150"/>
      <c r="AD657" s="150"/>
      <c r="AE657" s="150"/>
      <c r="AF657" s="150"/>
      <c r="AG657" s="150" t="s">
        <v>264</v>
      </c>
      <c r="AH657" s="150">
        <v>0</v>
      </c>
      <c r="AI657" s="150"/>
      <c r="AJ657" s="150"/>
      <c r="AK657" s="150"/>
      <c r="AL657" s="150"/>
      <c r="AM657" s="150"/>
      <c r="AN657" s="150"/>
      <c r="AO657" s="150"/>
      <c r="AP657" s="150"/>
      <c r="AQ657" s="150"/>
      <c r="AR657" s="150"/>
      <c r="AS657" s="150"/>
      <c r="AT657" s="150"/>
      <c r="AU657" s="150"/>
      <c r="AV657" s="150"/>
      <c r="AW657" s="150"/>
      <c r="AX657" s="150"/>
      <c r="AY657" s="150"/>
      <c r="AZ657" s="150"/>
      <c r="BA657" s="150"/>
      <c r="BB657" s="150"/>
      <c r="BC657" s="150"/>
      <c r="BD657" s="150"/>
      <c r="BE657" s="150"/>
      <c r="BF657" s="150"/>
      <c r="BG657" s="150"/>
      <c r="BH657" s="150"/>
    </row>
    <row r="658" spans="1:60" outlineLevel="1" x14ac:dyDescent="0.2">
      <c r="A658" s="157"/>
      <c r="B658" s="158"/>
      <c r="C658" s="195" t="s">
        <v>802</v>
      </c>
      <c r="D658" s="188"/>
      <c r="E658" s="189">
        <v>0.48599999999999999</v>
      </c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50"/>
      <c r="Z658" s="150"/>
      <c r="AA658" s="150"/>
      <c r="AB658" s="150"/>
      <c r="AC658" s="150"/>
      <c r="AD658" s="150"/>
      <c r="AE658" s="150"/>
      <c r="AF658" s="150"/>
      <c r="AG658" s="150" t="s">
        <v>264</v>
      </c>
      <c r="AH658" s="150">
        <v>0</v>
      </c>
      <c r="AI658" s="150"/>
      <c r="AJ658" s="150"/>
      <c r="AK658" s="150"/>
      <c r="AL658" s="150"/>
      <c r="AM658" s="150"/>
      <c r="AN658" s="150"/>
      <c r="AO658" s="150"/>
      <c r="AP658" s="150"/>
      <c r="AQ658" s="150"/>
      <c r="AR658" s="150"/>
      <c r="AS658" s="150"/>
      <c r="AT658" s="150"/>
      <c r="AU658" s="150"/>
      <c r="AV658" s="150"/>
      <c r="AW658" s="150"/>
      <c r="AX658" s="150"/>
      <c r="AY658" s="150"/>
      <c r="AZ658" s="150"/>
      <c r="BA658" s="150"/>
      <c r="BB658" s="150"/>
      <c r="BC658" s="150"/>
      <c r="BD658" s="150"/>
      <c r="BE658" s="150"/>
      <c r="BF658" s="150"/>
      <c r="BG658" s="150"/>
      <c r="BH658" s="150"/>
    </row>
    <row r="659" spans="1:60" outlineLevel="1" x14ac:dyDescent="0.2">
      <c r="A659" s="157"/>
      <c r="B659" s="158"/>
      <c r="C659" s="195" t="s">
        <v>803</v>
      </c>
      <c r="D659" s="188"/>
      <c r="E659" s="189">
        <v>5.3999999999999999E-2</v>
      </c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50"/>
      <c r="Z659" s="150"/>
      <c r="AA659" s="150"/>
      <c r="AB659" s="150"/>
      <c r="AC659" s="150"/>
      <c r="AD659" s="150"/>
      <c r="AE659" s="150"/>
      <c r="AF659" s="150"/>
      <c r="AG659" s="150" t="s">
        <v>264</v>
      </c>
      <c r="AH659" s="150">
        <v>0</v>
      </c>
      <c r="AI659" s="150"/>
      <c r="AJ659" s="150"/>
      <c r="AK659" s="150"/>
      <c r="AL659" s="150"/>
      <c r="AM659" s="150"/>
      <c r="AN659" s="150"/>
      <c r="AO659" s="150"/>
      <c r="AP659" s="150"/>
      <c r="AQ659" s="150"/>
      <c r="AR659" s="150"/>
      <c r="AS659" s="150"/>
      <c r="AT659" s="150"/>
      <c r="AU659" s="150"/>
      <c r="AV659" s="150"/>
      <c r="AW659" s="150"/>
      <c r="AX659" s="150"/>
      <c r="AY659" s="150"/>
      <c r="AZ659" s="150"/>
      <c r="BA659" s="150"/>
      <c r="BB659" s="150"/>
      <c r="BC659" s="150"/>
      <c r="BD659" s="150"/>
      <c r="BE659" s="150"/>
      <c r="BF659" s="150"/>
      <c r="BG659" s="150"/>
      <c r="BH659" s="150"/>
    </row>
    <row r="660" spans="1:60" outlineLevel="1" x14ac:dyDescent="0.2">
      <c r="A660" s="157"/>
      <c r="B660" s="158"/>
      <c r="C660" s="196" t="s">
        <v>763</v>
      </c>
      <c r="D660" s="190"/>
      <c r="E660" s="191">
        <v>0.16200000000000001</v>
      </c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50"/>
      <c r="Z660" s="150"/>
      <c r="AA660" s="150"/>
      <c r="AB660" s="150"/>
      <c r="AC660" s="150"/>
      <c r="AD660" s="150"/>
      <c r="AE660" s="150"/>
      <c r="AF660" s="150"/>
      <c r="AG660" s="150" t="s">
        <v>264</v>
      </c>
      <c r="AH660" s="150">
        <v>4</v>
      </c>
      <c r="AI660" s="150"/>
      <c r="AJ660" s="150"/>
      <c r="AK660" s="150"/>
      <c r="AL660" s="150"/>
      <c r="AM660" s="150"/>
      <c r="AN660" s="150"/>
      <c r="AO660" s="150"/>
      <c r="AP660" s="150"/>
      <c r="AQ660" s="150"/>
      <c r="AR660" s="150"/>
      <c r="AS660" s="150"/>
      <c r="AT660" s="150"/>
      <c r="AU660" s="150"/>
      <c r="AV660" s="150"/>
      <c r="AW660" s="150"/>
      <c r="AX660" s="150"/>
      <c r="AY660" s="150"/>
      <c r="AZ660" s="150"/>
      <c r="BA660" s="150"/>
      <c r="BB660" s="150"/>
      <c r="BC660" s="150"/>
      <c r="BD660" s="150"/>
      <c r="BE660" s="150"/>
      <c r="BF660" s="150"/>
      <c r="BG660" s="150"/>
      <c r="BH660" s="150"/>
    </row>
    <row r="661" spans="1:60" outlineLevel="1" x14ac:dyDescent="0.2">
      <c r="A661" s="169">
        <v>116</v>
      </c>
      <c r="B661" s="170" t="s">
        <v>804</v>
      </c>
      <c r="C661" s="184" t="s">
        <v>805</v>
      </c>
      <c r="D661" s="171" t="s">
        <v>267</v>
      </c>
      <c r="E661" s="172">
        <v>1.8816299999999999</v>
      </c>
      <c r="F661" s="173"/>
      <c r="G661" s="174">
        <f>ROUND(E661*F661,2)</f>
        <v>0</v>
      </c>
      <c r="H661" s="161"/>
      <c r="I661" s="160">
        <f>ROUND(E661*H661,2)</f>
        <v>0</v>
      </c>
      <c r="J661" s="161"/>
      <c r="K661" s="160">
        <f>ROUND(E661*J661,2)</f>
        <v>0</v>
      </c>
      <c r="L661" s="160">
        <v>21</v>
      </c>
      <c r="M661" s="160">
        <f>G661*(1+L661/100)</f>
        <v>0</v>
      </c>
      <c r="N661" s="160">
        <v>1.82E-3</v>
      </c>
      <c r="O661" s="160">
        <f>ROUND(E661*N661,2)</f>
        <v>0</v>
      </c>
      <c r="P661" s="160">
        <v>1.8</v>
      </c>
      <c r="Q661" s="160">
        <f>ROUND(E661*P661,2)</f>
        <v>3.39</v>
      </c>
      <c r="R661" s="160"/>
      <c r="S661" s="160" t="s">
        <v>260</v>
      </c>
      <c r="T661" s="160" t="s">
        <v>260</v>
      </c>
      <c r="U661" s="160">
        <v>3.1960000000000002</v>
      </c>
      <c r="V661" s="160">
        <f>ROUND(E661*U661,2)</f>
        <v>6.01</v>
      </c>
      <c r="W661" s="160"/>
      <c r="X661" s="160" t="s">
        <v>261</v>
      </c>
      <c r="Y661" s="150"/>
      <c r="Z661" s="150"/>
      <c r="AA661" s="150"/>
      <c r="AB661" s="150"/>
      <c r="AC661" s="150"/>
      <c r="AD661" s="150"/>
      <c r="AE661" s="150"/>
      <c r="AF661" s="150"/>
      <c r="AG661" s="150" t="s">
        <v>262</v>
      </c>
      <c r="AH661" s="150"/>
      <c r="AI661" s="150"/>
      <c r="AJ661" s="150"/>
      <c r="AK661" s="150"/>
      <c r="AL661" s="150"/>
      <c r="AM661" s="150"/>
      <c r="AN661" s="150"/>
      <c r="AO661" s="150"/>
      <c r="AP661" s="150"/>
      <c r="AQ661" s="150"/>
      <c r="AR661" s="150"/>
      <c r="AS661" s="150"/>
      <c r="AT661" s="150"/>
      <c r="AU661" s="150"/>
      <c r="AV661" s="150"/>
      <c r="AW661" s="150"/>
      <c r="AX661" s="150"/>
      <c r="AY661" s="150"/>
      <c r="AZ661" s="150"/>
      <c r="BA661" s="150"/>
      <c r="BB661" s="150"/>
      <c r="BC661" s="150"/>
      <c r="BD661" s="150"/>
      <c r="BE661" s="150"/>
      <c r="BF661" s="150"/>
      <c r="BG661" s="150"/>
      <c r="BH661" s="150"/>
    </row>
    <row r="662" spans="1:60" outlineLevel="1" x14ac:dyDescent="0.2">
      <c r="A662" s="157"/>
      <c r="B662" s="158"/>
      <c r="C662" s="195" t="s">
        <v>806</v>
      </c>
      <c r="D662" s="188"/>
      <c r="E662" s="189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50"/>
      <c r="Z662" s="150"/>
      <c r="AA662" s="150"/>
      <c r="AB662" s="150"/>
      <c r="AC662" s="150"/>
      <c r="AD662" s="150"/>
      <c r="AE662" s="150"/>
      <c r="AF662" s="150"/>
      <c r="AG662" s="150" t="s">
        <v>264</v>
      </c>
      <c r="AH662" s="150">
        <v>0</v>
      </c>
      <c r="AI662" s="150"/>
      <c r="AJ662" s="150"/>
      <c r="AK662" s="150"/>
      <c r="AL662" s="150"/>
      <c r="AM662" s="150"/>
      <c r="AN662" s="150"/>
      <c r="AO662" s="150"/>
      <c r="AP662" s="150"/>
      <c r="AQ662" s="150"/>
      <c r="AR662" s="150"/>
      <c r="AS662" s="150"/>
      <c r="AT662" s="150"/>
      <c r="AU662" s="150"/>
      <c r="AV662" s="150"/>
      <c r="AW662" s="150"/>
      <c r="AX662" s="150"/>
      <c r="AY662" s="150"/>
      <c r="AZ662" s="150"/>
      <c r="BA662" s="150"/>
      <c r="BB662" s="150"/>
      <c r="BC662" s="150"/>
      <c r="BD662" s="150"/>
      <c r="BE662" s="150"/>
      <c r="BF662" s="150"/>
      <c r="BG662" s="150"/>
      <c r="BH662" s="150"/>
    </row>
    <row r="663" spans="1:60" outlineLevel="1" x14ac:dyDescent="0.2">
      <c r="A663" s="157"/>
      <c r="B663" s="158"/>
      <c r="C663" s="195" t="s">
        <v>807</v>
      </c>
      <c r="D663" s="188"/>
      <c r="E663" s="189">
        <v>1.8816299999999999</v>
      </c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50"/>
      <c r="Z663" s="150"/>
      <c r="AA663" s="150"/>
      <c r="AB663" s="150"/>
      <c r="AC663" s="150"/>
      <c r="AD663" s="150"/>
      <c r="AE663" s="150"/>
      <c r="AF663" s="150"/>
      <c r="AG663" s="150" t="s">
        <v>264</v>
      </c>
      <c r="AH663" s="150">
        <v>0</v>
      </c>
      <c r="AI663" s="150"/>
      <c r="AJ663" s="150"/>
      <c r="AK663" s="150"/>
      <c r="AL663" s="150"/>
      <c r="AM663" s="150"/>
      <c r="AN663" s="150"/>
      <c r="AO663" s="150"/>
      <c r="AP663" s="150"/>
      <c r="AQ663" s="150"/>
      <c r="AR663" s="150"/>
      <c r="AS663" s="150"/>
      <c r="AT663" s="150"/>
      <c r="AU663" s="150"/>
      <c r="AV663" s="150"/>
      <c r="AW663" s="150"/>
      <c r="AX663" s="150"/>
      <c r="AY663" s="150"/>
      <c r="AZ663" s="150"/>
      <c r="BA663" s="150"/>
      <c r="BB663" s="150"/>
      <c r="BC663" s="150"/>
      <c r="BD663" s="150"/>
      <c r="BE663" s="150"/>
      <c r="BF663" s="150"/>
      <c r="BG663" s="150"/>
      <c r="BH663" s="150"/>
    </row>
    <row r="664" spans="1:60" outlineLevel="1" x14ac:dyDescent="0.2">
      <c r="A664" s="169">
        <v>117</v>
      </c>
      <c r="B664" s="170" t="s">
        <v>808</v>
      </c>
      <c r="C664" s="184" t="s">
        <v>809</v>
      </c>
      <c r="D664" s="171" t="s">
        <v>267</v>
      </c>
      <c r="E664" s="172">
        <v>5.5241400000000001</v>
      </c>
      <c r="F664" s="173"/>
      <c r="G664" s="174">
        <f>ROUND(E664*F664,2)</f>
        <v>0</v>
      </c>
      <c r="H664" s="161"/>
      <c r="I664" s="160">
        <f>ROUND(E664*H664,2)</f>
        <v>0</v>
      </c>
      <c r="J664" s="161"/>
      <c r="K664" s="160">
        <f>ROUND(E664*J664,2)</f>
        <v>0</v>
      </c>
      <c r="L664" s="160">
        <v>21</v>
      </c>
      <c r="M664" s="160">
        <f>G664*(1+L664/100)</f>
        <v>0</v>
      </c>
      <c r="N664" s="160">
        <v>1.82E-3</v>
      </c>
      <c r="O664" s="160">
        <f>ROUND(E664*N664,2)</f>
        <v>0.01</v>
      </c>
      <c r="P664" s="160">
        <v>1.8</v>
      </c>
      <c r="Q664" s="160">
        <f>ROUND(E664*P664,2)</f>
        <v>9.94</v>
      </c>
      <c r="R664" s="160"/>
      <c r="S664" s="160" t="s">
        <v>260</v>
      </c>
      <c r="T664" s="160" t="s">
        <v>260</v>
      </c>
      <c r="U664" s="160">
        <v>3.6080000000000001</v>
      </c>
      <c r="V664" s="160">
        <f>ROUND(E664*U664,2)</f>
        <v>19.93</v>
      </c>
      <c r="W664" s="160"/>
      <c r="X664" s="160" t="s">
        <v>261</v>
      </c>
      <c r="Y664" s="150"/>
      <c r="Z664" s="150"/>
      <c r="AA664" s="150"/>
      <c r="AB664" s="150"/>
      <c r="AC664" s="150"/>
      <c r="AD664" s="150"/>
      <c r="AE664" s="150"/>
      <c r="AF664" s="150"/>
      <c r="AG664" s="150" t="s">
        <v>262</v>
      </c>
      <c r="AH664" s="150"/>
      <c r="AI664" s="150"/>
      <c r="AJ664" s="150"/>
      <c r="AK664" s="150"/>
      <c r="AL664" s="150"/>
      <c r="AM664" s="150"/>
      <c r="AN664" s="150"/>
      <c r="AO664" s="150"/>
      <c r="AP664" s="150"/>
      <c r="AQ664" s="150"/>
      <c r="AR664" s="150"/>
      <c r="AS664" s="150"/>
      <c r="AT664" s="150"/>
      <c r="AU664" s="150"/>
      <c r="AV664" s="150"/>
      <c r="AW664" s="150"/>
      <c r="AX664" s="150"/>
      <c r="AY664" s="150"/>
      <c r="AZ664" s="150"/>
      <c r="BA664" s="150"/>
      <c r="BB664" s="150"/>
      <c r="BC664" s="150"/>
      <c r="BD664" s="150"/>
      <c r="BE664" s="150"/>
      <c r="BF664" s="150"/>
      <c r="BG664" s="150"/>
      <c r="BH664" s="150"/>
    </row>
    <row r="665" spans="1:60" outlineLevel="1" x14ac:dyDescent="0.2">
      <c r="A665" s="157"/>
      <c r="B665" s="158"/>
      <c r="C665" s="195" t="s">
        <v>799</v>
      </c>
      <c r="D665" s="188"/>
      <c r="E665" s="189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50"/>
      <c r="Z665" s="150"/>
      <c r="AA665" s="150"/>
      <c r="AB665" s="150"/>
      <c r="AC665" s="150"/>
      <c r="AD665" s="150"/>
      <c r="AE665" s="150"/>
      <c r="AF665" s="150"/>
      <c r="AG665" s="150" t="s">
        <v>264</v>
      </c>
      <c r="AH665" s="150">
        <v>0</v>
      </c>
      <c r="AI665" s="150"/>
      <c r="AJ665" s="150"/>
      <c r="AK665" s="150"/>
      <c r="AL665" s="150"/>
      <c r="AM665" s="150"/>
      <c r="AN665" s="150"/>
      <c r="AO665" s="150"/>
      <c r="AP665" s="150"/>
      <c r="AQ665" s="150"/>
      <c r="AR665" s="150"/>
      <c r="AS665" s="150"/>
      <c r="AT665" s="150"/>
      <c r="AU665" s="150"/>
      <c r="AV665" s="150"/>
      <c r="AW665" s="150"/>
      <c r="AX665" s="150"/>
      <c r="AY665" s="150"/>
      <c r="AZ665" s="150"/>
      <c r="BA665" s="150"/>
      <c r="BB665" s="150"/>
      <c r="BC665" s="150"/>
      <c r="BD665" s="150"/>
      <c r="BE665" s="150"/>
      <c r="BF665" s="150"/>
      <c r="BG665" s="150"/>
      <c r="BH665" s="150"/>
    </row>
    <row r="666" spans="1:60" outlineLevel="1" x14ac:dyDescent="0.2">
      <c r="A666" s="157"/>
      <c r="B666" s="158"/>
      <c r="C666" s="195" t="s">
        <v>810</v>
      </c>
      <c r="D666" s="188"/>
      <c r="E666" s="189">
        <v>0.81</v>
      </c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50"/>
      <c r="Z666" s="150"/>
      <c r="AA666" s="150"/>
      <c r="AB666" s="150"/>
      <c r="AC666" s="150"/>
      <c r="AD666" s="150"/>
      <c r="AE666" s="150"/>
      <c r="AF666" s="150"/>
      <c r="AG666" s="150" t="s">
        <v>264</v>
      </c>
      <c r="AH666" s="150">
        <v>0</v>
      </c>
      <c r="AI666" s="150"/>
      <c r="AJ666" s="150"/>
      <c r="AK666" s="150"/>
      <c r="AL666" s="150"/>
      <c r="AM666" s="150"/>
      <c r="AN666" s="150"/>
      <c r="AO666" s="150"/>
      <c r="AP666" s="150"/>
      <c r="AQ666" s="150"/>
      <c r="AR666" s="150"/>
      <c r="AS666" s="150"/>
      <c r="AT666" s="150"/>
      <c r="AU666" s="150"/>
      <c r="AV666" s="150"/>
      <c r="AW666" s="150"/>
      <c r="AX666" s="150"/>
      <c r="AY666" s="150"/>
      <c r="AZ666" s="150"/>
      <c r="BA666" s="150"/>
      <c r="BB666" s="150"/>
      <c r="BC666" s="150"/>
      <c r="BD666" s="150"/>
      <c r="BE666" s="150"/>
      <c r="BF666" s="150"/>
      <c r="BG666" s="150"/>
      <c r="BH666" s="150"/>
    </row>
    <row r="667" spans="1:60" outlineLevel="1" x14ac:dyDescent="0.2">
      <c r="A667" s="157"/>
      <c r="B667" s="158"/>
      <c r="C667" s="195" t="s">
        <v>811</v>
      </c>
      <c r="D667" s="188"/>
      <c r="E667" s="189">
        <v>1.4039999999999999</v>
      </c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50"/>
      <c r="Z667" s="150"/>
      <c r="AA667" s="150"/>
      <c r="AB667" s="150"/>
      <c r="AC667" s="150"/>
      <c r="AD667" s="150"/>
      <c r="AE667" s="150"/>
      <c r="AF667" s="150"/>
      <c r="AG667" s="150" t="s">
        <v>264</v>
      </c>
      <c r="AH667" s="150">
        <v>0</v>
      </c>
      <c r="AI667" s="150"/>
      <c r="AJ667" s="150"/>
      <c r="AK667" s="150"/>
      <c r="AL667" s="150"/>
      <c r="AM667" s="150"/>
      <c r="AN667" s="150"/>
      <c r="AO667" s="150"/>
      <c r="AP667" s="150"/>
      <c r="AQ667" s="150"/>
      <c r="AR667" s="150"/>
      <c r="AS667" s="150"/>
      <c r="AT667" s="150"/>
      <c r="AU667" s="150"/>
      <c r="AV667" s="150"/>
      <c r="AW667" s="150"/>
      <c r="AX667" s="150"/>
      <c r="AY667" s="150"/>
      <c r="AZ667" s="150"/>
      <c r="BA667" s="150"/>
      <c r="BB667" s="150"/>
      <c r="BC667" s="150"/>
      <c r="BD667" s="150"/>
      <c r="BE667" s="150"/>
      <c r="BF667" s="150"/>
      <c r="BG667" s="150"/>
      <c r="BH667" s="150"/>
    </row>
    <row r="668" spans="1:60" outlineLevel="1" x14ac:dyDescent="0.2">
      <c r="A668" s="157"/>
      <c r="B668" s="158"/>
      <c r="C668" s="195" t="s">
        <v>812</v>
      </c>
      <c r="D668" s="188"/>
      <c r="E668" s="189">
        <v>1.62</v>
      </c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50"/>
      <c r="Z668" s="150"/>
      <c r="AA668" s="150"/>
      <c r="AB668" s="150"/>
      <c r="AC668" s="150"/>
      <c r="AD668" s="150"/>
      <c r="AE668" s="150"/>
      <c r="AF668" s="150"/>
      <c r="AG668" s="150" t="s">
        <v>264</v>
      </c>
      <c r="AH668" s="150">
        <v>0</v>
      </c>
      <c r="AI668" s="150"/>
      <c r="AJ668" s="150"/>
      <c r="AK668" s="150"/>
      <c r="AL668" s="150"/>
      <c r="AM668" s="150"/>
      <c r="AN668" s="150"/>
      <c r="AO668" s="150"/>
      <c r="AP668" s="150"/>
      <c r="AQ668" s="150"/>
      <c r="AR668" s="150"/>
      <c r="AS668" s="150"/>
      <c r="AT668" s="150"/>
      <c r="AU668" s="150"/>
      <c r="AV668" s="150"/>
      <c r="AW668" s="150"/>
      <c r="AX668" s="150"/>
      <c r="AY668" s="150"/>
      <c r="AZ668" s="150"/>
      <c r="BA668" s="150"/>
      <c r="BB668" s="150"/>
      <c r="BC668" s="150"/>
      <c r="BD668" s="150"/>
      <c r="BE668" s="150"/>
      <c r="BF668" s="150"/>
      <c r="BG668" s="150"/>
      <c r="BH668" s="150"/>
    </row>
    <row r="669" spans="1:60" outlineLevel="1" x14ac:dyDescent="0.2">
      <c r="A669" s="157"/>
      <c r="B669" s="158"/>
      <c r="C669" s="195" t="s">
        <v>813</v>
      </c>
      <c r="D669" s="188"/>
      <c r="E669" s="189">
        <v>0.96960000000000002</v>
      </c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50"/>
      <c r="Z669" s="150"/>
      <c r="AA669" s="150"/>
      <c r="AB669" s="150"/>
      <c r="AC669" s="150"/>
      <c r="AD669" s="150"/>
      <c r="AE669" s="150"/>
      <c r="AF669" s="150"/>
      <c r="AG669" s="150" t="s">
        <v>264</v>
      </c>
      <c r="AH669" s="150">
        <v>0</v>
      </c>
      <c r="AI669" s="150"/>
      <c r="AJ669" s="150"/>
      <c r="AK669" s="150"/>
      <c r="AL669" s="150"/>
      <c r="AM669" s="150"/>
      <c r="AN669" s="150"/>
      <c r="AO669" s="150"/>
      <c r="AP669" s="150"/>
      <c r="AQ669" s="150"/>
      <c r="AR669" s="150"/>
      <c r="AS669" s="150"/>
      <c r="AT669" s="150"/>
      <c r="AU669" s="150"/>
      <c r="AV669" s="150"/>
      <c r="AW669" s="150"/>
      <c r="AX669" s="150"/>
      <c r="AY669" s="150"/>
      <c r="AZ669" s="150"/>
      <c r="BA669" s="150"/>
      <c r="BB669" s="150"/>
      <c r="BC669" s="150"/>
      <c r="BD669" s="150"/>
      <c r="BE669" s="150"/>
      <c r="BF669" s="150"/>
      <c r="BG669" s="150"/>
      <c r="BH669" s="150"/>
    </row>
    <row r="670" spans="1:60" outlineLevel="1" x14ac:dyDescent="0.2">
      <c r="A670" s="157"/>
      <c r="B670" s="158"/>
      <c r="C670" s="196" t="s">
        <v>763</v>
      </c>
      <c r="D670" s="190"/>
      <c r="E670" s="191">
        <v>0.72053999999999996</v>
      </c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50"/>
      <c r="Z670" s="150"/>
      <c r="AA670" s="150"/>
      <c r="AB670" s="150"/>
      <c r="AC670" s="150"/>
      <c r="AD670" s="150"/>
      <c r="AE670" s="150"/>
      <c r="AF670" s="150"/>
      <c r="AG670" s="150" t="s">
        <v>264</v>
      </c>
      <c r="AH670" s="150">
        <v>4</v>
      </c>
      <c r="AI670" s="150"/>
      <c r="AJ670" s="150"/>
      <c r="AK670" s="150"/>
      <c r="AL670" s="150"/>
      <c r="AM670" s="150"/>
      <c r="AN670" s="150"/>
      <c r="AO670" s="150"/>
      <c r="AP670" s="150"/>
      <c r="AQ670" s="150"/>
      <c r="AR670" s="150"/>
      <c r="AS670" s="150"/>
      <c r="AT670" s="150"/>
      <c r="AU670" s="150"/>
      <c r="AV670" s="150"/>
      <c r="AW670" s="150"/>
      <c r="AX670" s="150"/>
      <c r="AY670" s="150"/>
      <c r="AZ670" s="150"/>
      <c r="BA670" s="150"/>
      <c r="BB670" s="150"/>
      <c r="BC670" s="150"/>
      <c r="BD670" s="150"/>
      <c r="BE670" s="150"/>
      <c r="BF670" s="150"/>
      <c r="BG670" s="150"/>
      <c r="BH670" s="150"/>
    </row>
    <row r="671" spans="1:60" outlineLevel="1" x14ac:dyDescent="0.2">
      <c r="A671" s="169">
        <v>118</v>
      </c>
      <c r="B671" s="170" t="s">
        <v>814</v>
      </c>
      <c r="C671" s="184" t="s">
        <v>815</v>
      </c>
      <c r="D671" s="171" t="s">
        <v>292</v>
      </c>
      <c r="E671" s="172">
        <v>22</v>
      </c>
      <c r="F671" s="173"/>
      <c r="G671" s="174">
        <f>ROUND(E671*F671,2)</f>
        <v>0</v>
      </c>
      <c r="H671" s="161"/>
      <c r="I671" s="160">
        <f>ROUND(E671*H671,2)</f>
        <v>0</v>
      </c>
      <c r="J671" s="161"/>
      <c r="K671" s="160">
        <f>ROUND(E671*J671,2)</f>
        <v>0</v>
      </c>
      <c r="L671" s="160">
        <v>21</v>
      </c>
      <c r="M671" s="160">
        <f>G671*(1+L671/100)</f>
        <v>0</v>
      </c>
      <c r="N671" s="160">
        <v>9.1E-4</v>
      </c>
      <c r="O671" s="160">
        <f>ROUND(E671*N671,2)</f>
        <v>0.02</v>
      </c>
      <c r="P671" s="160">
        <v>4.9000000000000002E-2</v>
      </c>
      <c r="Q671" s="160">
        <f>ROUND(E671*P671,2)</f>
        <v>1.08</v>
      </c>
      <c r="R671" s="160"/>
      <c r="S671" s="160" t="s">
        <v>260</v>
      </c>
      <c r="T671" s="160" t="s">
        <v>260</v>
      </c>
      <c r="U671" s="160">
        <v>0.80300000000000005</v>
      </c>
      <c r="V671" s="160">
        <f>ROUND(E671*U671,2)</f>
        <v>17.670000000000002</v>
      </c>
      <c r="W671" s="160"/>
      <c r="X671" s="160" t="s">
        <v>261</v>
      </c>
      <c r="Y671" s="150"/>
      <c r="Z671" s="150"/>
      <c r="AA671" s="150"/>
      <c r="AB671" s="150"/>
      <c r="AC671" s="150"/>
      <c r="AD671" s="150"/>
      <c r="AE671" s="150"/>
      <c r="AF671" s="150"/>
      <c r="AG671" s="150" t="s">
        <v>262</v>
      </c>
      <c r="AH671" s="150"/>
      <c r="AI671" s="150"/>
      <c r="AJ671" s="150"/>
      <c r="AK671" s="150"/>
      <c r="AL671" s="150"/>
      <c r="AM671" s="150"/>
      <c r="AN671" s="150"/>
      <c r="AO671" s="150"/>
      <c r="AP671" s="150"/>
      <c r="AQ671" s="150"/>
      <c r="AR671" s="150"/>
      <c r="AS671" s="150"/>
      <c r="AT671" s="150"/>
      <c r="AU671" s="150"/>
      <c r="AV671" s="150"/>
      <c r="AW671" s="150"/>
      <c r="AX671" s="150"/>
      <c r="AY671" s="150"/>
      <c r="AZ671" s="150"/>
      <c r="BA671" s="150"/>
      <c r="BB671" s="150"/>
      <c r="BC671" s="150"/>
      <c r="BD671" s="150"/>
      <c r="BE671" s="150"/>
      <c r="BF671" s="150"/>
      <c r="BG671" s="150"/>
      <c r="BH671" s="150"/>
    </row>
    <row r="672" spans="1:60" outlineLevel="1" x14ac:dyDescent="0.2">
      <c r="A672" s="157"/>
      <c r="B672" s="158"/>
      <c r="C672" s="195" t="s">
        <v>816</v>
      </c>
      <c r="D672" s="188"/>
      <c r="E672" s="189">
        <v>6</v>
      </c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50"/>
      <c r="Z672" s="150"/>
      <c r="AA672" s="150"/>
      <c r="AB672" s="150"/>
      <c r="AC672" s="150"/>
      <c r="AD672" s="150"/>
      <c r="AE672" s="150"/>
      <c r="AF672" s="150"/>
      <c r="AG672" s="150" t="s">
        <v>264</v>
      </c>
      <c r="AH672" s="150">
        <v>0</v>
      </c>
      <c r="AI672" s="150"/>
      <c r="AJ672" s="150"/>
      <c r="AK672" s="150"/>
      <c r="AL672" s="150"/>
      <c r="AM672" s="150"/>
      <c r="AN672" s="150"/>
      <c r="AO672" s="150"/>
      <c r="AP672" s="150"/>
      <c r="AQ672" s="150"/>
      <c r="AR672" s="150"/>
      <c r="AS672" s="150"/>
      <c r="AT672" s="150"/>
      <c r="AU672" s="150"/>
      <c r="AV672" s="150"/>
      <c r="AW672" s="150"/>
      <c r="AX672" s="150"/>
      <c r="AY672" s="150"/>
      <c r="AZ672" s="150"/>
      <c r="BA672" s="150"/>
      <c r="BB672" s="150"/>
      <c r="BC672" s="150"/>
      <c r="BD672" s="150"/>
      <c r="BE672" s="150"/>
      <c r="BF672" s="150"/>
      <c r="BG672" s="150"/>
      <c r="BH672" s="150"/>
    </row>
    <row r="673" spans="1:60" outlineLevel="1" x14ac:dyDescent="0.2">
      <c r="A673" s="157"/>
      <c r="B673" s="158"/>
      <c r="C673" s="195" t="s">
        <v>817</v>
      </c>
      <c r="D673" s="188"/>
      <c r="E673" s="189">
        <v>2</v>
      </c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50"/>
      <c r="Z673" s="150"/>
      <c r="AA673" s="150"/>
      <c r="AB673" s="150"/>
      <c r="AC673" s="150"/>
      <c r="AD673" s="150"/>
      <c r="AE673" s="150"/>
      <c r="AF673" s="150"/>
      <c r="AG673" s="150" t="s">
        <v>264</v>
      </c>
      <c r="AH673" s="150">
        <v>0</v>
      </c>
      <c r="AI673" s="150"/>
      <c r="AJ673" s="150"/>
      <c r="AK673" s="150"/>
      <c r="AL673" s="150"/>
      <c r="AM673" s="150"/>
      <c r="AN673" s="150"/>
      <c r="AO673" s="150"/>
      <c r="AP673" s="150"/>
      <c r="AQ673" s="150"/>
      <c r="AR673" s="150"/>
      <c r="AS673" s="150"/>
      <c r="AT673" s="150"/>
      <c r="AU673" s="150"/>
      <c r="AV673" s="150"/>
      <c r="AW673" s="150"/>
      <c r="AX673" s="150"/>
      <c r="AY673" s="150"/>
      <c r="AZ673" s="150"/>
      <c r="BA673" s="150"/>
      <c r="BB673" s="150"/>
      <c r="BC673" s="150"/>
      <c r="BD673" s="150"/>
      <c r="BE673" s="150"/>
      <c r="BF673" s="150"/>
      <c r="BG673" s="150"/>
      <c r="BH673" s="150"/>
    </row>
    <row r="674" spans="1:60" outlineLevel="1" x14ac:dyDescent="0.2">
      <c r="A674" s="157"/>
      <c r="B674" s="158"/>
      <c r="C674" s="195" t="s">
        <v>818</v>
      </c>
      <c r="D674" s="188"/>
      <c r="E674" s="189">
        <v>2</v>
      </c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50"/>
      <c r="Z674" s="150"/>
      <c r="AA674" s="150"/>
      <c r="AB674" s="150"/>
      <c r="AC674" s="150"/>
      <c r="AD674" s="150"/>
      <c r="AE674" s="150"/>
      <c r="AF674" s="150"/>
      <c r="AG674" s="150" t="s">
        <v>264</v>
      </c>
      <c r="AH674" s="150">
        <v>0</v>
      </c>
      <c r="AI674" s="150"/>
      <c r="AJ674" s="150"/>
      <c r="AK674" s="150"/>
      <c r="AL674" s="150"/>
      <c r="AM674" s="150"/>
      <c r="AN674" s="150"/>
      <c r="AO674" s="150"/>
      <c r="AP674" s="150"/>
      <c r="AQ674" s="150"/>
      <c r="AR674" s="150"/>
      <c r="AS674" s="150"/>
      <c r="AT674" s="150"/>
      <c r="AU674" s="150"/>
      <c r="AV674" s="150"/>
      <c r="AW674" s="150"/>
      <c r="AX674" s="150"/>
      <c r="AY674" s="150"/>
      <c r="AZ674" s="150"/>
      <c r="BA674" s="150"/>
      <c r="BB674" s="150"/>
      <c r="BC674" s="150"/>
      <c r="BD674" s="150"/>
      <c r="BE674" s="150"/>
      <c r="BF674" s="150"/>
      <c r="BG674" s="150"/>
      <c r="BH674" s="150"/>
    </row>
    <row r="675" spans="1:60" outlineLevel="1" x14ac:dyDescent="0.2">
      <c r="A675" s="157"/>
      <c r="B675" s="158"/>
      <c r="C675" s="195" t="s">
        <v>819</v>
      </c>
      <c r="D675" s="188"/>
      <c r="E675" s="189">
        <v>2</v>
      </c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50"/>
      <c r="Z675" s="150"/>
      <c r="AA675" s="150"/>
      <c r="AB675" s="150"/>
      <c r="AC675" s="150"/>
      <c r="AD675" s="150"/>
      <c r="AE675" s="150"/>
      <c r="AF675" s="150"/>
      <c r="AG675" s="150" t="s">
        <v>264</v>
      </c>
      <c r="AH675" s="150">
        <v>0</v>
      </c>
      <c r="AI675" s="150"/>
      <c r="AJ675" s="150"/>
      <c r="AK675" s="150"/>
      <c r="AL675" s="150"/>
      <c r="AM675" s="150"/>
      <c r="AN675" s="150"/>
      <c r="AO675" s="150"/>
      <c r="AP675" s="150"/>
      <c r="AQ675" s="150"/>
      <c r="AR675" s="150"/>
      <c r="AS675" s="150"/>
      <c r="AT675" s="150"/>
      <c r="AU675" s="150"/>
      <c r="AV675" s="150"/>
      <c r="AW675" s="150"/>
      <c r="AX675" s="150"/>
      <c r="AY675" s="150"/>
      <c r="AZ675" s="150"/>
      <c r="BA675" s="150"/>
      <c r="BB675" s="150"/>
      <c r="BC675" s="150"/>
      <c r="BD675" s="150"/>
      <c r="BE675" s="150"/>
      <c r="BF675" s="150"/>
      <c r="BG675" s="150"/>
      <c r="BH675" s="150"/>
    </row>
    <row r="676" spans="1:60" outlineLevel="1" x14ac:dyDescent="0.2">
      <c r="A676" s="157"/>
      <c r="B676" s="158"/>
      <c r="C676" s="195" t="s">
        <v>820</v>
      </c>
      <c r="D676" s="188"/>
      <c r="E676" s="189">
        <v>8</v>
      </c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50"/>
      <c r="Z676" s="150"/>
      <c r="AA676" s="150"/>
      <c r="AB676" s="150"/>
      <c r="AC676" s="150"/>
      <c r="AD676" s="150"/>
      <c r="AE676" s="150"/>
      <c r="AF676" s="150"/>
      <c r="AG676" s="150" t="s">
        <v>264</v>
      </c>
      <c r="AH676" s="150">
        <v>0</v>
      </c>
      <c r="AI676" s="150"/>
      <c r="AJ676" s="150"/>
      <c r="AK676" s="150"/>
      <c r="AL676" s="150"/>
      <c r="AM676" s="150"/>
      <c r="AN676" s="150"/>
      <c r="AO676" s="150"/>
      <c r="AP676" s="150"/>
      <c r="AQ676" s="150"/>
      <c r="AR676" s="150"/>
      <c r="AS676" s="150"/>
      <c r="AT676" s="150"/>
      <c r="AU676" s="150"/>
      <c r="AV676" s="150"/>
      <c r="AW676" s="150"/>
      <c r="AX676" s="150"/>
      <c r="AY676" s="150"/>
      <c r="AZ676" s="150"/>
      <c r="BA676" s="150"/>
      <c r="BB676" s="150"/>
      <c r="BC676" s="150"/>
      <c r="BD676" s="150"/>
      <c r="BE676" s="150"/>
      <c r="BF676" s="150"/>
      <c r="BG676" s="150"/>
      <c r="BH676" s="150"/>
    </row>
    <row r="677" spans="1:60" outlineLevel="1" x14ac:dyDescent="0.2">
      <c r="A677" s="157"/>
      <c r="B677" s="158"/>
      <c r="C677" s="195" t="s">
        <v>821</v>
      </c>
      <c r="D677" s="188"/>
      <c r="E677" s="189">
        <v>2</v>
      </c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50"/>
      <c r="Z677" s="150"/>
      <c r="AA677" s="150"/>
      <c r="AB677" s="150"/>
      <c r="AC677" s="150"/>
      <c r="AD677" s="150"/>
      <c r="AE677" s="150"/>
      <c r="AF677" s="150"/>
      <c r="AG677" s="150" t="s">
        <v>264</v>
      </c>
      <c r="AH677" s="150">
        <v>0</v>
      </c>
      <c r="AI677" s="150"/>
      <c r="AJ677" s="150"/>
      <c r="AK677" s="150"/>
      <c r="AL677" s="150"/>
      <c r="AM677" s="150"/>
      <c r="AN677" s="150"/>
      <c r="AO677" s="150"/>
      <c r="AP677" s="150"/>
      <c r="AQ677" s="150"/>
      <c r="AR677" s="150"/>
      <c r="AS677" s="150"/>
      <c r="AT677" s="150"/>
      <c r="AU677" s="150"/>
      <c r="AV677" s="150"/>
      <c r="AW677" s="150"/>
      <c r="AX677" s="150"/>
      <c r="AY677" s="150"/>
      <c r="AZ677" s="150"/>
      <c r="BA677" s="150"/>
      <c r="BB677" s="150"/>
      <c r="BC677" s="150"/>
      <c r="BD677" s="150"/>
      <c r="BE677" s="150"/>
      <c r="BF677" s="150"/>
      <c r="BG677" s="150"/>
      <c r="BH677" s="150"/>
    </row>
    <row r="678" spans="1:60" ht="22.5" outlineLevel="1" x14ac:dyDescent="0.2">
      <c r="A678" s="169">
        <v>119</v>
      </c>
      <c r="B678" s="170" t="s">
        <v>822</v>
      </c>
      <c r="C678" s="184" t="s">
        <v>823</v>
      </c>
      <c r="D678" s="171" t="s">
        <v>259</v>
      </c>
      <c r="E678" s="172">
        <v>1051.3903800000001</v>
      </c>
      <c r="F678" s="173"/>
      <c r="G678" s="174">
        <f>ROUND(E678*F678,2)</f>
        <v>0</v>
      </c>
      <c r="H678" s="161"/>
      <c r="I678" s="160">
        <f>ROUND(E678*H678,2)</f>
        <v>0</v>
      </c>
      <c r="J678" s="161"/>
      <c r="K678" s="160">
        <f>ROUND(E678*J678,2)</f>
        <v>0</v>
      </c>
      <c r="L678" s="160">
        <v>21</v>
      </c>
      <c r="M678" s="160">
        <f>G678*(1+L678/100)</f>
        <v>0</v>
      </c>
      <c r="N678" s="160">
        <v>0</v>
      </c>
      <c r="O678" s="160">
        <f>ROUND(E678*N678,2)</f>
        <v>0</v>
      </c>
      <c r="P678" s="160">
        <v>4.5999999999999999E-2</v>
      </c>
      <c r="Q678" s="160">
        <f>ROUND(E678*P678,2)</f>
        <v>48.36</v>
      </c>
      <c r="R678" s="160"/>
      <c r="S678" s="160" t="s">
        <v>260</v>
      </c>
      <c r="T678" s="160" t="s">
        <v>260</v>
      </c>
      <c r="U678" s="160">
        <v>0.26</v>
      </c>
      <c r="V678" s="160">
        <f>ROUND(E678*U678,2)</f>
        <v>273.36</v>
      </c>
      <c r="W678" s="160"/>
      <c r="X678" s="160" t="s">
        <v>261</v>
      </c>
      <c r="Y678" s="150"/>
      <c r="Z678" s="150"/>
      <c r="AA678" s="150"/>
      <c r="AB678" s="150"/>
      <c r="AC678" s="150"/>
      <c r="AD678" s="150"/>
      <c r="AE678" s="150"/>
      <c r="AF678" s="150"/>
      <c r="AG678" s="150" t="s">
        <v>262</v>
      </c>
      <c r="AH678" s="150"/>
      <c r="AI678" s="150"/>
      <c r="AJ678" s="150"/>
      <c r="AK678" s="150"/>
      <c r="AL678" s="150"/>
      <c r="AM678" s="150"/>
      <c r="AN678" s="150"/>
      <c r="AO678" s="150"/>
      <c r="AP678" s="150"/>
      <c r="AQ678" s="150"/>
      <c r="AR678" s="150"/>
      <c r="AS678" s="150"/>
      <c r="AT678" s="150"/>
      <c r="AU678" s="150"/>
      <c r="AV678" s="150"/>
      <c r="AW678" s="150"/>
      <c r="AX678" s="150"/>
      <c r="AY678" s="150"/>
      <c r="AZ678" s="150"/>
      <c r="BA678" s="150"/>
      <c r="BB678" s="150"/>
      <c r="BC678" s="150"/>
      <c r="BD678" s="150"/>
      <c r="BE678" s="150"/>
      <c r="BF678" s="150"/>
      <c r="BG678" s="150"/>
      <c r="BH678" s="150"/>
    </row>
    <row r="679" spans="1:60" outlineLevel="1" x14ac:dyDescent="0.2">
      <c r="A679" s="157"/>
      <c r="B679" s="158"/>
      <c r="C679" s="195" t="s">
        <v>536</v>
      </c>
      <c r="D679" s="188"/>
      <c r="E679" s="189">
        <v>112.676</v>
      </c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50"/>
      <c r="Z679" s="150"/>
      <c r="AA679" s="150"/>
      <c r="AB679" s="150"/>
      <c r="AC679" s="150"/>
      <c r="AD679" s="150"/>
      <c r="AE679" s="150"/>
      <c r="AF679" s="150"/>
      <c r="AG679" s="150" t="s">
        <v>264</v>
      </c>
      <c r="AH679" s="150">
        <v>0</v>
      </c>
      <c r="AI679" s="150"/>
      <c r="AJ679" s="150"/>
      <c r="AK679" s="150"/>
      <c r="AL679" s="150"/>
      <c r="AM679" s="150"/>
      <c r="AN679" s="150"/>
      <c r="AO679" s="150"/>
      <c r="AP679" s="150"/>
      <c r="AQ679" s="150"/>
      <c r="AR679" s="150"/>
      <c r="AS679" s="150"/>
      <c r="AT679" s="150"/>
      <c r="AU679" s="150"/>
      <c r="AV679" s="150"/>
      <c r="AW679" s="150"/>
      <c r="AX679" s="150"/>
      <c r="AY679" s="150"/>
      <c r="AZ679" s="150"/>
      <c r="BA679" s="150"/>
      <c r="BB679" s="150"/>
      <c r="BC679" s="150"/>
      <c r="BD679" s="150"/>
      <c r="BE679" s="150"/>
      <c r="BF679" s="150"/>
      <c r="BG679" s="150"/>
      <c r="BH679" s="150"/>
    </row>
    <row r="680" spans="1:60" outlineLevel="1" x14ac:dyDescent="0.2">
      <c r="A680" s="157"/>
      <c r="B680" s="158"/>
      <c r="C680" s="195" t="s">
        <v>537</v>
      </c>
      <c r="D680" s="188"/>
      <c r="E680" s="189">
        <v>144.54</v>
      </c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50"/>
      <c r="Z680" s="150"/>
      <c r="AA680" s="150"/>
      <c r="AB680" s="150"/>
      <c r="AC680" s="150"/>
      <c r="AD680" s="150"/>
      <c r="AE680" s="150"/>
      <c r="AF680" s="150"/>
      <c r="AG680" s="150" t="s">
        <v>264</v>
      </c>
      <c r="AH680" s="150">
        <v>0</v>
      </c>
      <c r="AI680" s="150"/>
      <c r="AJ680" s="150"/>
      <c r="AK680" s="150"/>
      <c r="AL680" s="150"/>
      <c r="AM680" s="150"/>
      <c r="AN680" s="150"/>
      <c r="AO680" s="150"/>
      <c r="AP680" s="150"/>
      <c r="AQ680" s="150"/>
      <c r="AR680" s="150"/>
      <c r="AS680" s="150"/>
      <c r="AT680" s="150"/>
      <c r="AU680" s="150"/>
      <c r="AV680" s="150"/>
      <c r="AW680" s="150"/>
      <c r="AX680" s="150"/>
      <c r="AY680" s="150"/>
      <c r="AZ680" s="150"/>
      <c r="BA680" s="150"/>
      <c r="BB680" s="150"/>
      <c r="BC680" s="150"/>
      <c r="BD680" s="150"/>
      <c r="BE680" s="150"/>
      <c r="BF680" s="150"/>
      <c r="BG680" s="150"/>
      <c r="BH680" s="150"/>
    </row>
    <row r="681" spans="1:60" outlineLevel="1" x14ac:dyDescent="0.2">
      <c r="A681" s="157"/>
      <c r="B681" s="158"/>
      <c r="C681" s="195" t="s">
        <v>538</v>
      </c>
      <c r="D681" s="188"/>
      <c r="E681" s="189">
        <v>51.747999999999998</v>
      </c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50"/>
      <c r="Z681" s="150"/>
      <c r="AA681" s="150"/>
      <c r="AB681" s="150"/>
      <c r="AC681" s="150"/>
      <c r="AD681" s="150"/>
      <c r="AE681" s="150"/>
      <c r="AF681" s="150"/>
      <c r="AG681" s="150" t="s">
        <v>264</v>
      </c>
      <c r="AH681" s="150">
        <v>0</v>
      </c>
      <c r="AI681" s="150"/>
      <c r="AJ681" s="150"/>
      <c r="AK681" s="150"/>
      <c r="AL681" s="150"/>
      <c r="AM681" s="150"/>
      <c r="AN681" s="150"/>
      <c r="AO681" s="150"/>
      <c r="AP681" s="150"/>
      <c r="AQ681" s="150"/>
      <c r="AR681" s="150"/>
      <c r="AS681" s="150"/>
      <c r="AT681" s="150"/>
      <c r="AU681" s="150"/>
      <c r="AV681" s="150"/>
      <c r="AW681" s="150"/>
      <c r="AX681" s="150"/>
      <c r="AY681" s="150"/>
      <c r="AZ681" s="150"/>
      <c r="BA681" s="150"/>
      <c r="BB681" s="150"/>
      <c r="BC681" s="150"/>
      <c r="BD681" s="150"/>
      <c r="BE681" s="150"/>
      <c r="BF681" s="150"/>
      <c r="BG681" s="150"/>
      <c r="BH681" s="150"/>
    </row>
    <row r="682" spans="1:60" ht="22.5" outlineLevel="1" x14ac:dyDescent="0.2">
      <c r="A682" s="157"/>
      <c r="B682" s="158"/>
      <c r="C682" s="195" t="s">
        <v>539</v>
      </c>
      <c r="D682" s="188"/>
      <c r="E682" s="189">
        <v>31.271999999999998</v>
      </c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50"/>
      <c r="Z682" s="150"/>
      <c r="AA682" s="150"/>
      <c r="AB682" s="150"/>
      <c r="AC682" s="150"/>
      <c r="AD682" s="150"/>
      <c r="AE682" s="150"/>
      <c r="AF682" s="150"/>
      <c r="AG682" s="150" t="s">
        <v>264</v>
      </c>
      <c r="AH682" s="150">
        <v>0</v>
      </c>
      <c r="AI682" s="150"/>
      <c r="AJ682" s="150"/>
      <c r="AK682" s="150"/>
      <c r="AL682" s="150"/>
      <c r="AM682" s="150"/>
      <c r="AN682" s="150"/>
      <c r="AO682" s="150"/>
      <c r="AP682" s="150"/>
      <c r="AQ682" s="150"/>
      <c r="AR682" s="150"/>
      <c r="AS682" s="150"/>
      <c r="AT682" s="150"/>
      <c r="AU682" s="150"/>
      <c r="AV682" s="150"/>
      <c r="AW682" s="150"/>
      <c r="AX682" s="150"/>
      <c r="AY682" s="150"/>
      <c r="AZ682" s="150"/>
      <c r="BA682" s="150"/>
      <c r="BB682" s="150"/>
      <c r="BC682" s="150"/>
      <c r="BD682" s="150"/>
      <c r="BE682" s="150"/>
      <c r="BF682" s="150"/>
      <c r="BG682" s="150"/>
      <c r="BH682" s="150"/>
    </row>
    <row r="683" spans="1:60" outlineLevel="1" x14ac:dyDescent="0.2">
      <c r="A683" s="157"/>
      <c r="B683" s="158"/>
      <c r="C683" s="195" t="s">
        <v>540</v>
      </c>
      <c r="D683" s="188"/>
      <c r="E683" s="189">
        <v>198.76400000000001</v>
      </c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50"/>
      <c r="Z683" s="150"/>
      <c r="AA683" s="150"/>
      <c r="AB683" s="150"/>
      <c r="AC683" s="150"/>
      <c r="AD683" s="150"/>
      <c r="AE683" s="150"/>
      <c r="AF683" s="150"/>
      <c r="AG683" s="150" t="s">
        <v>264</v>
      </c>
      <c r="AH683" s="150">
        <v>0</v>
      </c>
      <c r="AI683" s="150"/>
      <c r="AJ683" s="150"/>
      <c r="AK683" s="150"/>
      <c r="AL683" s="150"/>
      <c r="AM683" s="150"/>
      <c r="AN683" s="150"/>
      <c r="AO683" s="150"/>
      <c r="AP683" s="150"/>
      <c r="AQ683" s="150"/>
      <c r="AR683" s="150"/>
      <c r="AS683" s="150"/>
      <c r="AT683" s="150"/>
      <c r="AU683" s="150"/>
      <c r="AV683" s="150"/>
      <c r="AW683" s="150"/>
      <c r="AX683" s="150"/>
      <c r="AY683" s="150"/>
      <c r="AZ683" s="150"/>
      <c r="BA683" s="150"/>
      <c r="BB683" s="150"/>
      <c r="BC683" s="150"/>
      <c r="BD683" s="150"/>
      <c r="BE683" s="150"/>
      <c r="BF683" s="150"/>
      <c r="BG683" s="150"/>
      <c r="BH683" s="150"/>
    </row>
    <row r="684" spans="1:60" outlineLevel="1" x14ac:dyDescent="0.2">
      <c r="A684" s="157"/>
      <c r="B684" s="158"/>
      <c r="C684" s="195" t="s">
        <v>541</v>
      </c>
      <c r="D684" s="188"/>
      <c r="E684" s="189">
        <v>74.58</v>
      </c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50"/>
      <c r="Z684" s="150"/>
      <c r="AA684" s="150"/>
      <c r="AB684" s="150"/>
      <c r="AC684" s="150"/>
      <c r="AD684" s="150"/>
      <c r="AE684" s="150"/>
      <c r="AF684" s="150"/>
      <c r="AG684" s="150" t="s">
        <v>264</v>
      </c>
      <c r="AH684" s="150">
        <v>0</v>
      </c>
      <c r="AI684" s="150"/>
      <c r="AJ684" s="150"/>
      <c r="AK684" s="150"/>
      <c r="AL684" s="150"/>
      <c r="AM684" s="150"/>
      <c r="AN684" s="150"/>
      <c r="AO684" s="150"/>
      <c r="AP684" s="150"/>
      <c r="AQ684" s="150"/>
      <c r="AR684" s="150"/>
      <c r="AS684" s="150"/>
      <c r="AT684" s="150"/>
      <c r="AU684" s="150"/>
      <c r="AV684" s="150"/>
      <c r="AW684" s="150"/>
      <c r="AX684" s="150"/>
      <c r="AY684" s="150"/>
      <c r="AZ684" s="150"/>
      <c r="BA684" s="150"/>
      <c r="BB684" s="150"/>
      <c r="BC684" s="150"/>
      <c r="BD684" s="150"/>
      <c r="BE684" s="150"/>
      <c r="BF684" s="150"/>
      <c r="BG684" s="150"/>
      <c r="BH684" s="150"/>
    </row>
    <row r="685" spans="1:60" outlineLevel="1" x14ac:dyDescent="0.2">
      <c r="A685" s="157"/>
      <c r="B685" s="158"/>
      <c r="C685" s="195" t="s">
        <v>542</v>
      </c>
      <c r="D685" s="188"/>
      <c r="E685" s="189">
        <v>36.450000000000003</v>
      </c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50"/>
      <c r="Z685" s="150"/>
      <c r="AA685" s="150"/>
      <c r="AB685" s="150"/>
      <c r="AC685" s="150"/>
      <c r="AD685" s="150"/>
      <c r="AE685" s="150"/>
      <c r="AF685" s="150"/>
      <c r="AG685" s="150" t="s">
        <v>264</v>
      </c>
      <c r="AH685" s="150">
        <v>0</v>
      </c>
      <c r="AI685" s="150"/>
      <c r="AJ685" s="150"/>
      <c r="AK685" s="150"/>
      <c r="AL685" s="150"/>
      <c r="AM685" s="150"/>
      <c r="AN685" s="150"/>
      <c r="AO685" s="150"/>
      <c r="AP685" s="150"/>
      <c r="AQ685" s="150"/>
      <c r="AR685" s="150"/>
      <c r="AS685" s="150"/>
      <c r="AT685" s="150"/>
      <c r="AU685" s="150"/>
      <c r="AV685" s="150"/>
      <c r="AW685" s="150"/>
      <c r="AX685" s="150"/>
      <c r="AY685" s="150"/>
      <c r="AZ685" s="150"/>
      <c r="BA685" s="150"/>
      <c r="BB685" s="150"/>
      <c r="BC685" s="150"/>
      <c r="BD685" s="150"/>
      <c r="BE685" s="150"/>
      <c r="BF685" s="150"/>
      <c r="BG685" s="150"/>
      <c r="BH685" s="150"/>
    </row>
    <row r="686" spans="1:60" outlineLevel="1" x14ac:dyDescent="0.2">
      <c r="A686" s="157"/>
      <c r="B686" s="158"/>
      <c r="C686" s="195" t="s">
        <v>543</v>
      </c>
      <c r="D686" s="188"/>
      <c r="E686" s="189">
        <v>39.996000000000002</v>
      </c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50"/>
      <c r="Z686" s="150"/>
      <c r="AA686" s="150"/>
      <c r="AB686" s="150"/>
      <c r="AC686" s="150"/>
      <c r="AD686" s="150"/>
      <c r="AE686" s="150"/>
      <c r="AF686" s="150"/>
      <c r="AG686" s="150" t="s">
        <v>264</v>
      </c>
      <c r="AH686" s="150">
        <v>0</v>
      </c>
      <c r="AI686" s="150"/>
      <c r="AJ686" s="150"/>
      <c r="AK686" s="150"/>
      <c r="AL686" s="150"/>
      <c r="AM686" s="150"/>
      <c r="AN686" s="150"/>
      <c r="AO686" s="150"/>
      <c r="AP686" s="150"/>
      <c r="AQ686" s="150"/>
      <c r="AR686" s="150"/>
      <c r="AS686" s="150"/>
      <c r="AT686" s="150"/>
      <c r="AU686" s="150"/>
      <c r="AV686" s="150"/>
      <c r="AW686" s="150"/>
      <c r="AX686" s="150"/>
      <c r="AY686" s="150"/>
      <c r="AZ686" s="150"/>
      <c r="BA686" s="150"/>
      <c r="BB686" s="150"/>
      <c r="BC686" s="150"/>
      <c r="BD686" s="150"/>
      <c r="BE686" s="150"/>
      <c r="BF686" s="150"/>
      <c r="BG686" s="150"/>
      <c r="BH686" s="150"/>
    </row>
    <row r="687" spans="1:60" outlineLevel="1" x14ac:dyDescent="0.2">
      <c r="A687" s="157"/>
      <c r="B687" s="158"/>
      <c r="C687" s="195" t="s">
        <v>544</v>
      </c>
      <c r="D687" s="188"/>
      <c r="E687" s="189">
        <v>43.372</v>
      </c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50"/>
      <c r="Z687" s="150"/>
      <c r="AA687" s="150"/>
      <c r="AB687" s="150"/>
      <c r="AC687" s="150"/>
      <c r="AD687" s="150"/>
      <c r="AE687" s="150"/>
      <c r="AF687" s="150"/>
      <c r="AG687" s="150" t="s">
        <v>264</v>
      </c>
      <c r="AH687" s="150">
        <v>0</v>
      </c>
      <c r="AI687" s="150"/>
      <c r="AJ687" s="150"/>
      <c r="AK687" s="150"/>
      <c r="AL687" s="150"/>
      <c r="AM687" s="150"/>
      <c r="AN687" s="150"/>
      <c r="AO687" s="150"/>
      <c r="AP687" s="150"/>
      <c r="AQ687" s="150"/>
      <c r="AR687" s="150"/>
      <c r="AS687" s="150"/>
      <c r="AT687" s="150"/>
      <c r="AU687" s="150"/>
      <c r="AV687" s="150"/>
      <c r="AW687" s="150"/>
      <c r="AX687" s="150"/>
      <c r="AY687" s="150"/>
      <c r="AZ687" s="150"/>
      <c r="BA687" s="150"/>
      <c r="BB687" s="150"/>
      <c r="BC687" s="150"/>
      <c r="BD687" s="150"/>
      <c r="BE687" s="150"/>
      <c r="BF687" s="150"/>
      <c r="BG687" s="150"/>
      <c r="BH687" s="150"/>
    </row>
    <row r="688" spans="1:60" outlineLevel="1" x14ac:dyDescent="0.2">
      <c r="A688" s="157"/>
      <c r="B688" s="158"/>
      <c r="C688" s="195" t="s">
        <v>545</v>
      </c>
      <c r="D688" s="188"/>
      <c r="E688" s="189">
        <v>107.57599999999999</v>
      </c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50"/>
      <c r="Z688" s="150"/>
      <c r="AA688" s="150"/>
      <c r="AB688" s="150"/>
      <c r="AC688" s="150"/>
      <c r="AD688" s="150"/>
      <c r="AE688" s="150"/>
      <c r="AF688" s="150"/>
      <c r="AG688" s="150" t="s">
        <v>264</v>
      </c>
      <c r="AH688" s="150">
        <v>0</v>
      </c>
      <c r="AI688" s="150"/>
      <c r="AJ688" s="150"/>
      <c r="AK688" s="150"/>
      <c r="AL688" s="150"/>
      <c r="AM688" s="150"/>
      <c r="AN688" s="150"/>
      <c r="AO688" s="150"/>
      <c r="AP688" s="150"/>
      <c r="AQ688" s="150"/>
      <c r="AR688" s="150"/>
      <c r="AS688" s="150"/>
      <c r="AT688" s="150"/>
      <c r="AU688" s="150"/>
      <c r="AV688" s="150"/>
      <c r="AW688" s="150"/>
      <c r="AX688" s="150"/>
      <c r="AY688" s="150"/>
      <c r="AZ688" s="150"/>
      <c r="BA688" s="150"/>
      <c r="BB688" s="150"/>
      <c r="BC688" s="150"/>
      <c r="BD688" s="150"/>
      <c r="BE688" s="150"/>
      <c r="BF688" s="150"/>
      <c r="BG688" s="150"/>
      <c r="BH688" s="150"/>
    </row>
    <row r="689" spans="1:60" outlineLevel="1" x14ac:dyDescent="0.2">
      <c r="A689" s="157"/>
      <c r="B689" s="158"/>
      <c r="C689" s="195" t="s">
        <v>546</v>
      </c>
      <c r="D689" s="188"/>
      <c r="E689" s="189">
        <v>107.848</v>
      </c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50"/>
      <c r="Z689" s="150"/>
      <c r="AA689" s="150"/>
      <c r="AB689" s="150"/>
      <c r="AC689" s="150"/>
      <c r="AD689" s="150"/>
      <c r="AE689" s="150"/>
      <c r="AF689" s="150"/>
      <c r="AG689" s="150" t="s">
        <v>264</v>
      </c>
      <c r="AH689" s="150">
        <v>0</v>
      </c>
      <c r="AI689" s="150"/>
      <c r="AJ689" s="150"/>
      <c r="AK689" s="150"/>
      <c r="AL689" s="150"/>
      <c r="AM689" s="150"/>
      <c r="AN689" s="150"/>
      <c r="AO689" s="150"/>
      <c r="AP689" s="150"/>
      <c r="AQ689" s="150"/>
      <c r="AR689" s="150"/>
      <c r="AS689" s="150"/>
      <c r="AT689" s="150"/>
      <c r="AU689" s="150"/>
      <c r="AV689" s="150"/>
      <c r="AW689" s="150"/>
      <c r="AX689" s="150"/>
      <c r="AY689" s="150"/>
      <c r="AZ689" s="150"/>
      <c r="BA689" s="150"/>
      <c r="BB689" s="150"/>
      <c r="BC689" s="150"/>
      <c r="BD689" s="150"/>
      <c r="BE689" s="150"/>
      <c r="BF689" s="150"/>
      <c r="BG689" s="150"/>
      <c r="BH689" s="150"/>
    </row>
    <row r="690" spans="1:60" outlineLevel="1" x14ac:dyDescent="0.2">
      <c r="A690" s="157"/>
      <c r="B690" s="158"/>
      <c r="C690" s="195" t="s">
        <v>547</v>
      </c>
      <c r="D690" s="188"/>
      <c r="E690" s="189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50"/>
      <c r="Z690" s="150"/>
      <c r="AA690" s="150"/>
      <c r="AB690" s="150"/>
      <c r="AC690" s="150"/>
      <c r="AD690" s="150"/>
      <c r="AE690" s="150"/>
      <c r="AF690" s="150"/>
      <c r="AG690" s="150" t="s">
        <v>264</v>
      </c>
      <c r="AH690" s="150">
        <v>0</v>
      </c>
      <c r="AI690" s="150"/>
      <c r="AJ690" s="150"/>
      <c r="AK690" s="150"/>
      <c r="AL690" s="150"/>
      <c r="AM690" s="150"/>
      <c r="AN690" s="150"/>
      <c r="AO690" s="150"/>
      <c r="AP690" s="150"/>
      <c r="AQ690" s="150"/>
      <c r="AR690" s="150"/>
      <c r="AS690" s="150"/>
      <c r="AT690" s="150"/>
      <c r="AU690" s="150"/>
      <c r="AV690" s="150"/>
      <c r="AW690" s="150"/>
      <c r="AX690" s="150"/>
      <c r="AY690" s="150"/>
      <c r="AZ690" s="150"/>
      <c r="BA690" s="150"/>
      <c r="BB690" s="150"/>
      <c r="BC690" s="150"/>
      <c r="BD690" s="150"/>
      <c r="BE690" s="150"/>
      <c r="BF690" s="150"/>
      <c r="BG690" s="150"/>
      <c r="BH690" s="150"/>
    </row>
    <row r="691" spans="1:60" outlineLevel="1" x14ac:dyDescent="0.2">
      <c r="A691" s="157"/>
      <c r="B691" s="158"/>
      <c r="C691" s="195" t="s">
        <v>548</v>
      </c>
      <c r="D691" s="188"/>
      <c r="E691" s="189">
        <v>7.04</v>
      </c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50"/>
      <c r="Z691" s="150"/>
      <c r="AA691" s="150"/>
      <c r="AB691" s="150"/>
      <c r="AC691" s="150"/>
      <c r="AD691" s="150"/>
      <c r="AE691" s="150"/>
      <c r="AF691" s="150"/>
      <c r="AG691" s="150" t="s">
        <v>264</v>
      </c>
      <c r="AH691" s="150">
        <v>0</v>
      </c>
      <c r="AI691" s="150"/>
      <c r="AJ691" s="150"/>
      <c r="AK691" s="150"/>
      <c r="AL691" s="150"/>
      <c r="AM691" s="150"/>
      <c r="AN691" s="150"/>
      <c r="AO691" s="150"/>
      <c r="AP691" s="150"/>
      <c r="AQ691" s="150"/>
      <c r="AR691" s="150"/>
      <c r="AS691" s="150"/>
      <c r="AT691" s="150"/>
      <c r="AU691" s="150"/>
      <c r="AV691" s="150"/>
      <c r="AW691" s="150"/>
      <c r="AX691" s="150"/>
      <c r="AY691" s="150"/>
      <c r="AZ691" s="150"/>
      <c r="BA691" s="150"/>
      <c r="BB691" s="150"/>
      <c r="BC691" s="150"/>
      <c r="BD691" s="150"/>
      <c r="BE691" s="150"/>
      <c r="BF691" s="150"/>
      <c r="BG691" s="150"/>
      <c r="BH691" s="150"/>
    </row>
    <row r="692" spans="1:60" outlineLevel="1" x14ac:dyDescent="0.2">
      <c r="A692" s="157"/>
      <c r="B692" s="158"/>
      <c r="C692" s="195" t="s">
        <v>549</v>
      </c>
      <c r="D692" s="188"/>
      <c r="E692" s="189">
        <v>5.76</v>
      </c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50"/>
      <c r="Z692" s="150"/>
      <c r="AA692" s="150"/>
      <c r="AB692" s="150"/>
      <c r="AC692" s="150"/>
      <c r="AD692" s="150"/>
      <c r="AE692" s="150"/>
      <c r="AF692" s="150"/>
      <c r="AG692" s="150" t="s">
        <v>264</v>
      </c>
      <c r="AH692" s="150">
        <v>0</v>
      </c>
      <c r="AI692" s="150"/>
      <c r="AJ692" s="150"/>
      <c r="AK692" s="150"/>
      <c r="AL692" s="150"/>
      <c r="AM692" s="150"/>
      <c r="AN692" s="150"/>
      <c r="AO692" s="150"/>
      <c r="AP692" s="150"/>
      <c r="AQ692" s="150"/>
      <c r="AR692" s="150"/>
      <c r="AS692" s="150"/>
      <c r="AT692" s="150"/>
      <c r="AU692" s="150"/>
      <c r="AV692" s="150"/>
      <c r="AW692" s="150"/>
      <c r="AX692" s="150"/>
      <c r="AY692" s="150"/>
      <c r="AZ692" s="150"/>
      <c r="BA692" s="150"/>
      <c r="BB692" s="150"/>
      <c r="BC692" s="150"/>
      <c r="BD692" s="150"/>
      <c r="BE692" s="150"/>
      <c r="BF692" s="150"/>
      <c r="BG692" s="150"/>
      <c r="BH692" s="150"/>
    </row>
    <row r="693" spans="1:60" outlineLevel="1" x14ac:dyDescent="0.2">
      <c r="A693" s="157"/>
      <c r="B693" s="158"/>
      <c r="C693" s="195" t="s">
        <v>550</v>
      </c>
      <c r="D693" s="188"/>
      <c r="E693" s="189">
        <v>0.96</v>
      </c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50"/>
      <c r="Z693" s="150"/>
      <c r="AA693" s="150"/>
      <c r="AB693" s="150"/>
      <c r="AC693" s="150"/>
      <c r="AD693" s="150"/>
      <c r="AE693" s="150"/>
      <c r="AF693" s="150"/>
      <c r="AG693" s="150" t="s">
        <v>264</v>
      </c>
      <c r="AH693" s="150">
        <v>0</v>
      </c>
      <c r="AI693" s="150"/>
      <c r="AJ693" s="150"/>
      <c r="AK693" s="150"/>
      <c r="AL693" s="150"/>
      <c r="AM693" s="150"/>
      <c r="AN693" s="150"/>
      <c r="AO693" s="150"/>
      <c r="AP693" s="150"/>
      <c r="AQ693" s="150"/>
      <c r="AR693" s="150"/>
      <c r="AS693" s="150"/>
      <c r="AT693" s="150"/>
      <c r="AU693" s="150"/>
      <c r="AV693" s="150"/>
      <c r="AW693" s="150"/>
      <c r="AX693" s="150"/>
      <c r="AY693" s="150"/>
      <c r="AZ693" s="150"/>
      <c r="BA693" s="150"/>
      <c r="BB693" s="150"/>
      <c r="BC693" s="150"/>
      <c r="BD693" s="150"/>
      <c r="BE693" s="150"/>
      <c r="BF693" s="150"/>
      <c r="BG693" s="150"/>
      <c r="BH693" s="150"/>
    </row>
    <row r="694" spans="1:60" outlineLevel="1" x14ac:dyDescent="0.2">
      <c r="A694" s="157"/>
      <c r="B694" s="158"/>
      <c r="C694" s="195" t="s">
        <v>551</v>
      </c>
      <c r="D694" s="188"/>
      <c r="E694" s="189">
        <v>38.4</v>
      </c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50"/>
      <c r="Z694" s="150"/>
      <c r="AA694" s="150"/>
      <c r="AB694" s="150"/>
      <c r="AC694" s="150"/>
      <c r="AD694" s="150"/>
      <c r="AE694" s="150"/>
      <c r="AF694" s="150"/>
      <c r="AG694" s="150" t="s">
        <v>264</v>
      </c>
      <c r="AH694" s="150">
        <v>0</v>
      </c>
      <c r="AI694" s="150"/>
      <c r="AJ694" s="150"/>
      <c r="AK694" s="150"/>
      <c r="AL694" s="150"/>
      <c r="AM694" s="150"/>
      <c r="AN694" s="150"/>
      <c r="AO694" s="150"/>
      <c r="AP694" s="150"/>
      <c r="AQ694" s="150"/>
      <c r="AR694" s="150"/>
      <c r="AS694" s="150"/>
      <c r="AT694" s="150"/>
      <c r="AU694" s="150"/>
      <c r="AV694" s="150"/>
      <c r="AW694" s="150"/>
      <c r="AX694" s="150"/>
      <c r="AY694" s="150"/>
      <c r="AZ694" s="150"/>
      <c r="BA694" s="150"/>
      <c r="BB694" s="150"/>
      <c r="BC694" s="150"/>
      <c r="BD694" s="150"/>
      <c r="BE694" s="150"/>
      <c r="BF694" s="150"/>
      <c r="BG694" s="150"/>
      <c r="BH694" s="150"/>
    </row>
    <row r="695" spans="1:60" outlineLevel="1" x14ac:dyDescent="0.2">
      <c r="A695" s="157"/>
      <c r="B695" s="158"/>
      <c r="C695" s="195" t="s">
        <v>552</v>
      </c>
      <c r="D695" s="188"/>
      <c r="E695" s="189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50"/>
      <c r="Z695" s="150"/>
      <c r="AA695" s="150"/>
      <c r="AB695" s="150"/>
      <c r="AC695" s="150"/>
      <c r="AD695" s="150"/>
      <c r="AE695" s="150"/>
      <c r="AF695" s="150"/>
      <c r="AG695" s="150" t="s">
        <v>264</v>
      </c>
      <c r="AH695" s="150">
        <v>0</v>
      </c>
      <c r="AI695" s="150"/>
      <c r="AJ695" s="150"/>
      <c r="AK695" s="150"/>
      <c r="AL695" s="150"/>
      <c r="AM695" s="150"/>
      <c r="AN695" s="150"/>
      <c r="AO695" s="150"/>
      <c r="AP695" s="150"/>
      <c r="AQ695" s="150"/>
      <c r="AR695" s="150"/>
      <c r="AS695" s="150"/>
      <c r="AT695" s="150"/>
      <c r="AU695" s="150"/>
      <c r="AV695" s="150"/>
      <c r="AW695" s="150"/>
      <c r="AX695" s="150"/>
      <c r="AY695" s="150"/>
      <c r="AZ695" s="150"/>
      <c r="BA695" s="150"/>
      <c r="BB695" s="150"/>
      <c r="BC695" s="150"/>
      <c r="BD695" s="150"/>
      <c r="BE695" s="150"/>
      <c r="BF695" s="150"/>
      <c r="BG695" s="150"/>
      <c r="BH695" s="150"/>
    </row>
    <row r="696" spans="1:60" outlineLevel="1" x14ac:dyDescent="0.2">
      <c r="A696" s="157"/>
      <c r="B696" s="158"/>
      <c r="C696" s="195" t="s">
        <v>553</v>
      </c>
      <c r="D696" s="188"/>
      <c r="E696" s="189">
        <v>-4.8</v>
      </c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50"/>
      <c r="Z696" s="150"/>
      <c r="AA696" s="150"/>
      <c r="AB696" s="150"/>
      <c r="AC696" s="150"/>
      <c r="AD696" s="150"/>
      <c r="AE696" s="150"/>
      <c r="AF696" s="150"/>
      <c r="AG696" s="150" t="s">
        <v>264</v>
      </c>
      <c r="AH696" s="150">
        <v>0</v>
      </c>
      <c r="AI696" s="150"/>
      <c r="AJ696" s="150"/>
      <c r="AK696" s="150"/>
      <c r="AL696" s="150"/>
      <c r="AM696" s="150"/>
      <c r="AN696" s="150"/>
      <c r="AO696" s="150"/>
      <c r="AP696" s="150"/>
      <c r="AQ696" s="150"/>
      <c r="AR696" s="150"/>
      <c r="AS696" s="150"/>
      <c r="AT696" s="150"/>
      <c r="AU696" s="150"/>
      <c r="AV696" s="150"/>
      <c r="AW696" s="150"/>
      <c r="AX696" s="150"/>
      <c r="AY696" s="150"/>
      <c r="AZ696" s="150"/>
      <c r="BA696" s="150"/>
      <c r="BB696" s="150"/>
      <c r="BC696" s="150"/>
      <c r="BD696" s="150"/>
      <c r="BE696" s="150"/>
      <c r="BF696" s="150"/>
      <c r="BG696" s="150"/>
      <c r="BH696" s="150"/>
    </row>
    <row r="697" spans="1:60" outlineLevel="1" x14ac:dyDescent="0.2">
      <c r="A697" s="157"/>
      <c r="B697" s="158"/>
      <c r="C697" s="195" t="s">
        <v>554</v>
      </c>
      <c r="D697" s="188"/>
      <c r="E697" s="189">
        <v>-2.88</v>
      </c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50"/>
      <c r="Z697" s="150"/>
      <c r="AA697" s="150"/>
      <c r="AB697" s="150"/>
      <c r="AC697" s="150"/>
      <c r="AD697" s="150"/>
      <c r="AE697" s="150"/>
      <c r="AF697" s="150"/>
      <c r="AG697" s="150" t="s">
        <v>264</v>
      </c>
      <c r="AH697" s="150">
        <v>0</v>
      </c>
      <c r="AI697" s="150"/>
      <c r="AJ697" s="150"/>
      <c r="AK697" s="150"/>
      <c r="AL697" s="150"/>
      <c r="AM697" s="150"/>
      <c r="AN697" s="150"/>
      <c r="AO697" s="150"/>
      <c r="AP697" s="150"/>
      <c r="AQ697" s="150"/>
      <c r="AR697" s="150"/>
      <c r="AS697" s="150"/>
      <c r="AT697" s="150"/>
      <c r="AU697" s="150"/>
      <c r="AV697" s="150"/>
      <c r="AW697" s="150"/>
      <c r="AX697" s="150"/>
      <c r="AY697" s="150"/>
      <c r="AZ697" s="150"/>
      <c r="BA697" s="150"/>
      <c r="BB697" s="150"/>
      <c r="BC697" s="150"/>
      <c r="BD697" s="150"/>
      <c r="BE697" s="150"/>
      <c r="BF697" s="150"/>
      <c r="BG697" s="150"/>
      <c r="BH697" s="150"/>
    </row>
    <row r="698" spans="1:60" outlineLevel="1" x14ac:dyDescent="0.2">
      <c r="A698" s="157"/>
      <c r="B698" s="158"/>
      <c r="C698" s="195" t="s">
        <v>555</v>
      </c>
      <c r="D698" s="188"/>
      <c r="E698" s="189">
        <v>-0.72</v>
      </c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50"/>
      <c r="Z698" s="150"/>
      <c r="AA698" s="150"/>
      <c r="AB698" s="150"/>
      <c r="AC698" s="150"/>
      <c r="AD698" s="150"/>
      <c r="AE698" s="150"/>
      <c r="AF698" s="150"/>
      <c r="AG698" s="150" t="s">
        <v>264</v>
      </c>
      <c r="AH698" s="150">
        <v>0</v>
      </c>
      <c r="AI698" s="150"/>
      <c r="AJ698" s="150"/>
      <c r="AK698" s="150"/>
      <c r="AL698" s="150"/>
      <c r="AM698" s="150"/>
      <c r="AN698" s="150"/>
      <c r="AO698" s="150"/>
      <c r="AP698" s="150"/>
      <c r="AQ698" s="150"/>
      <c r="AR698" s="150"/>
      <c r="AS698" s="150"/>
      <c r="AT698" s="150"/>
      <c r="AU698" s="150"/>
      <c r="AV698" s="150"/>
      <c r="AW698" s="150"/>
      <c r="AX698" s="150"/>
      <c r="AY698" s="150"/>
      <c r="AZ698" s="150"/>
      <c r="BA698" s="150"/>
      <c r="BB698" s="150"/>
      <c r="BC698" s="150"/>
      <c r="BD698" s="150"/>
      <c r="BE698" s="150"/>
      <c r="BF698" s="150"/>
      <c r="BG698" s="150"/>
      <c r="BH698" s="150"/>
    </row>
    <row r="699" spans="1:60" outlineLevel="1" x14ac:dyDescent="0.2">
      <c r="A699" s="157"/>
      <c r="B699" s="158"/>
      <c r="C699" s="195" t="s">
        <v>556</v>
      </c>
      <c r="D699" s="188"/>
      <c r="E699" s="189">
        <v>-54</v>
      </c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50"/>
      <c r="Z699" s="150"/>
      <c r="AA699" s="150"/>
      <c r="AB699" s="150"/>
      <c r="AC699" s="150"/>
      <c r="AD699" s="150"/>
      <c r="AE699" s="150"/>
      <c r="AF699" s="150"/>
      <c r="AG699" s="150" t="s">
        <v>264</v>
      </c>
      <c r="AH699" s="150">
        <v>0</v>
      </c>
      <c r="AI699" s="150"/>
      <c r="AJ699" s="150"/>
      <c r="AK699" s="150"/>
      <c r="AL699" s="150"/>
      <c r="AM699" s="150"/>
      <c r="AN699" s="150"/>
      <c r="AO699" s="150"/>
      <c r="AP699" s="150"/>
      <c r="AQ699" s="150"/>
      <c r="AR699" s="150"/>
      <c r="AS699" s="150"/>
      <c r="AT699" s="150"/>
      <c r="AU699" s="150"/>
      <c r="AV699" s="150"/>
      <c r="AW699" s="150"/>
      <c r="AX699" s="150"/>
      <c r="AY699" s="150"/>
      <c r="AZ699" s="150"/>
      <c r="BA699" s="150"/>
      <c r="BB699" s="150"/>
      <c r="BC699" s="150"/>
      <c r="BD699" s="150"/>
      <c r="BE699" s="150"/>
      <c r="BF699" s="150"/>
      <c r="BG699" s="150"/>
      <c r="BH699" s="150"/>
    </row>
    <row r="700" spans="1:60" outlineLevel="1" x14ac:dyDescent="0.2">
      <c r="A700" s="157"/>
      <c r="B700" s="158"/>
      <c r="C700" s="195" t="s">
        <v>557</v>
      </c>
      <c r="D700" s="188"/>
      <c r="E700" s="189">
        <v>-8.077</v>
      </c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50"/>
      <c r="Z700" s="150"/>
      <c r="AA700" s="150"/>
      <c r="AB700" s="150"/>
      <c r="AC700" s="150"/>
      <c r="AD700" s="150"/>
      <c r="AE700" s="150"/>
      <c r="AF700" s="150"/>
      <c r="AG700" s="150" t="s">
        <v>264</v>
      </c>
      <c r="AH700" s="150">
        <v>0</v>
      </c>
      <c r="AI700" s="150"/>
      <c r="AJ700" s="150"/>
      <c r="AK700" s="150"/>
      <c r="AL700" s="150"/>
      <c r="AM700" s="150"/>
      <c r="AN700" s="150"/>
      <c r="AO700" s="150"/>
      <c r="AP700" s="150"/>
      <c r="AQ700" s="150"/>
      <c r="AR700" s="150"/>
      <c r="AS700" s="150"/>
      <c r="AT700" s="150"/>
      <c r="AU700" s="150"/>
      <c r="AV700" s="150"/>
      <c r="AW700" s="150"/>
      <c r="AX700" s="150"/>
      <c r="AY700" s="150"/>
      <c r="AZ700" s="150"/>
      <c r="BA700" s="150"/>
      <c r="BB700" s="150"/>
      <c r="BC700" s="150"/>
      <c r="BD700" s="150"/>
      <c r="BE700" s="150"/>
      <c r="BF700" s="150"/>
      <c r="BG700" s="150"/>
      <c r="BH700" s="150"/>
    </row>
    <row r="701" spans="1:60" outlineLevel="1" x14ac:dyDescent="0.2">
      <c r="A701" s="157"/>
      <c r="B701" s="158"/>
      <c r="C701" s="195" t="s">
        <v>558</v>
      </c>
      <c r="D701" s="188"/>
      <c r="E701" s="189">
        <v>-2.4624999999999999</v>
      </c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50"/>
      <c r="Z701" s="150"/>
      <c r="AA701" s="150"/>
      <c r="AB701" s="150"/>
      <c r="AC701" s="150"/>
      <c r="AD701" s="150"/>
      <c r="AE701" s="150"/>
      <c r="AF701" s="150"/>
      <c r="AG701" s="150" t="s">
        <v>264</v>
      </c>
      <c r="AH701" s="150">
        <v>0</v>
      </c>
      <c r="AI701" s="150"/>
      <c r="AJ701" s="150"/>
      <c r="AK701" s="150"/>
      <c r="AL701" s="150"/>
      <c r="AM701" s="150"/>
      <c r="AN701" s="150"/>
      <c r="AO701" s="150"/>
      <c r="AP701" s="150"/>
      <c r="AQ701" s="150"/>
      <c r="AR701" s="150"/>
      <c r="AS701" s="150"/>
      <c r="AT701" s="150"/>
      <c r="AU701" s="150"/>
      <c r="AV701" s="150"/>
      <c r="AW701" s="150"/>
      <c r="AX701" s="150"/>
      <c r="AY701" s="150"/>
      <c r="AZ701" s="150"/>
      <c r="BA701" s="150"/>
      <c r="BB701" s="150"/>
      <c r="BC701" s="150"/>
      <c r="BD701" s="150"/>
      <c r="BE701" s="150"/>
      <c r="BF701" s="150"/>
      <c r="BG701" s="150"/>
      <c r="BH701" s="150"/>
    </row>
    <row r="702" spans="1:60" outlineLevel="1" x14ac:dyDescent="0.2">
      <c r="A702" s="157"/>
      <c r="B702" s="158"/>
      <c r="C702" s="195" t="s">
        <v>559</v>
      </c>
      <c r="D702" s="188"/>
      <c r="E702" s="189">
        <v>-12.608000000000001</v>
      </c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50"/>
      <c r="Z702" s="150"/>
      <c r="AA702" s="150"/>
      <c r="AB702" s="150"/>
      <c r="AC702" s="150"/>
      <c r="AD702" s="150"/>
      <c r="AE702" s="150"/>
      <c r="AF702" s="150"/>
      <c r="AG702" s="150" t="s">
        <v>264</v>
      </c>
      <c r="AH702" s="150">
        <v>0</v>
      </c>
      <c r="AI702" s="150"/>
      <c r="AJ702" s="150"/>
      <c r="AK702" s="150"/>
      <c r="AL702" s="150"/>
      <c r="AM702" s="150"/>
      <c r="AN702" s="150"/>
      <c r="AO702" s="150"/>
      <c r="AP702" s="150"/>
      <c r="AQ702" s="150"/>
      <c r="AR702" s="150"/>
      <c r="AS702" s="150"/>
      <c r="AT702" s="150"/>
      <c r="AU702" s="150"/>
      <c r="AV702" s="150"/>
      <c r="AW702" s="150"/>
      <c r="AX702" s="150"/>
      <c r="AY702" s="150"/>
      <c r="AZ702" s="150"/>
      <c r="BA702" s="150"/>
      <c r="BB702" s="150"/>
      <c r="BC702" s="150"/>
      <c r="BD702" s="150"/>
      <c r="BE702" s="150"/>
      <c r="BF702" s="150"/>
      <c r="BG702" s="150"/>
      <c r="BH702" s="150"/>
    </row>
    <row r="703" spans="1:60" outlineLevel="1" x14ac:dyDescent="0.2">
      <c r="A703" s="157"/>
      <c r="B703" s="158"/>
      <c r="C703" s="195" t="s">
        <v>560</v>
      </c>
      <c r="D703" s="188"/>
      <c r="E703" s="189">
        <v>-1.1819999999999999</v>
      </c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50"/>
      <c r="Z703" s="150"/>
      <c r="AA703" s="150"/>
      <c r="AB703" s="150"/>
      <c r="AC703" s="150"/>
      <c r="AD703" s="150"/>
      <c r="AE703" s="150"/>
      <c r="AF703" s="150"/>
      <c r="AG703" s="150" t="s">
        <v>264</v>
      </c>
      <c r="AH703" s="150">
        <v>0</v>
      </c>
      <c r="AI703" s="150"/>
      <c r="AJ703" s="150"/>
      <c r="AK703" s="150"/>
      <c r="AL703" s="150"/>
      <c r="AM703" s="150"/>
      <c r="AN703" s="150"/>
      <c r="AO703" s="150"/>
      <c r="AP703" s="150"/>
      <c r="AQ703" s="150"/>
      <c r="AR703" s="150"/>
      <c r="AS703" s="150"/>
      <c r="AT703" s="150"/>
      <c r="AU703" s="150"/>
      <c r="AV703" s="150"/>
      <c r="AW703" s="150"/>
      <c r="AX703" s="150"/>
      <c r="AY703" s="150"/>
      <c r="AZ703" s="150"/>
      <c r="BA703" s="150"/>
      <c r="BB703" s="150"/>
      <c r="BC703" s="150"/>
      <c r="BD703" s="150"/>
      <c r="BE703" s="150"/>
      <c r="BF703" s="150"/>
      <c r="BG703" s="150"/>
      <c r="BH703" s="150"/>
    </row>
    <row r="704" spans="1:60" outlineLevel="1" x14ac:dyDescent="0.2">
      <c r="A704" s="157"/>
      <c r="B704" s="158"/>
      <c r="C704" s="196" t="s">
        <v>763</v>
      </c>
      <c r="D704" s="190"/>
      <c r="E704" s="191">
        <v>137.13788</v>
      </c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50"/>
      <c r="Z704" s="150"/>
      <c r="AA704" s="150"/>
      <c r="AB704" s="150"/>
      <c r="AC704" s="150"/>
      <c r="AD704" s="150"/>
      <c r="AE704" s="150"/>
      <c r="AF704" s="150"/>
      <c r="AG704" s="150" t="s">
        <v>264</v>
      </c>
      <c r="AH704" s="150">
        <v>4</v>
      </c>
      <c r="AI704" s="150"/>
      <c r="AJ704" s="150"/>
      <c r="AK704" s="150"/>
      <c r="AL704" s="150"/>
      <c r="AM704" s="150"/>
      <c r="AN704" s="150"/>
      <c r="AO704" s="150"/>
      <c r="AP704" s="150"/>
      <c r="AQ704" s="150"/>
      <c r="AR704" s="150"/>
      <c r="AS704" s="150"/>
      <c r="AT704" s="150"/>
      <c r="AU704" s="150"/>
      <c r="AV704" s="150"/>
      <c r="AW704" s="150"/>
      <c r="AX704" s="150"/>
      <c r="AY704" s="150"/>
      <c r="AZ704" s="150"/>
      <c r="BA704" s="150"/>
      <c r="BB704" s="150"/>
      <c r="BC704" s="150"/>
      <c r="BD704" s="150"/>
      <c r="BE704" s="150"/>
      <c r="BF704" s="150"/>
      <c r="BG704" s="150"/>
      <c r="BH704" s="150"/>
    </row>
    <row r="705" spans="1:60" outlineLevel="1" x14ac:dyDescent="0.2">
      <c r="A705" s="169">
        <v>120</v>
      </c>
      <c r="B705" s="170" t="s">
        <v>824</v>
      </c>
      <c r="C705" s="184" t="s">
        <v>825</v>
      </c>
      <c r="D705" s="171" t="s">
        <v>259</v>
      </c>
      <c r="E705" s="172">
        <v>540.39649999999995</v>
      </c>
      <c r="F705" s="173"/>
      <c r="G705" s="174">
        <f>ROUND(E705*F705,2)</f>
        <v>0</v>
      </c>
      <c r="H705" s="161"/>
      <c r="I705" s="160">
        <f>ROUND(E705*H705,2)</f>
        <v>0</v>
      </c>
      <c r="J705" s="161"/>
      <c r="K705" s="160">
        <f>ROUND(E705*J705,2)</f>
        <v>0</v>
      </c>
      <c r="L705" s="160">
        <v>21</v>
      </c>
      <c r="M705" s="160">
        <f>G705*(1+L705/100)</f>
        <v>0</v>
      </c>
      <c r="N705" s="160">
        <v>0</v>
      </c>
      <c r="O705" s="160">
        <f>ROUND(E705*N705,2)</f>
        <v>0</v>
      </c>
      <c r="P705" s="160">
        <v>9.1999999999999998E-2</v>
      </c>
      <c r="Q705" s="160">
        <f>ROUND(E705*P705,2)</f>
        <v>49.72</v>
      </c>
      <c r="R705" s="160"/>
      <c r="S705" s="160" t="s">
        <v>260</v>
      </c>
      <c r="T705" s="160" t="s">
        <v>260</v>
      </c>
      <c r="U705" s="160">
        <v>0.26</v>
      </c>
      <c r="V705" s="160">
        <f>ROUND(E705*U705,2)</f>
        <v>140.5</v>
      </c>
      <c r="W705" s="160"/>
      <c r="X705" s="160" t="s">
        <v>261</v>
      </c>
      <c r="Y705" s="150"/>
      <c r="Z705" s="150"/>
      <c r="AA705" s="150"/>
      <c r="AB705" s="150"/>
      <c r="AC705" s="150"/>
      <c r="AD705" s="150"/>
      <c r="AE705" s="150"/>
      <c r="AF705" s="150"/>
      <c r="AG705" s="150" t="s">
        <v>262</v>
      </c>
      <c r="AH705" s="150"/>
      <c r="AI705" s="150"/>
      <c r="AJ705" s="150"/>
      <c r="AK705" s="150"/>
      <c r="AL705" s="150"/>
      <c r="AM705" s="150"/>
      <c r="AN705" s="150"/>
      <c r="AO705" s="150"/>
      <c r="AP705" s="150"/>
      <c r="AQ705" s="150"/>
      <c r="AR705" s="150"/>
      <c r="AS705" s="150"/>
      <c r="AT705" s="150"/>
      <c r="AU705" s="150"/>
      <c r="AV705" s="150"/>
      <c r="AW705" s="150"/>
      <c r="AX705" s="150"/>
      <c r="AY705" s="150"/>
      <c r="AZ705" s="150"/>
      <c r="BA705" s="150"/>
      <c r="BB705" s="150"/>
      <c r="BC705" s="150"/>
      <c r="BD705" s="150"/>
      <c r="BE705" s="150"/>
      <c r="BF705" s="150"/>
      <c r="BG705" s="150"/>
      <c r="BH705" s="150"/>
    </row>
    <row r="706" spans="1:60" outlineLevel="1" x14ac:dyDescent="0.2">
      <c r="A706" s="157"/>
      <c r="B706" s="158"/>
      <c r="C706" s="195" t="s">
        <v>592</v>
      </c>
      <c r="D706" s="188"/>
      <c r="E706" s="189">
        <v>68.5</v>
      </c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50"/>
      <c r="Z706" s="150"/>
      <c r="AA706" s="150"/>
      <c r="AB706" s="150"/>
      <c r="AC706" s="150"/>
      <c r="AD706" s="150"/>
      <c r="AE706" s="150"/>
      <c r="AF706" s="150"/>
      <c r="AG706" s="150" t="s">
        <v>264</v>
      </c>
      <c r="AH706" s="150">
        <v>0</v>
      </c>
      <c r="AI706" s="150"/>
      <c r="AJ706" s="150"/>
      <c r="AK706" s="150"/>
      <c r="AL706" s="150"/>
      <c r="AM706" s="150"/>
      <c r="AN706" s="150"/>
      <c r="AO706" s="150"/>
      <c r="AP706" s="150"/>
      <c r="AQ706" s="150"/>
      <c r="AR706" s="150"/>
      <c r="AS706" s="150"/>
      <c r="AT706" s="150"/>
      <c r="AU706" s="150"/>
      <c r="AV706" s="150"/>
      <c r="AW706" s="150"/>
      <c r="AX706" s="150"/>
      <c r="AY706" s="150"/>
      <c r="AZ706" s="150"/>
      <c r="BA706" s="150"/>
      <c r="BB706" s="150"/>
      <c r="BC706" s="150"/>
      <c r="BD706" s="150"/>
      <c r="BE706" s="150"/>
      <c r="BF706" s="150"/>
      <c r="BG706" s="150"/>
      <c r="BH706" s="150"/>
    </row>
    <row r="707" spans="1:60" outlineLevel="1" x14ac:dyDescent="0.2">
      <c r="A707" s="157"/>
      <c r="B707" s="158"/>
      <c r="C707" s="195" t="s">
        <v>593</v>
      </c>
      <c r="D707" s="188"/>
      <c r="E707" s="189">
        <v>182.3</v>
      </c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50"/>
      <c r="Z707" s="150"/>
      <c r="AA707" s="150"/>
      <c r="AB707" s="150"/>
      <c r="AC707" s="150"/>
      <c r="AD707" s="150"/>
      <c r="AE707" s="150"/>
      <c r="AF707" s="150"/>
      <c r="AG707" s="150" t="s">
        <v>264</v>
      </c>
      <c r="AH707" s="150">
        <v>0</v>
      </c>
      <c r="AI707" s="150"/>
      <c r="AJ707" s="150"/>
      <c r="AK707" s="150"/>
      <c r="AL707" s="150"/>
      <c r="AM707" s="150"/>
      <c r="AN707" s="150"/>
      <c r="AO707" s="150"/>
      <c r="AP707" s="150"/>
      <c r="AQ707" s="150"/>
      <c r="AR707" s="150"/>
      <c r="AS707" s="150"/>
      <c r="AT707" s="150"/>
      <c r="AU707" s="150"/>
      <c r="AV707" s="150"/>
      <c r="AW707" s="150"/>
      <c r="AX707" s="150"/>
      <c r="AY707" s="150"/>
      <c r="AZ707" s="150"/>
      <c r="BA707" s="150"/>
      <c r="BB707" s="150"/>
      <c r="BC707" s="150"/>
      <c r="BD707" s="150"/>
      <c r="BE707" s="150"/>
      <c r="BF707" s="150"/>
      <c r="BG707" s="150"/>
      <c r="BH707" s="150"/>
    </row>
    <row r="708" spans="1:60" outlineLevel="1" x14ac:dyDescent="0.2">
      <c r="A708" s="157"/>
      <c r="B708" s="158"/>
      <c r="C708" s="195" t="s">
        <v>594</v>
      </c>
      <c r="D708" s="188"/>
      <c r="E708" s="189">
        <v>71.5</v>
      </c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50"/>
      <c r="Z708" s="150"/>
      <c r="AA708" s="150"/>
      <c r="AB708" s="150"/>
      <c r="AC708" s="150"/>
      <c r="AD708" s="150"/>
      <c r="AE708" s="150"/>
      <c r="AF708" s="150"/>
      <c r="AG708" s="150" t="s">
        <v>264</v>
      </c>
      <c r="AH708" s="150">
        <v>0</v>
      </c>
      <c r="AI708" s="150"/>
      <c r="AJ708" s="150"/>
      <c r="AK708" s="150"/>
      <c r="AL708" s="150"/>
      <c r="AM708" s="150"/>
      <c r="AN708" s="150"/>
      <c r="AO708" s="150"/>
      <c r="AP708" s="150"/>
      <c r="AQ708" s="150"/>
      <c r="AR708" s="150"/>
      <c r="AS708" s="150"/>
      <c r="AT708" s="150"/>
      <c r="AU708" s="150"/>
      <c r="AV708" s="150"/>
      <c r="AW708" s="150"/>
      <c r="AX708" s="150"/>
      <c r="AY708" s="150"/>
      <c r="AZ708" s="150"/>
      <c r="BA708" s="150"/>
      <c r="BB708" s="150"/>
      <c r="BC708" s="150"/>
      <c r="BD708" s="150"/>
      <c r="BE708" s="150"/>
      <c r="BF708" s="150"/>
      <c r="BG708" s="150"/>
      <c r="BH708" s="150"/>
    </row>
    <row r="709" spans="1:60" outlineLevel="1" x14ac:dyDescent="0.2">
      <c r="A709" s="157"/>
      <c r="B709" s="158"/>
      <c r="C709" s="195" t="s">
        <v>595</v>
      </c>
      <c r="D709" s="188"/>
      <c r="E709" s="189">
        <v>200.6</v>
      </c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50"/>
      <c r="Z709" s="150"/>
      <c r="AA709" s="150"/>
      <c r="AB709" s="150"/>
      <c r="AC709" s="150"/>
      <c r="AD709" s="150"/>
      <c r="AE709" s="150"/>
      <c r="AF709" s="150"/>
      <c r="AG709" s="150" t="s">
        <v>264</v>
      </c>
      <c r="AH709" s="150">
        <v>0</v>
      </c>
      <c r="AI709" s="150"/>
      <c r="AJ709" s="150"/>
      <c r="AK709" s="150"/>
      <c r="AL709" s="150"/>
      <c r="AM709" s="150"/>
      <c r="AN709" s="150"/>
      <c r="AO709" s="150"/>
      <c r="AP709" s="150"/>
      <c r="AQ709" s="150"/>
      <c r="AR709" s="150"/>
      <c r="AS709" s="150"/>
      <c r="AT709" s="150"/>
      <c r="AU709" s="150"/>
      <c r="AV709" s="150"/>
      <c r="AW709" s="150"/>
      <c r="AX709" s="150"/>
      <c r="AY709" s="150"/>
      <c r="AZ709" s="150"/>
      <c r="BA709" s="150"/>
      <c r="BB709" s="150"/>
      <c r="BC709" s="150"/>
      <c r="BD709" s="150"/>
      <c r="BE709" s="150"/>
      <c r="BF709" s="150"/>
      <c r="BG709" s="150"/>
      <c r="BH709" s="150"/>
    </row>
    <row r="710" spans="1:60" outlineLevel="1" x14ac:dyDescent="0.2">
      <c r="A710" s="157"/>
      <c r="B710" s="158"/>
      <c r="C710" s="195" t="s">
        <v>614</v>
      </c>
      <c r="D710" s="188"/>
      <c r="E710" s="189">
        <v>19.559999999999999</v>
      </c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50"/>
      <c r="Z710" s="150"/>
      <c r="AA710" s="150"/>
      <c r="AB710" s="150"/>
      <c r="AC710" s="150"/>
      <c r="AD710" s="150"/>
      <c r="AE710" s="150"/>
      <c r="AF710" s="150"/>
      <c r="AG710" s="150" t="s">
        <v>264</v>
      </c>
      <c r="AH710" s="150">
        <v>0</v>
      </c>
      <c r="AI710" s="150"/>
      <c r="AJ710" s="150"/>
      <c r="AK710" s="150"/>
      <c r="AL710" s="150"/>
      <c r="AM710" s="150"/>
      <c r="AN710" s="150"/>
      <c r="AO710" s="150"/>
      <c r="AP710" s="150"/>
      <c r="AQ710" s="150"/>
      <c r="AR710" s="150"/>
      <c r="AS710" s="150"/>
      <c r="AT710" s="150"/>
      <c r="AU710" s="150"/>
      <c r="AV710" s="150"/>
      <c r="AW710" s="150"/>
      <c r="AX710" s="150"/>
      <c r="AY710" s="150"/>
      <c r="AZ710" s="150"/>
      <c r="BA710" s="150"/>
      <c r="BB710" s="150"/>
      <c r="BC710" s="150"/>
      <c r="BD710" s="150"/>
      <c r="BE710" s="150"/>
      <c r="BF710" s="150"/>
      <c r="BG710" s="150"/>
      <c r="BH710" s="150"/>
    </row>
    <row r="711" spans="1:60" outlineLevel="1" x14ac:dyDescent="0.2">
      <c r="A711" s="157"/>
      <c r="B711" s="158"/>
      <c r="C711" s="195" t="s">
        <v>615</v>
      </c>
      <c r="D711" s="188"/>
      <c r="E711" s="189">
        <v>-72.55</v>
      </c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50"/>
      <c r="Z711" s="150"/>
      <c r="AA711" s="150"/>
      <c r="AB711" s="150"/>
      <c r="AC711" s="150"/>
      <c r="AD711" s="150"/>
      <c r="AE711" s="150"/>
      <c r="AF711" s="150"/>
      <c r="AG711" s="150" t="s">
        <v>264</v>
      </c>
      <c r="AH711" s="150">
        <v>0</v>
      </c>
      <c r="AI711" s="150"/>
      <c r="AJ711" s="150"/>
      <c r="AK711" s="150"/>
      <c r="AL711" s="150"/>
      <c r="AM711" s="150"/>
      <c r="AN711" s="150"/>
      <c r="AO711" s="150"/>
      <c r="AP711" s="150"/>
      <c r="AQ711" s="150"/>
      <c r="AR711" s="150"/>
      <c r="AS711" s="150"/>
      <c r="AT711" s="150"/>
      <c r="AU711" s="150"/>
      <c r="AV711" s="150"/>
      <c r="AW711" s="150"/>
      <c r="AX711" s="150"/>
      <c r="AY711" s="150"/>
      <c r="AZ711" s="150"/>
      <c r="BA711" s="150"/>
      <c r="BB711" s="150"/>
      <c r="BC711" s="150"/>
      <c r="BD711" s="150"/>
      <c r="BE711" s="150"/>
      <c r="BF711" s="150"/>
      <c r="BG711" s="150"/>
      <c r="BH711" s="150"/>
    </row>
    <row r="712" spans="1:60" outlineLevel="1" x14ac:dyDescent="0.2">
      <c r="A712" s="157"/>
      <c r="B712" s="158"/>
      <c r="C712" s="196" t="s">
        <v>763</v>
      </c>
      <c r="D712" s="190"/>
      <c r="E712" s="191">
        <v>70.486500000000007</v>
      </c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50"/>
      <c r="Z712" s="150"/>
      <c r="AA712" s="150"/>
      <c r="AB712" s="150"/>
      <c r="AC712" s="150"/>
      <c r="AD712" s="150"/>
      <c r="AE712" s="150"/>
      <c r="AF712" s="150"/>
      <c r="AG712" s="150" t="s">
        <v>264</v>
      </c>
      <c r="AH712" s="150">
        <v>4</v>
      </c>
      <c r="AI712" s="150"/>
      <c r="AJ712" s="150"/>
      <c r="AK712" s="150"/>
      <c r="AL712" s="150"/>
      <c r="AM712" s="150"/>
      <c r="AN712" s="150"/>
      <c r="AO712" s="150"/>
      <c r="AP712" s="150"/>
      <c r="AQ712" s="150"/>
      <c r="AR712" s="150"/>
      <c r="AS712" s="150"/>
      <c r="AT712" s="150"/>
      <c r="AU712" s="150"/>
      <c r="AV712" s="150"/>
      <c r="AW712" s="150"/>
      <c r="AX712" s="150"/>
      <c r="AY712" s="150"/>
      <c r="AZ712" s="150"/>
      <c r="BA712" s="150"/>
      <c r="BB712" s="150"/>
      <c r="BC712" s="150"/>
      <c r="BD712" s="150"/>
      <c r="BE712" s="150"/>
      <c r="BF712" s="150"/>
      <c r="BG712" s="150"/>
      <c r="BH712" s="150"/>
    </row>
    <row r="713" spans="1:60" outlineLevel="1" x14ac:dyDescent="0.2">
      <c r="A713" s="169">
        <v>121</v>
      </c>
      <c r="B713" s="170" t="s">
        <v>826</v>
      </c>
      <c r="C713" s="184" t="s">
        <v>827</v>
      </c>
      <c r="D713" s="171" t="s">
        <v>259</v>
      </c>
      <c r="E713" s="172">
        <v>23.630199999999999</v>
      </c>
      <c r="F713" s="173"/>
      <c r="G713" s="174">
        <f>ROUND(E713*F713,2)</f>
        <v>0</v>
      </c>
      <c r="H713" s="161"/>
      <c r="I713" s="160">
        <f>ROUND(E713*H713,2)</f>
        <v>0</v>
      </c>
      <c r="J713" s="161"/>
      <c r="K713" s="160">
        <f>ROUND(E713*J713,2)</f>
        <v>0</v>
      </c>
      <c r="L713" s="160">
        <v>21</v>
      </c>
      <c r="M713" s="160">
        <f>G713*(1+L713/100)</f>
        <v>0</v>
      </c>
      <c r="N713" s="160">
        <v>0</v>
      </c>
      <c r="O713" s="160">
        <f>ROUND(E713*N713,2)</f>
        <v>0</v>
      </c>
      <c r="P713" s="160">
        <v>6.8000000000000005E-2</v>
      </c>
      <c r="Q713" s="160">
        <f>ROUND(E713*P713,2)</f>
        <v>1.61</v>
      </c>
      <c r="R713" s="160"/>
      <c r="S713" s="160" t="s">
        <v>260</v>
      </c>
      <c r="T713" s="160" t="s">
        <v>260</v>
      </c>
      <c r="U713" s="160">
        <v>0.3</v>
      </c>
      <c r="V713" s="160">
        <f>ROUND(E713*U713,2)</f>
        <v>7.09</v>
      </c>
      <c r="W713" s="160"/>
      <c r="X713" s="160" t="s">
        <v>261</v>
      </c>
      <c r="Y713" s="150"/>
      <c r="Z713" s="150"/>
      <c r="AA713" s="150"/>
      <c r="AB713" s="150"/>
      <c r="AC713" s="150"/>
      <c r="AD713" s="150"/>
      <c r="AE713" s="150"/>
      <c r="AF713" s="150"/>
      <c r="AG713" s="150" t="s">
        <v>262</v>
      </c>
      <c r="AH713" s="150"/>
      <c r="AI713" s="150"/>
      <c r="AJ713" s="150"/>
      <c r="AK713" s="150"/>
      <c r="AL713" s="150"/>
      <c r="AM713" s="150"/>
      <c r="AN713" s="150"/>
      <c r="AO713" s="150"/>
      <c r="AP713" s="150"/>
      <c r="AQ713" s="150"/>
      <c r="AR713" s="150"/>
      <c r="AS713" s="150"/>
      <c r="AT713" s="150"/>
      <c r="AU713" s="150"/>
      <c r="AV713" s="150"/>
      <c r="AW713" s="150"/>
      <c r="AX713" s="150"/>
      <c r="AY713" s="150"/>
      <c r="AZ713" s="150"/>
      <c r="BA713" s="150"/>
      <c r="BB713" s="150"/>
      <c r="BC713" s="150"/>
      <c r="BD713" s="150"/>
      <c r="BE713" s="150"/>
      <c r="BF713" s="150"/>
      <c r="BG713" s="150"/>
      <c r="BH713" s="150"/>
    </row>
    <row r="714" spans="1:60" outlineLevel="1" x14ac:dyDescent="0.2">
      <c r="A714" s="157"/>
      <c r="B714" s="158"/>
      <c r="C714" s="195" t="s">
        <v>828</v>
      </c>
      <c r="D714" s="188"/>
      <c r="E714" s="189">
        <v>2.2080000000000002</v>
      </c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50"/>
      <c r="Z714" s="150"/>
      <c r="AA714" s="150"/>
      <c r="AB714" s="150"/>
      <c r="AC714" s="150"/>
      <c r="AD714" s="150"/>
      <c r="AE714" s="150"/>
      <c r="AF714" s="150"/>
      <c r="AG714" s="150" t="s">
        <v>264</v>
      </c>
      <c r="AH714" s="150">
        <v>0</v>
      </c>
      <c r="AI714" s="150"/>
      <c r="AJ714" s="150"/>
      <c r="AK714" s="150"/>
      <c r="AL714" s="150"/>
      <c r="AM714" s="150"/>
      <c r="AN714" s="150"/>
      <c r="AO714" s="150"/>
      <c r="AP714" s="150"/>
      <c r="AQ714" s="150"/>
      <c r="AR714" s="150"/>
      <c r="AS714" s="150"/>
      <c r="AT714" s="150"/>
      <c r="AU714" s="150"/>
      <c r="AV714" s="150"/>
      <c r="AW714" s="150"/>
      <c r="AX714" s="150"/>
      <c r="AY714" s="150"/>
      <c r="AZ714" s="150"/>
      <c r="BA714" s="150"/>
      <c r="BB714" s="150"/>
      <c r="BC714" s="150"/>
      <c r="BD714" s="150"/>
      <c r="BE714" s="150"/>
      <c r="BF714" s="150"/>
      <c r="BG714" s="150"/>
      <c r="BH714" s="150"/>
    </row>
    <row r="715" spans="1:60" outlineLevel="1" x14ac:dyDescent="0.2">
      <c r="A715" s="157"/>
      <c r="B715" s="158"/>
      <c r="C715" s="195" t="s">
        <v>829</v>
      </c>
      <c r="D715" s="188"/>
      <c r="E715" s="189">
        <v>4.74</v>
      </c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50"/>
      <c r="Z715" s="150"/>
      <c r="AA715" s="150"/>
      <c r="AB715" s="150"/>
      <c r="AC715" s="150"/>
      <c r="AD715" s="150"/>
      <c r="AE715" s="150"/>
      <c r="AF715" s="150"/>
      <c r="AG715" s="150" t="s">
        <v>264</v>
      </c>
      <c r="AH715" s="150">
        <v>0</v>
      </c>
      <c r="AI715" s="150"/>
      <c r="AJ715" s="150"/>
      <c r="AK715" s="150"/>
      <c r="AL715" s="150"/>
      <c r="AM715" s="150"/>
      <c r="AN715" s="150"/>
      <c r="AO715" s="150"/>
      <c r="AP715" s="150"/>
      <c r="AQ715" s="150"/>
      <c r="AR715" s="150"/>
      <c r="AS715" s="150"/>
      <c r="AT715" s="150"/>
      <c r="AU715" s="150"/>
      <c r="AV715" s="150"/>
      <c r="AW715" s="150"/>
      <c r="AX715" s="150"/>
      <c r="AY715" s="150"/>
      <c r="AZ715" s="150"/>
      <c r="BA715" s="150"/>
      <c r="BB715" s="150"/>
      <c r="BC715" s="150"/>
      <c r="BD715" s="150"/>
      <c r="BE715" s="150"/>
      <c r="BF715" s="150"/>
      <c r="BG715" s="150"/>
      <c r="BH715" s="150"/>
    </row>
    <row r="716" spans="1:60" outlineLevel="1" x14ac:dyDescent="0.2">
      <c r="A716" s="157"/>
      <c r="B716" s="158"/>
      <c r="C716" s="195" t="s">
        <v>830</v>
      </c>
      <c r="D716" s="188"/>
      <c r="E716" s="189">
        <v>13.6</v>
      </c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50"/>
      <c r="Z716" s="150"/>
      <c r="AA716" s="150"/>
      <c r="AB716" s="150"/>
      <c r="AC716" s="150"/>
      <c r="AD716" s="150"/>
      <c r="AE716" s="150"/>
      <c r="AF716" s="150"/>
      <c r="AG716" s="150" t="s">
        <v>264</v>
      </c>
      <c r="AH716" s="150">
        <v>0</v>
      </c>
      <c r="AI716" s="150"/>
      <c r="AJ716" s="150"/>
      <c r="AK716" s="150"/>
      <c r="AL716" s="150"/>
      <c r="AM716" s="150"/>
      <c r="AN716" s="150"/>
      <c r="AO716" s="150"/>
      <c r="AP716" s="150"/>
      <c r="AQ716" s="150"/>
      <c r="AR716" s="150"/>
      <c r="AS716" s="150"/>
      <c r="AT716" s="150"/>
      <c r="AU716" s="150"/>
      <c r="AV716" s="150"/>
      <c r="AW716" s="150"/>
      <c r="AX716" s="150"/>
      <c r="AY716" s="150"/>
      <c r="AZ716" s="150"/>
      <c r="BA716" s="150"/>
      <c r="BB716" s="150"/>
      <c r="BC716" s="150"/>
      <c r="BD716" s="150"/>
      <c r="BE716" s="150"/>
      <c r="BF716" s="150"/>
      <c r="BG716" s="150"/>
      <c r="BH716" s="150"/>
    </row>
    <row r="717" spans="1:60" outlineLevel="1" x14ac:dyDescent="0.2">
      <c r="A717" s="157"/>
      <c r="B717" s="158"/>
      <c r="C717" s="196" t="s">
        <v>763</v>
      </c>
      <c r="D717" s="190"/>
      <c r="E717" s="191">
        <v>3.0821999999999998</v>
      </c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50"/>
      <c r="Z717" s="150"/>
      <c r="AA717" s="150"/>
      <c r="AB717" s="150"/>
      <c r="AC717" s="150"/>
      <c r="AD717" s="150"/>
      <c r="AE717" s="150"/>
      <c r="AF717" s="150"/>
      <c r="AG717" s="150" t="s">
        <v>264</v>
      </c>
      <c r="AH717" s="150">
        <v>4</v>
      </c>
      <c r="AI717" s="150"/>
      <c r="AJ717" s="150"/>
      <c r="AK717" s="150"/>
      <c r="AL717" s="150"/>
      <c r="AM717" s="150"/>
      <c r="AN717" s="150"/>
      <c r="AO717" s="150"/>
      <c r="AP717" s="150"/>
      <c r="AQ717" s="150"/>
      <c r="AR717" s="150"/>
      <c r="AS717" s="150"/>
      <c r="AT717" s="150"/>
      <c r="AU717" s="150"/>
      <c r="AV717" s="150"/>
      <c r="AW717" s="150"/>
      <c r="AX717" s="150"/>
      <c r="AY717" s="150"/>
      <c r="AZ717" s="150"/>
      <c r="BA717" s="150"/>
      <c r="BB717" s="150"/>
      <c r="BC717" s="150"/>
      <c r="BD717" s="150"/>
      <c r="BE717" s="150"/>
      <c r="BF717" s="150"/>
      <c r="BG717" s="150"/>
      <c r="BH717" s="150"/>
    </row>
    <row r="718" spans="1:60" outlineLevel="1" x14ac:dyDescent="0.2">
      <c r="A718" s="169">
        <v>122</v>
      </c>
      <c r="B718" s="170" t="s">
        <v>831</v>
      </c>
      <c r="C718" s="184" t="s">
        <v>832</v>
      </c>
      <c r="D718" s="171" t="s">
        <v>259</v>
      </c>
      <c r="E718" s="172">
        <v>113.66</v>
      </c>
      <c r="F718" s="173"/>
      <c r="G718" s="174">
        <f>ROUND(E718*F718,2)</f>
        <v>0</v>
      </c>
      <c r="H718" s="161"/>
      <c r="I718" s="160">
        <f>ROUND(E718*H718,2)</f>
        <v>0</v>
      </c>
      <c r="J718" s="161"/>
      <c r="K718" s="160">
        <f>ROUND(E718*J718,2)</f>
        <v>0</v>
      </c>
      <c r="L718" s="160">
        <v>21</v>
      </c>
      <c r="M718" s="160">
        <f>G718*(1+L718/100)</f>
        <v>0</v>
      </c>
      <c r="N718" s="160">
        <v>0</v>
      </c>
      <c r="O718" s="160">
        <f>ROUND(E718*N718,2)</f>
        <v>0</v>
      </c>
      <c r="P718" s="160">
        <v>0.16700000000000001</v>
      </c>
      <c r="Q718" s="160">
        <f>ROUND(E718*P718,2)</f>
        <v>18.98</v>
      </c>
      <c r="R718" s="160"/>
      <c r="S718" s="160" t="s">
        <v>260</v>
      </c>
      <c r="T718" s="160" t="s">
        <v>260</v>
      </c>
      <c r="U718" s="160">
        <v>0.126</v>
      </c>
      <c r="V718" s="160">
        <f>ROUND(E718*U718,2)</f>
        <v>14.32</v>
      </c>
      <c r="W718" s="160"/>
      <c r="X718" s="160" t="s">
        <v>261</v>
      </c>
      <c r="Y718" s="150"/>
      <c r="Z718" s="150"/>
      <c r="AA718" s="150"/>
      <c r="AB718" s="150"/>
      <c r="AC718" s="150"/>
      <c r="AD718" s="150"/>
      <c r="AE718" s="150"/>
      <c r="AF718" s="150"/>
      <c r="AG718" s="150" t="s">
        <v>262</v>
      </c>
      <c r="AH718" s="150"/>
      <c r="AI718" s="150"/>
      <c r="AJ718" s="150"/>
      <c r="AK718" s="150"/>
      <c r="AL718" s="150"/>
      <c r="AM718" s="150"/>
      <c r="AN718" s="150"/>
      <c r="AO718" s="150"/>
      <c r="AP718" s="150"/>
      <c r="AQ718" s="150"/>
      <c r="AR718" s="150"/>
      <c r="AS718" s="150"/>
      <c r="AT718" s="150"/>
      <c r="AU718" s="150"/>
      <c r="AV718" s="150"/>
      <c r="AW718" s="150"/>
      <c r="AX718" s="150"/>
      <c r="AY718" s="150"/>
      <c r="AZ718" s="150"/>
      <c r="BA718" s="150"/>
      <c r="BB718" s="150"/>
      <c r="BC718" s="150"/>
      <c r="BD718" s="150"/>
      <c r="BE718" s="150"/>
      <c r="BF718" s="150"/>
      <c r="BG718" s="150"/>
      <c r="BH718" s="150"/>
    </row>
    <row r="719" spans="1:60" outlineLevel="1" x14ac:dyDescent="0.2">
      <c r="A719" s="157"/>
      <c r="B719" s="158"/>
      <c r="C719" s="195" t="s">
        <v>750</v>
      </c>
      <c r="D719" s="188"/>
      <c r="E719" s="189">
        <v>113.66</v>
      </c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50"/>
      <c r="Z719" s="150"/>
      <c r="AA719" s="150"/>
      <c r="AB719" s="150"/>
      <c r="AC719" s="150"/>
      <c r="AD719" s="150"/>
      <c r="AE719" s="150"/>
      <c r="AF719" s="150"/>
      <c r="AG719" s="150" t="s">
        <v>264</v>
      </c>
      <c r="AH719" s="150">
        <v>5</v>
      </c>
      <c r="AI719" s="150"/>
      <c r="AJ719" s="150"/>
      <c r="AK719" s="150"/>
      <c r="AL719" s="150"/>
      <c r="AM719" s="150"/>
      <c r="AN719" s="150"/>
      <c r="AO719" s="150"/>
      <c r="AP719" s="150"/>
      <c r="AQ719" s="150"/>
      <c r="AR719" s="150"/>
      <c r="AS719" s="150"/>
      <c r="AT719" s="150"/>
      <c r="AU719" s="150"/>
      <c r="AV719" s="150"/>
      <c r="AW719" s="150"/>
      <c r="AX719" s="150"/>
      <c r="AY719" s="150"/>
      <c r="AZ719" s="150"/>
      <c r="BA719" s="150"/>
      <c r="BB719" s="150"/>
      <c r="BC719" s="150"/>
      <c r="BD719" s="150"/>
      <c r="BE719" s="150"/>
      <c r="BF719" s="150"/>
      <c r="BG719" s="150"/>
      <c r="BH719" s="150"/>
    </row>
    <row r="720" spans="1:60" outlineLevel="1" x14ac:dyDescent="0.2">
      <c r="A720" s="169">
        <v>123</v>
      </c>
      <c r="B720" s="170" t="s">
        <v>833</v>
      </c>
      <c r="C720" s="184" t="s">
        <v>834</v>
      </c>
      <c r="D720" s="171" t="s">
        <v>259</v>
      </c>
      <c r="E720" s="172">
        <v>72.341899999999995</v>
      </c>
      <c r="F720" s="173"/>
      <c r="G720" s="174">
        <f>ROUND(E720*F720,2)</f>
        <v>0</v>
      </c>
      <c r="H720" s="161"/>
      <c r="I720" s="160">
        <f>ROUND(E720*H720,2)</f>
        <v>0</v>
      </c>
      <c r="J720" s="161"/>
      <c r="K720" s="160">
        <f>ROUND(E720*J720,2)</f>
        <v>0</v>
      </c>
      <c r="L720" s="160">
        <v>21</v>
      </c>
      <c r="M720" s="160">
        <f>G720*(1+L720/100)</f>
        <v>0</v>
      </c>
      <c r="N720" s="160">
        <v>7.5000000000000002E-4</v>
      </c>
      <c r="O720" s="160">
        <f>ROUND(E720*N720,2)</f>
        <v>0.05</v>
      </c>
      <c r="P720" s="160">
        <v>5.0200000000000002E-3</v>
      </c>
      <c r="Q720" s="160">
        <f>ROUND(E720*P720,2)</f>
        <v>0.36</v>
      </c>
      <c r="R720" s="160"/>
      <c r="S720" s="160" t="s">
        <v>260</v>
      </c>
      <c r="T720" s="160" t="s">
        <v>260</v>
      </c>
      <c r="U720" s="160">
        <v>0.318</v>
      </c>
      <c r="V720" s="160">
        <f>ROUND(E720*U720,2)</f>
        <v>23</v>
      </c>
      <c r="W720" s="160"/>
      <c r="X720" s="160" t="s">
        <v>261</v>
      </c>
      <c r="Y720" s="150"/>
      <c r="Z720" s="150"/>
      <c r="AA720" s="150"/>
      <c r="AB720" s="150"/>
      <c r="AC720" s="150"/>
      <c r="AD720" s="150"/>
      <c r="AE720" s="150"/>
      <c r="AF720" s="150"/>
      <c r="AG720" s="150" t="s">
        <v>262</v>
      </c>
      <c r="AH720" s="150"/>
      <c r="AI720" s="150"/>
      <c r="AJ720" s="150"/>
      <c r="AK720" s="150"/>
      <c r="AL720" s="150"/>
      <c r="AM720" s="150"/>
      <c r="AN720" s="150"/>
      <c r="AO720" s="150"/>
      <c r="AP720" s="150"/>
      <c r="AQ720" s="150"/>
      <c r="AR720" s="150"/>
      <c r="AS720" s="150"/>
      <c r="AT720" s="150"/>
      <c r="AU720" s="150"/>
      <c r="AV720" s="150"/>
      <c r="AW720" s="150"/>
      <c r="AX720" s="150"/>
      <c r="AY720" s="150"/>
      <c r="AZ720" s="150"/>
      <c r="BA720" s="150"/>
      <c r="BB720" s="150"/>
      <c r="BC720" s="150"/>
      <c r="BD720" s="150"/>
      <c r="BE720" s="150"/>
      <c r="BF720" s="150"/>
      <c r="BG720" s="150"/>
      <c r="BH720" s="150"/>
    </row>
    <row r="721" spans="1:60" outlineLevel="1" x14ac:dyDescent="0.2">
      <c r="A721" s="157"/>
      <c r="B721" s="158"/>
      <c r="C721" s="195" t="s">
        <v>835</v>
      </c>
      <c r="D721" s="188"/>
      <c r="E721" s="189">
        <v>72.341899999999995</v>
      </c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50"/>
      <c r="Z721" s="150"/>
      <c r="AA721" s="150"/>
      <c r="AB721" s="150"/>
      <c r="AC721" s="150"/>
      <c r="AD721" s="150"/>
      <c r="AE721" s="150"/>
      <c r="AF721" s="150"/>
      <c r="AG721" s="150" t="s">
        <v>264</v>
      </c>
      <c r="AH721" s="150">
        <v>0</v>
      </c>
      <c r="AI721" s="150"/>
      <c r="AJ721" s="150"/>
      <c r="AK721" s="150"/>
      <c r="AL721" s="150"/>
      <c r="AM721" s="150"/>
      <c r="AN721" s="150"/>
      <c r="AO721" s="150"/>
      <c r="AP721" s="150"/>
      <c r="AQ721" s="150"/>
      <c r="AR721" s="150"/>
      <c r="AS721" s="150"/>
      <c r="AT721" s="150"/>
      <c r="AU721" s="150"/>
      <c r="AV721" s="150"/>
      <c r="AW721" s="150"/>
      <c r="AX721" s="150"/>
      <c r="AY721" s="150"/>
      <c r="AZ721" s="150"/>
      <c r="BA721" s="150"/>
      <c r="BB721" s="150"/>
      <c r="BC721" s="150"/>
      <c r="BD721" s="150"/>
      <c r="BE721" s="150"/>
      <c r="BF721" s="150"/>
      <c r="BG721" s="150"/>
      <c r="BH721" s="150"/>
    </row>
    <row r="722" spans="1:60" outlineLevel="1" x14ac:dyDescent="0.2">
      <c r="A722" s="169">
        <v>124</v>
      </c>
      <c r="B722" s="170" t="s">
        <v>836</v>
      </c>
      <c r="C722" s="184" t="s">
        <v>837</v>
      </c>
      <c r="D722" s="171" t="s">
        <v>259</v>
      </c>
      <c r="E722" s="172">
        <v>113.66</v>
      </c>
      <c r="F722" s="173"/>
      <c r="G722" s="174">
        <f>ROUND(E722*F722,2)</f>
        <v>0</v>
      </c>
      <c r="H722" s="161"/>
      <c r="I722" s="160">
        <f>ROUND(E722*H722,2)</f>
        <v>0</v>
      </c>
      <c r="J722" s="161"/>
      <c r="K722" s="160">
        <f>ROUND(E722*J722,2)</f>
        <v>0</v>
      </c>
      <c r="L722" s="160">
        <v>21</v>
      </c>
      <c r="M722" s="160">
        <f>G722*(1+L722/100)</f>
        <v>0</v>
      </c>
      <c r="N722" s="160">
        <v>0</v>
      </c>
      <c r="O722" s="160">
        <f>ROUND(E722*N722,2)</f>
        <v>0</v>
      </c>
      <c r="P722" s="160">
        <v>1.4E-2</v>
      </c>
      <c r="Q722" s="160">
        <f>ROUND(E722*P722,2)</f>
        <v>1.59</v>
      </c>
      <c r="R722" s="160"/>
      <c r="S722" s="160" t="s">
        <v>260</v>
      </c>
      <c r="T722" s="160" t="s">
        <v>260</v>
      </c>
      <c r="U722" s="160">
        <v>0.1</v>
      </c>
      <c r="V722" s="160">
        <f>ROUND(E722*U722,2)</f>
        <v>11.37</v>
      </c>
      <c r="W722" s="160"/>
      <c r="X722" s="160" t="s">
        <v>261</v>
      </c>
      <c r="Y722" s="150"/>
      <c r="Z722" s="150"/>
      <c r="AA722" s="150"/>
      <c r="AB722" s="150"/>
      <c r="AC722" s="150"/>
      <c r="AD722" s="150"/>
      <c r="AE722" s="150"/>
      <c r="AF722" s="150"/>
      <c r="AG722" s="150" t="s">
        <v>262</v>
      </c>
      <c r="AH722" s="150"/>
      <c r="AI722" s="150"/>
      <c r="AJ722" s="150"/>
      <c r="AK722" s="150"/>
      <c r="AL722" s="150"/>
      <c r="AM722" s="150"/>
      <c r="AN722" s="150"/>
      <c r="AO722" s="150"/>
      <c r="AP722" s="150"/>
      <c r="AQ722" s="150"/>
      <c r="AR722" s="150"/>
      <c r="AS722" s="150"/>
      <c r="AT722" s="150"/>
      <c r="AU722" s="150"/>
      <c r="AV722" s="150"/>
      <c r="AW722" s="150"/>
      <c r="AX722" s="150"/>
      <c r="AY722" s="150"/>
      <c r="AZ722" s="150"/>
      <c r="BA722" s="150"/>
      <c r="BB722" s="150"/>
      <c r="BC722" s="150"/>
      <c r="BD722" s="150"/>
      <c r="BE722" s="150"/>
      <c r="BF722" s="150"/>
      <c r="BG722" s="150"/>
      <c r="BH722" s="150"/>
    </row>
    <row r="723" spans="1:60" outlineLevel="1" x14ac:dyDescent="0.2">
      <c r="A723" s="157"/>
      <c r="B723" s="158"/>
      <c r="C723" s="195" t="s">
        <v>838</v>
      </c>
      <c r="D723" s="188"/>
      <c r="E723" s="189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50"/>
      <c r="Z723" s="150"/>
      <c r="AA723" s="150"/>
      <c r="AB723" s="150"/>
      <c r="AC723" s="150"/>
      <c r="AD723" s="150"/>
      <c r="AE723" s="150"/>
      <c r="AF723" s="150"/>
      <c r="AG723" s="150" t="s">
        <v>264</v>
      </c>
      <c r="AH723" s="150">
        <v>0</v>
      </c>
      <c r="AI723" s="150"/>
      <c r="AJ723" s="150"/>
      <c r="AK723" s="150"/>
      <c r="AL723" s="150"/>
      <c r="AM723" s="150"/>
      <c r="AN723" s="150"/>
      <c r="AO723" s="150"/>
      <c r="AP723" s="150"/>
      <c r="AQ723" s="150"/>
      <c r="AR723" s="150"/>
      <c r="AS723" s="150"/>
      <c r="AT723" s="150"/>
      <c r="AU723" s="150"/>
      <c r="AV723" s="150"/>
      <c r="AW723" s="150"/>
      <c r="AX723" s="150"/>
      <c r="AY723" s="150"/>
      <c r="AZ723" s="150"/>
      <c r="BA723" s="150"/>
      <c r="BB723" s="150"/>
      <c r="BC723" s="150"/>
      <c r="BD723" s="150"/>
      <c r="BE723" s="150"/>
      <c r="BF723" s="150"/>
      <c r="BG723" s="150"/>
      <c r="BH723" s="150"/>
    </row>
    <row r="724" spans="1:60" outlineLevel="1" x14ac:dyDescent="0.2">
      <c r="A724" s="157"/>
      <c r="B724" s="158"/>
      <c r="C724" s="195" t="s">
        <v>625</v>
      </c>
      <c r="D724" s="188"/>
      <c r="E724" s="189">
        <v>113.66</v>
      </c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50"/>
      <c r="Z724" s="150"/>
      <c r="AA724" s="150"/>
      <c r="AB724" s="150"/>
      <c r="AC724" s="150"/>
      <c r="AD724" s="150"/>
      <c r="AE724" s="150"/>
      <c r="AF724" s="150"/>
      <c r="AG724" s="150" t="s">
        <v>264</v>
      </c>
      <c r="AH724" s="150">
        <v>0</v>
      </c>
      <c r="AI724" s="150"/>
      <c r="AJ724" s="150"/>
      <c r="AK724" s="150"/>
      <c r="AL724" s="150"/>
      <c r="AM724" s="150"/>
      <c r="AN724" s="150"/>
      <c r="AO724" s="150"/>
      <c r="AP724" s="150"/>
      <c r="AQ724" s="150"/>
      <c r="AR724" s="150"/>
      <c r="AS724" s="150"/>
      <c r="AT724" s="150"/>
      <c r="AU724" s="150"/>
      <c r="AV724" s="150"/>
      <c r="AW724" s="150"/>
      <c r="AX724" s="150"/>
      <c r="AY724" s="150"/>
      <c r="AZ724" s="150"/>
      <c r="BA724" s="150"/>
      <c r="BB724" s="150"/>
      <c r="BC724" s="150"/>
      <c r="BD724" s="150"/>
      <c r="BE724" s="150"/>
      <c r="BF724" s="150"/>
      <c r="BG724" s="150"/>
      <c r="BH724" s="150"/>
    </row>
    <row r="725" spans="1:60" outlineLevel="1" x14ac:dyDescent="0.2">
      <c r="A725" s="169">
        <v>125</v>
      </c>
      <c r="B725" s="170" t="s">
        <v>839</v>
      </c>
      <c r="C725" s="184" t="s">
        <v>840</v>
      </c>
      <c r="D725" s="171" t="s">
        <v>259</v>
      </c>
      <c r="E725" s="172">
        <v>113.66</v>
      </c>
      <c r="F725" s="173"/>
      <c r="G725" s="174">
        <f>ROUND(E725*F725,2)</f>
        <v>0</v>
      </c>
      <c r="H725" s="161"/>
      <c r="I725" s="160">
        <f>ROUND(E725*H725,2)</f>
        <v>0</v>
      </c>
      <c r="J725" s="161"/>
      <c r="K725" s="160">
        <f>ROUND(E725*J725,2)</f>
        <v>0</v>
      </c>
      <c r="L725" s="160">
        <v>21</v>
      </c>
      <c r="M725" s="160">
        <f>G725*(1+L725/100)</f>
        <v>0</v>
      </c>
      <c r="N725" s="160">
        <v>1.6000000000000001E-4</v>
      </c>
      <c r="O725" s="160">
        <f>ROUND(E725*N725,2)</f>
        <v>0.02</v>
      </c>
      <c r="P725" s="160">
        <v>1.4E-2</v>
      </c>
      <c r="Q725" s="160">
        <f>ROUND(E725*P725,2)</f>
        <v>1.59</v>
      </c>
      <c r="R725" s="160"/>
      <c r="S725" s="160" t="s">
        <v>260</v>
      </c>
      <c r="T725" s="160" t="s">
        <v>260</v>
      </c>
      <c r="U725" s="160">
        <v>0.106</v>
      </c>
      <c r="V725" s="160">
        <f>ROUND(E725*U725,2)</f>
        <v>12.05</v>
      </c>
      <c r="W725" s="160"/>
      <c r="X725" s="160" t="s">
        <v>261</v>
      </c>
      <c r="Y725" s="150"/>
      <c r="Z725" s="150"/>
      <c r="AA725" s="150"/>
      <c r="AB725" s="150"/>
      <c r="AC725" s="150"/>
      <c r="AD725" s="150"/>
      <c r="AE725" s="150"/>
      <c r="AF725" s="150"/>
      <c r="AG725" s="150" t="s">
        <v>262</v>
      </c>
      <c r="AH725" s="150"/>
      <c r="AI725" s="150"/>
      <c r="AJ725" s="150"/>
      <c r="AK725" s="150"/>
      <c r="AL725" s="150"/>
      <c r="AM725" s="150"/>
      <c r="AN725" s="150"/>
      <c r="AO725" s="150"/>
      <c r="AP725" s="150"/>
      <c r="AQ725" s="150"/>
      <c r="AR725" s="150"/>
      <c r="AS725" s="150"/>
      <c r="AT725" s="150"/>
      <c r="AU725" s="150"/>
      <c r="AV725" s="150"/>
      <c r="AW725" s="150"/>
      <c r="AX725" s="150"/>
      <c r="AY725" s="150"/>
      <c r="AZ725" s="150"/>
      <c r="BA725" s="150"/>
      <c r="BB725" s="150"/>
      <c r="BC725" s="150"/>
      <c r="BD725" s="150"/>
      <c r="BE725" s="150"/>
      <c r="BF725" s="150"/>
      <c r="BG725" s="150"/>
      <c r="BH725" s="150"/>
    </row>
    <row r="726" spans="1:60" outlineLevel="1" x14ac:dyDescent="0.2">
      <c r="A726" s="157"/>
      <c r="B726" s="158"/>
      <c r="C726" s="195" t="s">
        <v>838</v>
      </c>
      <c r="D726" s="188"/>
      <c r="E726" s="189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50"/>
      <c r="Z726" s="150"/>
      <c r="AA726" s="150"/>
      <c r="AB726" s="150"/>
      <c r="AC726" s="150"/>
      <c r="AD726" s="150"/>
      <c r="AE726" s="150"/>
      <c r="AF726" s="150"/>
      <c r="AG726" s="150" t="s">
        <v>264</v>
      </c>
      <c r="AH726" s="150">
        <v>0</v>
      </c>
      <c r="AI726" s="150"/>
      <c r="AJ726" s="150"/>
      <c r="AK726" s="150"/>
      <c r="AL726" s="150"/>
      <c r="AM726" s="150"/>
      <c r="AN726" s="150"/>
      <c r="AO726" s="150"/>
      <c r="AP726" s="150"/>
      <c r="AQ726" s="150"/>
      <c r="AR726" s="150"/>
      <c r="AS726" s="150"/>
      <c r="AT726" s="150"/>
      <c r="AU726" s="150"/>
      <c r="AV726" s="150"/>
      <c r="AW726" s="150"/>
      <c r="AX726" s="150"/>
      <c r="AY726" s="150"/>
      <c r="AZ726" s="150"/>
      <c r="BA726" s="150"/>
      <c r="BB726" s="150"/>
      <c r="BC726" s="150"/>
      <c r="BD726" s="150"/>
      <c r="BE726" s="150"/>
      <c r="BF726" s="150"/>
      <c r="BG726" s="150"/>
      <c r="BH726" s="150"/>
    </row>
    <row r="727" spans="1:60" outlineLevel="1" x14ac:dyDescent="0.2">
      <c r="A727" s="157"/>
      <c r="B727" s="158"/>
      <c r="C727" s="195" t="s">
        <v>625</v>
      </c>
      <c r="D727" s="188"/>
      <c r="E727" s="189">
        <v>113.66</v>
      </c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50"/>
      <c r="Z727" s="150"/>
      <c r="AA727" s="150"/>
      <c r="AB727" s="150"/>
      <c r="AC727" s="150"/>
      <c r="AD727" s="150"/>
      <c r="AE727" s="150"/>
      <c r="AF727" s="150"/>
      <c r="AG727" s="150" t="s">
        <v>264</v>
      </c>
      <c r="AH727" s="150">
        <v>0</v>
      </c>
      <c r="AI727" s="150"/>
      <c r="AJ727" s="150"/>
      <c r="AK727" s="150"/>
      <c r="AL727" s="150"/>
      <c r="AM727" s="150"/>
      <c r="AN727" s="150"/>
      <c r="AO727" s="150"/>
      <c r="AP727" s="150"/>
      <c r="AQ727" s="150"/>
      <c r="AR727" s="150"/>
      <c r="AS727" s="150"/>
      <c r="AT727" s="150"/>
      <c r="AU727" s="150"/>
      <c r="AV727" s="150"/>
      <c r="AW727" s="150"/>
      <c r="AX727" s="150"/>
      <c r="AY727" s="150"/>
      <c r="AZ727" s="150"/>
      <c r="BA727" s="150"/>
      <c r="BB727" s="150"/>
      <c r="BC727" s="150"/>
      <c r="BD727" s="150"/>
      <c r="BE727" s="150"/>
      <c r="BF727" s="150"/>
      <c r="BG727" s="150"/>
      <c r="BH727" s="150"/>
    </row>
    <row r="728" spans="1:60" outlineLevel="1" x14ac:dyDescent="0.2">
      <c r="A728" s="169">
        <v>126</v>
      </c>
      <c r="B728" s="170" t="s">
        <v>841</v>
      </c>
      <c r="C728" s="184" t="s">
        <v>842</v>
      </c>
      <c r="D728" s="171" t="s">
        <v>259</v>
      </c>
      <c r="E728" s="172">
        <v>113.66</v>
      </c>
      <c r="F728" s="173"/>
      <c r="G728" s="174">
        <f>ROUND(E728*F728,2)</f>
        <v>0</v>
      </c>
      <c r="H728" s="161"/>
      <c r="I728" s="160">
        <f>ROUND(E728*H728,2)</f>
        <v>0</v>
      </c>
      <c r="J728" s="161"/>
      <c r="K728" s="160">
        <f>ROUND(E728*J728,2)</f>
        <v>0</v>
      </c>
      <c r="L728" s="160">
        <v>21</v>
      </c>
      <c r="M728" s="160">
        <f>G728*(1+L728/100)</f>
        <v>0</v>
      </c>
      <c r="N728" s="160">
        <v>0</v>
      </c>
      <c r="O728" s="160">
        <f>ROUND(E728*N728,2)</f>
        <v>0</v>
      </c>
      <c r="P728" s="160">
        <v>5.0000000000000001E-3</v>
      </c>
      <c r="Q728" s="160">
        <f>ROUND(E728*P728,2)</f>
        <v>0.56999999999999995</v>
      </c>
      <c r="R728" s="160"/>
      <c r="S728" s="160" t="s">
        <v>260</v>
      </c>
      <c r="T728" s="160" t="s">
        <v>260</v>
      </c>
      <c r="U728" s="160">
        <v>0.51</v>
      </c>
      <c r="V728" s="160">
        <f>ROUND(E728*U728,2)</f>
        <v>57.97</v>
      </c>
      <c r="W728" s="160"/>
      <c r="X728" s="160" t="s">
        <v>261</v>
      </c>
      <c r="Y728" s="150"/>
      <c r="Z728" s="150"/>
      <c r="AA728" s="150"/>
      <c r="AB728" s="150"/>
      <c r="AC728" s="150"/>
      <c r="AD728" s="150"/>
      <c r="AE728" s="150"/>
      <c r="AF728" s="150"/>
      <c r="AG728" s="150" t="s">
        <v>262</v>
      </c>
      <c r="AH728" s="150"/>
      <c r="AI728" s="150"/>
      <c r="AJ728" s="150"/>
      <c r="AK728" s="150"/>
      <c r="AL728" s="150"/>
      <c r="AM728" s="150"/>
      <c r="AN728" s="150"/>
      <c r="AO728" s="150"/>
      <c r="AP728" s="150"/>
      <c r="AQ728" s="150"/>
      <c r="AR728" s="150"/>
      <c r="AS728" s="150"/>
      <c r="AT728" s="150"/>
      <c r="AU728" s="150"/>
      <c r="AV728" s="150"/>
      <c r="AW728" s="150"/>
      <c r="AX728" s="150"/>
      <c r="AY728" s="150"/>
      <c r="AZ728" s="150"/>
      <c r="BA728" s="150"/>
      <c r="BB728" s="150"/>
      <c r="BC728" s="150"/>
      <c r="BD728" s="150"/>
      <c r="BE728" s="150"/>
      <c r="BF728" s="150"/>
      <c r="BG728" s="150"/>
      <c r="BH728" s="150"/>
    </row>
    <row r="729" spans="1:60" outlineLevel="1" x14ac:dyDescent="0.2">
      <c r="A729" s="157"/>
      <c r="B729" s="158"/>
      <c r="C729" s="195" t="s">
        <v>838</v>
      </c>
      <c r="D729" s="188"/>
      <c r="E729" s="189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50"/>
      <c r="Z729" s="150"/>
      <c r="AA729" s="150"/>
      <c r="AB729" s="150"/>
      <c r="AC729" s="150"/>
      <c r="AD729" s="150"/>
      <c r="AE729" s="150"/>
      <c r="AF729" s="150"/>
      <c r="AG729" s="150" t="s">
        <v>264</v>
      </c>
      <c r="AH729" s="150">
        <v>0</v>
      </c>
      <c r="AI729" s="150"/>
      <c r="AJ729" s="150"/>
      <c r="AK729" s="150"/>
      <c r="AL729" s="150"/>
      <c r="AM729" s="150"/>
      <c r="AN729" s="150"/>
      <c r="AO729" s="150"/>
      <c r="AP729" s="150"/>
      <c r="AQ729" s="150"/>
      <c r="AR729" s="150"/>
      <c r="AS729" s="150"/>
      <c r="AT729" s="150"/>
      <c r="AU729" s="150"/>
      <c r="AV729" s="150"/>
      <c r="AW729" s="150"/>
      <c r="AX729" s="150"/>
      <c r="AY729" s="150"/>
      <c r="AZ729" s="150"/>
      <c r="BA729" s="150"/>
      <c r="BB729" s="150"/>
      <c r="BC729" s="150"/>
      <c r="BD729" s="150"/>
      <c r="BE729" s="150"/>
      <c r="BF729" s="150"/>
      <c r="BG729" s="150"/>
      <c r="BH729" s="150"/>
    </row>
    <row r="730" spans="1:60" outlineLevel="1" x14ac:dyDescent="0.2">
      <c r="A730" s="157"/>
      <c r="B730" s="158"/>
      <c r="C730" s="195" t="s">
        <v>625</v>
      </c>
      <c r="D730" s="188"/>
      <c r="E730" s="189">
        <v>113.66</v>
      </c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50"/>
      <c r="Z730" s="150"/>
      <c r="AA730" s="150"/>
      <c r="AB730" s="150"/>
      <c r="AC730" s="150"/>
      <c r="AD730" s="150"/>
      <c r="AE730" s="150"/>
      <c r="AF730" s="150"/>
      <c r="AG730" s="150" t="s">
        <v>264</v>
      </c>
      <c r="AH730" s="150">
        <v>0</v>
      </c>
      <c r="AI730" s="150"/>
      <c r="AJ730" s="150"/>
      <c r="AK730" s="150"/>
      <c r="AL730" s="150"/>
      <c r="AM730" s="150"/>
      <c r="AN730" s="150"/>
      <c r="AO730" s="150"/>
      <c r="AP730" s="150"/>
      <c r="AQ730" s="150"/>
      <c r="AR730" s="150"/>
      <c r="AS730" s="150"/>
      <c r="AT730" s="150"/>
      <c r="AU730" s="150"/>
      <c r="AV730" s="150"/>
      <c r="AW730" s="150"/>
      <c r="AX730" s="150"/>
      <c r="AY730" s="150"/>
      <c r="AZ730" s="150"/>
      <c r="BA730" s="150"/>
      <c r="BB730" s="150"/>
      <c r="BC730" s="150"/>
      <c r="BD730" s="150"/>
      <c r="BE730" s="150"/>
      <c r="BF730" s="150"/>
      <c r="BG730" s="150"/>
      <c r="BH730" s="150"/>
    </row>
    <row r="731" spans="1:60" outlineLevel="1" x14ac:dyDescent="0.2">
      <c r="A731" s="169">
        <v>127</v>
      </c>
      <c r="B731" s="170" t="s">
        <v>843</v>
      </c>
      <c r="C731" s="184" t="s">
        <v>844</v>
      </c>
      <c r="D731" s="171" t="s">
        <v>259</v>
      </c>
      <c r="E731" s="172">
        <v>113.66</v>
      </c>
      <c r="F731" s="173"/>
      <c r="G731" s="174">
        <f>ROUND(E731*F731,2)</f>
        <v>0</v>
      </c>
      <c r="H731" s="161"/>
      <c r="I731" s="160">
        <f>ROUND(E731*H731,2)</f>
        <v>0</v>
      </c>
      <c r="J731" s="161"/>
      <c r="K731" s="160">
        <f>ROUND(E731*J731,2)</f>
        <v>0</v>
      </c>
      <c r="L731" s="160">
        <v>21</v>
      </c>
      <c r="M731" s="160">
        <f>G731*(1+L731/100)</f>
        <v>0</v>
      </c>
      <c r="N731" s="160">
        <v>0</v>
      </c>
      <c r="O731" s="160">
        <f>ROUND(E731*N731,2)</f>
        <v>0</v>
      </c>
      <c r="P731" s="160">
        <v>2E-3</v>
      </c>
      <c r="Q731" s="160">
        <f>ROUND(E731*P731,2)</f>
        <v>0.23</v>
      </c>
      <c r="R731" s="160"/>
      <c r="S731" s="160" t="s">
        <v>260</v>
      </c>
      <c r="T731" s="160" t="s">
        <v>260</v>
      </c>
      <c r="U731" s="160">
        <v>0.1</v>
      </c>
      <c r="V731" s="160">
        <f>ROUND(E731*U731,2)</f>
        <v>11.37</v>
      </c>
      <c r="W731" s="160"/>
      <c r="X731" s="160" t="s">
        <v>261</v>
      </c>
      <c r="Y731" s="150"/>
      <c r="Z731" s="150"/>
      <c r="AA731" s="150"/>
      <c r="AB731" s="150"/>
      <c r="AC731" s="150"/>
      <c r="AD731" s="150"/>
      <c r="AE731" s="150"/>
      <c r="AF731" s="150"/>
      <c r="AG731" s="150" t="s">
        <v>262</v>
      </c>
      <c r="AH731" s="150"/>
      <c r="AI731" s="150"/>
      <c r="AJ731" s="150"/>
      <c r="AK731" s="150"/>
      <c r="AL731" s="150"/>
      <c r="AM731" s="150"/>
      <c r="AN731" s="150"/>
      <c r="AO731" s="150"/>
      <c r="AP731" s="150"/>
      <c r="AQ731" s="150"/>
      <c r="AR731" s="150"/>
      <c r="AS731" s="150"/>
      <c r="AT731" s="150"/>
      <c r="AU731" s="150"/>
      <c r="AV731" s="150"/>
      <c r="AW731" s="150"/>
      <c r="AX731" s="150"/>
      <c r="AY731" s="150"/>
      <c r="AZ731" s="150"/>
      <c r="BA731" s="150"/>
      <c r="BB731" s="150"/>
      <c r="BC731" s="150"/>
      <c r="BD731" s="150"/>
      <c r="BE731" s="150"/>
      <c r="BF731" s="150"/>
      <c r="BG731" s="150"/>
      <c r="BH731" s="150"/>
    </row>
    <row r="732" spans="1:60" outlineLevel="1" x14ac:dyDescent="0.2">
      <c r="A732" s="157"/>
      <c r="B732" s="158"/>
      <c r="C732" s="195" t="s">
        <v>838</v>
      </c>
      <c r="D732" s="188"/>
      <c r="E732" s="189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50"/>
      <c r="Z732" s="150"/>
      <c r="AA732" s="150"/>
      <c r="AB732" s="150"/>
      <c r="AC732" s="150"/>
      <c r="AD732" s="150"/>
      <c r="AE732" s="150"/>
      <c r="AF732" s="150"/>
      <c r="AG732" s="150" t="s">
        <v>264</v>
      </c>
      <c r="AH732" s="150">
        <v>0</v>
      </c>
      <c r="AI732" s="150"/>
      <c r="AJ732" s="150"/>
      <c r="AK732" s="150"/>
      <c r="AL732" s="150"/>
      <c r="AM732" s="150"/>
      <c r="AN732" s="150"/>
      <c r="AO732" s="150"/>
      <c r="AP732" s="150"/>
      <c r="AQ732" s="150"/>
      <c r="AR732" s="150"/>
      <c r="AS732" s="150"/>
      <c r="AT732" s="150"/>
      <c r="AU732" s="150"/>
      <c r="AV732" s="150"/>
      <c r="AW732" s="150"/>
      <c r="AX732" s="150"/>
      <c r="AY732" s="150"/>
      <c r="AZ732" s="150"/>
      <c r="BA732" s="150"/>
      <c r="BB732" s="150"/>
      <c r="BC732" s="150"/>
      <c r="BD732" s="150"/>
      <c r="BE732" s="150"/>
      <c r="BF732" s="150"/>
      <c r="BG732" s="150"/>
      <c r="BH732" s="150"/>
    </row>
    <row r="733" spans="1:60" outlineLevel="1" x14ac:dyDescent="0.2">
      <c r="A733" s="157"/>
      <c r="B733" s="158"/>
      <c r="C733" s="195" t="s">
        <v>625</v>
      </c>
      <c r="D733" s="188"/>
      <c r="E733" s="189">
        <v>113.66</v>
      </c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50"/>
      <c r="Z733" s="150"/>
      <c r="AA733" s="150"/>
      <c r="AB733" s="150"/>
      <c r="AC733" s="150"/>
      <c r="AD733" s="150"/>
      <c r="AE733" s="150"/>
      <c r="AF733" s="150"/>
      <c r="AG733" s="150" t="s">
        <v>264</v>
      </c>
      <c r="AH733" s="150">
        <v>0</v>
      </c>
      <c r="AI733" s="150"/>
      <c r="AJ733" s="150"/>
      <c r="AK733" s="150"/>
      <c r="AL733" s="150"/>
      <c r="AM733" s="150"/>
      <c r="AN733" s="150"/>
      <c r="AO733" s="150"/>
      <c r="AP733" s="150"/>
      <c r="AQ733" s="150"/>
      <c r="AR733" s="150"/>
      <c r="AS733" s="150"/>
      <c r="AT733" s="150"/>
      <c r="AU733" s="150"/>
      <c r="AV733" s="150"/>
      <c r="AW733" s="150"/>
      <c r="AX733" s="150"/>
      <c r="AY733" s="150"/>
      <c r="AZ733" s="150"/>
      <c r="BA733" s="150"/>
      <c r="BB733" s="150"/>
      <c r="BC733" s="150"/>
      <c r="BD733" s="150"/>
      <c r="BE733" s="150"/>
      <c r="BF733" s="150"/>
      <c r="BG733" s="150"/>
      <c r="BH733" s="150"/>
    </row>
    <row r="734" spans="1:60" outlineLevel="1" x14ac:dyDescent="0.2">
      <c r="A734" s="169">
        <v>128</v>
      </c>
      <c r="B734" s="170" t="s">
        <v>845</v>
      </c>
      <c r="C734" s="184" t="s">
        <v>846</v>
      </c>
      <c r="D734" s="171" t="s">
        <v>847</v>
      </c>
      <c r="E734" s="172">
        <v>7479.6</v>
      </c>
      <c r="F734" s="173"/>
      <c r="G734" s="174">
        <f>ROUND(E734*F734,2)</f>
        <v>0</v>
      </c>
      <c r="H734" s="161"/>
      <c r="I734" s="160">
        <f>ROUND(E734*H734,2)</f>
        <v>0</v>
      </c>
      <c r="J734" s="161"/>
      <c r="K734" s="160">
        <f>ROUND(E734*J734,2)</f>
        <v>0</v>
      </c>
      <c r="L734" s="160">
        <v>21</v>
      </c>
      <c r="M734" s="160">
        <f>G734*(1+L734/100)</f>
        <v>0</v>
      </c>
      <c r="N734" s="160">
        <v>5.0000000000000002E-5</v>
      </c>
      <c r="O734" s="160">
        <f>ROUND(E734*N734,2)</f>
        <v>0.37</v>
      </c>
      <c r="P734" s="160">
        <v>1E-3</v>
      </c>
      <c r="Q734" s="160">
        <f>ROUND(E734*P734,2)</f>
        <v>7.48</v>
      </c>
      <c r="R734" s="160"/>
      <c r="S734" s="160" t="s">
        <v>260</v>
      </c>
      <c r="T734" s="160" t="s">
        <v>260</v>
      </c>
      <c r="U734" s="160">
        <v>2.5999999999999999E-2</v>
      </c>
      <c r="V734" s="160">
        <f>ROUND(E734*U734,2)</f>
        <v>194.47</v>
      </c>
      <c r="W734" s="160"/>
      <c r="X734" s="160" t="s">
        <v>261</v>
      </c>
      <c r="Y734" s="150"/>
      <c r="Z734" s="150"/>
      <c r="AA734" s="150"/>
      <c r="AB734" s="150"/>
      <c r="AC734" s="150"/>
      <c r="AD734" s="150"/>
      <c r="AE734" s="150"/>
      <c r="AF734" s="150"/>
      <c r="AG734" s="150" t="s">
        <v>262</v>
      </c>
      <c r="AH734" s="150"/>
      <c r="AI734" s="150"/>
      <c r="AJ734" s="150"/>
      <c r="AK734" s="150"/>
      <c r="AL734" s="150"/>
      <c r="AM734" s="150"/>
      <c r="AN734" s="150"/>
      <c r="AO734" s="150"/>
      <c r="AP734" s="150"/>
      <c r="AQ734" s="150"/>
      <c r="AR734" s="150"/>
      <c r="AS734" s="150"/>
      <c r="AT734" s="150"/>
      <c r="AU734" s="150"/>
      <c r="AV734" s="150"/>
      <c r="AW734" s="150"/>
      <c r="AX734" s="150"/>
      <c r="AY734" s="150"/>
      <c r="AZ734" s="150"/>
      <c r="BA734" s="150"/>
      <c r="BB734" s="150"/>
      <c r="BC734" s="150"/>
      <c r="BD734" s="150"/>
      <c r="BE734" s="150"/>
      <c r="BF734" s="150"/>
      <c r="BG734" s="150"/>
      <c r="BH734" s="150"/>
    </row>
    <row r="735" spans="1:60" outlineLevel="1" x14ac:dyDescent="0.2">
      <c r="A735" s="157"/>
      <c r="B735" s="158"/>
      <c r="C735" s="195" t="s">
        <v>848</v>
      </c>
      <c r="D735" s="188"/>
      <c r="E735" s="189">
        <v>7479.6</v>
      </c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50"/>
      <c r="Z735" s="150"/>
      <c r="AA735" s="150"/>
      <c r="AB735" s="150"/>
      <c r="AC735" s="150"/>
      <c r="AD735" s="150"/>
      <c r="AE735" s="150"/>
      <c r="AF735" s="150"/>
      <c r="AG735" s="150" t="s">
        <v>264</v>
      </c>
      <c r="AH735" s="150">
        <v>0</v>
      </c>
      <c r="AI735" s="150"/>
      <c r="AJ735" s="150"/>
      <c r="AK735" s="150"/>
      <c r="AL735" s="150"/>
      <c r="AM735" s="150"/>
      <c r="AN735" s="150"/>
      <c r="AO735" s="150"/>
      <c r="AP735" s="150"/>
      <c r="AQ735" s="150"/>
      <c r="AR735" s="150"/>
      <c r="AS735" s="150"/>
      <c r="AT735" s="150"/>
      <c r="AU735" s="150"/>
      <c r="AV735" s="150"/>
      <c r="AW735" s="150"/>
      <c r="AX735" s="150"/>
      <c r="AY735" s="150"/>
      <c r="AZ735" s="150"/>
      <c r="BA735" s="150"/>
      <c r="BB735" s="150"/>
      <c r="BC735" s="150"/>
      <c r="BD735" s="150"/>
      <c r="BE735" s="150"/>
      <c r="BF735" s="150"/>
      <c r="BG735" s="150"/>
      <c r="BH735" s="150"/>
    </row>
    <row r="736" spans="1:60" outlineLevel="1" x14ac:dyDescent="0.2">
      <c r="A736" s="169">
        <v>129</v>
      </c>
      <c r="B736" s="170" t="s">
        <v>849</v>
      </c>
      <c r="C736" s="184" t="s">
        <v>850</v>
      </c>
      <c r="D736" s="171" t="s">
        <v>259</v>
      </c>
      <c r="E736" s="172">
        <v>156.82550000000001</v>
      </c>
      <c r="F736" s="173"/>
      <c r="G736" s="174">
        <f>ROUND(E736*F736,2)</f>
        <v>0</v>
      </c>
      <c r="H736" s="161"/>
      <c r="I736" s="160">
        <f>ROUND(E736*H736,2)</f>
        <v>0</v>
      </c>
      <c r="J736" s="161"/>
      <c r="K736" s="160">
        <f>ROUND(E736*J736,2)</f>
        <v>0</v>
      </c>
      <c r="L736" s="160">
        <v>21</v>
      </c>
      <c r="M736" s="160">
        <f>G736*(1+L736/100)</f>
        <v>0</v>
      </c>
      <c r="N736" s="160">
        <v>0</v>
      </c>
      <c r="O736" s="160">
        <f>ROUND(E736*N736,2)</f>
        <v>0</v>
      </c>
      <c r="P736" s="160">
        <v>2.5000000000000001E-2</v>
      </c>
      <c r="Q736" s="160">
        <f>ROUND(E736*P736,2)</f>
        <v>3.92</v>
      </c>
      <c r="R736" s="160"/>
      <c r="S736" s="160" t="s">
        <v>260</v>
      </c>
      <c r="T736" s="160" t="s">
        <v>260</v>
      </c>
      <c r="U736" s="160">
        <v>0.2</v>
      </c>
      <c r="V736" s="160">
        <f>ROUND(E736*U736,2)</f>
        <v>31.37</v>
      </c>
      <c r="W736" s="160"/>
      <c r="X736" s="160" t="s">
        <v>261</v>
      </c>
      <c r="Y736" s="150"/>
      <c r="Z736" s="150"/>
      <c r="AA736" s="150"/>
      <c r="AB736" s="150"/>
      <c r="AC736" s="150"/>
      <c r="AD736" s="150"/>
      <c r="AE736" s="150"/>
      <c r="AF736" s="150"/>
      <c r="AG736" s="150" t="s">
        <v>262</v>
      </c>
      <c r="AH736" s="150"/>
      <c r="AI736" s="150"/>
      <c r="AJ736" s="150"/>
      <c r="AK736" s="150"/>
      <c r="AL736" s="150"/>
      <c r="AM736" s="150"/>
      <c r="AN736" s="150"/>
      <c r="AO736" s="150"/>
      <c r="AP736" s="150"/>
      <c r="AQ736" s="150"/>
      <c r="AR736" s="150"/>
      <c r="AS736" s="150"/>
      <c r="AT736" s="150"/>
      <c r="AU736" s="150"/>
      <c r="AV736" s="150"/>
      <c r="AW736" s="150"/>
      <c r="AX736" s="150"/>
      <c r="AY736" s="150"/>
      <c r="AZ736" s="150"/>
      <c r="BA736" s="150"/>
      <c r="BB736" s="150"/>
      <c r="BC736" s="150"/>
      <c r="BD736" s="150"/>
      <c r="BE736" s="150"/>
      <c r="BF736" s="150"/>
      <c r="BG736" s="150"/>
      <c r="BH736" s="150"/>
    </row>
    <row r="737" spans="1:60" outlineLevel="1" x14ac:dyDescent="0.2">
      <c r="A737" s="157"/>
      <c r="B737" s="158"/>
      <c r="C737" s="195" t="s">
        <v>624</v>
      </c>
      <c r="D737" s="188"/>
      <c r="E737" s="189"/>
      <c r="F737" s="160"/>
      <c r="G737" s="160"/>
      <c r="H737" s="160"/>
      <c r="I737" s="160"/>
      <c r="J737" s="160"/>
      <c r="K737" s="160"/>
      <c r="L737" s="160"/>
      <c r="M737" s="160"/>
      <c r="N737" s="160"/>
      <c r="O737" s="160"/>
      <c r="P737" s="160"/>
      <c r="Q737" s="160"/>
      <c r="R737" s="160"/>
      <c r="S737" s="160"/>
      <c r="T737" s="160"/>
      <c r="U737" s="160"/>
      <c r="V737" s="160"/>
      <c r="W737" s="160"/>
      <c r="X737" s="160"/>
      <c r="Y737" s="150"/>
      <c r="Z737" s="150"/>
      <c r="AA737" s="150"/>
      <c r="AB737" s="150"/>
      <c r="AC737" s="150"/>
      <c r="AD737" s="150"/>
      <c r="AE737" s="150"/>
      <c r="AF737" s="150"/>
      <c r="AG737" s="150" t="s">
        <v>264</v>
      </c>
      <c r="AH737" s="150">
        <v>0</v>
      </c>
      <c r="AI737" s="150"/>
      <c r="AJ737" s="150"/>
      <c r="AK737" s="150"/>
      <c r="AL737" s="150"/>
      <c r="AM737" s="150"/>
      <c r="AN737" s="150"/>
      <c r="AO737" s="150"/>
      <c r="AP737" s="150"/>
      <c r="AQ737" s="150"/>
      <c r="AR737" s="150"/>
      <c r="AS737" s="150"/>
      <c r="AT737" s="150"/>
      <c r="AU737" s="150"/>
      <c r="AV737" s="150"/>
      <c r="AW737" s="150"/>
      <c r="AX737" s="150"/>
      <c r="AY737" s="150"/>
      <c r="AZ737" s="150"/>
      <c r="BA737" s="150"/>
      <c r="BB737" s="150"/>
      <c r="BC737" s="150"/>
      <c r="BD737" s="150"/>
      <c r="BE737" s="150"/>
      <c r="BF737" s="150"/>
      <c r="BG737" s="150"/>
      <c r="BH737" s="150"/>
    </row>
    <row r="738" spans="1:60" outlineLevel="1" x14ac:dyDescent="0.2">
      <c r="A738" s="157"/>
      <c r="B738" s="158"/>
      <c r="C738" s="195" t="s">
        <v>625</v>
      </c>
      <c r="D738" s="188"/>
      <c r="E738" s="189">
        <v>113.66</v>
      </c>
      <c r="F738" s="160"/>
      <c r="G738" s="160"/>
      <c r="H738" s="160"/>
      <c r="I738" s="160"/>
      <c r="J738" s="160"/>
      <c r="K738" s="160"/>
      <c r="L738" s="160"/>
      <c r="M738" s="160"/>
      <c r="N738" s="160"/>
      <c r="O738" s="160"/>
      <c r="P738" s="160"/>
      <c r="Q738" s="160"/>
      <c r="R738" s="160"/>
      <c r="S738" s="160"/>
      <c r="T738" s="160"/>
      <c r="U738" s="160"/>
      <c r="V738" s="160"/>
      <c r="W738" s="160"/>
      <c r="X738" s="160"/>
      <c r="Y738" s="150"/>
      <c r="Z738" s="150"/>
      <c r="AA738" s="150"/>
      <c r="AB738" s="150"/>
      <c r="AC738" s="150"/>
      <c r="AD738" s="150"/>
      <c r="AE738" s="150"/>
      <c r="AF738" s="150"/>
      <c r="AG738" s="150" t="s">
        <v>264</v>
      </c>
      <c r="AH738" s="150">
        <v>0</v>
      </c>
      <c r="AI738" s="150"/>
      <c r="AJ738" s="150"/>
      <c r="AK738" s="150"/>
      <c r="AL738" s="150"/>
      <c r="AM738" s="150"/>
      <c r="AN738" s="150"/>
      <c r="AO738" s="150"/>
      <c r="AP738" s="150"/>
      <c r="AQ738" s="150"/>
      <c r="AR738" s="150"/>
      <c r="AS738" s="150"/>
      <c r="AT738" s="150"/>
      <c r="AU738" s="150"/>
      <c r="AV738" s="150"/>
      <c r="AW738" s="150"/>
      <c r="AX738" s="150"/>
      <c r="AY738" s="150"/>
      <c r="AZ738" s="150"/>
      <c r="BA738" s="150"/>
      <c r="BB738" s="150"/>
      <c r="BC738" s="150"/>
      <c r="BD738" s="150"/>
      <c r="BE738" s="150"/>
      <c r="BF738" s="150"/>
      <c r="BG738" s="150"/>
      <c r="BH738" s="150"/>
    </row>
    <row r="739" spans="1:60" outlineLevel="1" x14ac:dyDescent="0.2">
      <c r="A739" s="157"/>
      <c r="B739" s="158"/>
      <c r="C739" s="195" t="s">
        <v>626</v>
      </c>
      <c r="D739" s="188"/>
      <c r="E739" s="189"/>
      <c r="F739" s="160"/>
      <c r="G739" s="160"/>
      <c r="H739" s="160"/>
      <c r="I739" s="160"/>
      <c r="J739" s="160"/>
      <c r="K739" s="160"/>
      <c r="L739" s="160"/>
      <c r="M739" s="160"/>
      <c r="N739" s="160"/>
      <c r="O739" s="160"/>
      <c r="P739" s="160"/>
      <c r="Q739" s="160"/>
      <c r="R739" s="160"/>
      <c r="S739" s="160"/>
      <c r="T739" s="160"/>
      <c r="U739" s="160"/>
      <c r="V739" s="160"/>
      <c r="W739" s="160"/>
      <c r="X739" s="160"/>
      <c r="Y739" s="150"/>
      <c r="Z739" s="150"/>
      <c r="AA739" s="150"/>
      <c r="AB739" s="150"/>
      <c r="AC739" s="150"/>
      <c r="AD739" s="150"/>
      <c r="AE739" s="150"/>
      <c r="AF739" s="150"/>
      <c r="AG739" s="150" t="s">
        <v>264</v>
      </c>
      <c r="AH739" s="150">
        <v>0</v>
      </c>
      <c r="AI739" s="150"/>
      <c r="AJ739" s="150"/>
      <c r="AK739" s="150"/>
      <c r="AL739" s="150"/>
      <c r="AM739" s="150"/>
      <c r="AN739" s="150"/>
      <c r="AO739" s="150"/>
      <c r="AP739" s="150"/>
      <c r="AQ739" s="150"/>
      <c r="AR739" s="150"/>
      <c r="AS739" s="150"/>
      <c r="AT739" s="150"/>
      <c r="AU739" s="150"/>
      <c r="AV739" s="150"/>
      <c r="AW739" s="150"/>
      <c r="AX739" s="150"/>
      <c r="AY739" s="150"/>
      <c r="AZ739" s="150"/>
      <c r="BA739" s="150"/>
      <c r="BB739" s="150"/>
      <c r="BC739" s="150"/>
      <c r="BD739" s="150"/>
      <c r="BE739" s="150"/>
      <c r="BF739" s="150"/>
      <c r="BG739" s="150"/>
      <c r="BH739" s="150"/>
    </row>
    <row r="740" spans="1:60" outlineLevel="1" x14ac:dyDescent="0.2">
      <c r="A740" s="157"/>
      <c r="B740" s="158"/>
      <c r="C740" s="195" t="s">
        <v>526</v>
      </c>
      <c r="D740" s="188"/>
      <c r="E740" s="189">
        <v>22.71</v>
      </c>
      <c r="F740" s="160"/>
      <c r="G740" s="160"/>
      <c r="H740" s="160"/>
      <c r="I740" s="160"/>
      <c r="J740" s="160"/>
      <c r="K740" s="160"/>
      <c r="L740" s="160"/>
      <c r="M740" s="160"/>
      <c r="N740" s="160"/>
      <c r="O740" s="160"/>
      <c r="P740" s="160"/>
      <c r="Q740" s="160"/>
      <c r="R740" s="160"/>
      <c r="S740" s="160"/>
      <c r="T740" s="160"/>
      <c r="U740" s="160"/>
      <c r="V740" s="160"/>
      <c r="W740" s="160"/>
      <c r="X740" s="160"/>
      <c r="Y740" s="150"/>
      <c r="Z740" s="150"/>
      <c r="AA740" s="150"/>
      <c r="AB740" s="150"/>
      <c r="AC740" s="150"/>
      <c r="AD740" s="150"/>
      <c r="AE740" s="150"/>
      <c r="AF740" s="150"/>
      <c r="AG740" s="150" t="s">
        <v>264</v>
      </c>
      <c r="AH740" s="150">
        <v>0</v>
      </c>
      <c r="AI740" s="150"/>
      <c r="AJ740" s="150"/>
      <c r="AK740" s="150"/>
      <c r="AL740" s="150"/>
      <c r="AM740" s="150"/>
      <c r="AN740" s="150"/>
      <c r="AO740" s="150"/>
      <c r="AP740" s="150"/>
      <c r="AQ740" s="150"/>
      <c r="AR740" s="150"/>
      <c r="AS740" s="150"/>
      <c r="AT740" s="150"/>
      <c r="AU740" s="150"/>
      <c r="AV740" s="150"/>
      <c r="AW740" s="150"/>
      <c r="AX740" s="150"/>
      <c r="AY740" s="150"/>
      <c r="AZ740" s="150"/>
      <c r="BA740" s="150"/>
      <c r="BB740" s="150"/>
      <c r="BC740" s="150"/>
      <c r="BD740" s="150"/>
      <c r="BE740" s="150"/>
      <c r="BF740" s="150"/>
      <c r="BG740" s="150"/>
      <c r="BH740" s="150"/>
    </row>
    <row r="741" spans="1:60" outlineLevel="1" x14ac:dyDescent="0.2">
      <c r="A741" s="157"/>
      <c r="B741" s="158"/>
      <c r="C741" s="196" t="s">
        <v>763</v>
      </c>
      <c r="D741" s="190"/>
      <c r="E741" s="191">
        <v>20.455500000000001</v>
      </c>
      <c r="F741" s="160"/>
      <c r="G741" s="160"/>
      <c r="H741" s="160"/>
      <c r="I741" s="160"/>
      <c r="J741" s="160"/>
      <c r="K741" s="160"/>
      <c r="L741" s="160"/>
      <c r="M741" s="160"/>
      <c r="N741" s="160"/>
      <c r="O741" s="160"/>
      <c r="P741" s="160"/>
      <c r="Q741" s="160"/>
      <c r="R741" s="160"/>
      <c r="S741" s="160"/>
      <c r="T741" s="160"/>
      <c r="U741" s="160"/>
      <c r="V741" s="160"/>
      <c r="W741" s="160"/>
      <c r="X741" s="160"/>
      <c r="Y741" s="150"/>
      <c r="Z741" s="150"/>
      <c r="AA741" s="150"/>
      <c r="AB741" s="150"/>
      <c r="AC741" s="150"/>
      <c r="AD741" s="150"/>
      <c r="AE741" s="150"/>
      <c r="AF741" s="150"/>
      <c r="AG741" s="150" t="s">
        <v>264</v>
      </c>
      <c r="AH741" s="150">
        <v>4</v>
      </c>
      <c r="AI741" s="150"/>
      <c r="AJ741" s="150"/>
      <c r="AK741" s="150"/>
      <c r="AL741" s="150"/>
      <c r="AM741" s="150"/>
      <c r="AN741" s="150"/>
      <c r="AO741" s="150"/>
      <c r="AP741" s="150"/>
      <c r="AQ741" s="150"/>
      <c r="AR741" s="150"/>
      <c r="AS741" s="150"/>
      <c r="AT741" s="150"/>
      <c r="AU741" s="150"/>
      <c r="AV741" s="150"/>
      <c r="AW741" s="150"/>
      <c r="AX741" s="150"/>
      <c r="AY741" s="150"/>
      <c r="AZ741" s="150"/>
      <c r="BA741" s="150"/>
      <c r="BB741" s="150"/>
      <c r="BC741" s="150"/>
      <c r="BD741" s="150"/>
      <c r="BE741" s="150"/>
      <c r="BF741" s="150"/>
      <c r="BG741" s="150"/>
      <c r="BH741" s="150"/>
    </row>
    <row r="742" spans="1:60" outlineLevel="1" x14ac:dyDescent="0.2">
      <c r="A742" s="169">
        <v>130</v>
      </c>
      <c r="B742" s="170" t="s">
        <v>851</v>
      </c>
      <c r="C742" s="184" t="s">
        <v>852</v>
      </c>
      <c r="D742" s="171" t="s">
        <v>259</v>
      </c>
      <c r="E742" s="172">
        <v>226.60749999999999</v>
      </c>
      <c r="F742" s="173"/>
      <c r="G742" s="174">
        <f>ROUND(E742*F742,2)</f>
        <v>0</v>
      </c>
      <c r="H742" s="161"/>
      <c r="I742" s="160">
        <f>ROUND(E742*H742,2)</f>
        <v>0</v>
      </c>
      <c r="J742" s="161"/>
      <c r="K742" s="160">
        <f>ROUND(E742*J742,2)</f>
        <v>0</v>
      </c>
      <c r="L742" s="160">
        <v>21</v>
      </c>
      <c r="M742" s="160">
        <f>G742*(1+L742/100)</f>
        <v>0</v>
      </c>
      <c r="N742" s="160">
        <v>0</v>
      </c>
      <c r="O742" s="160">
        <f>ROUND(E742*N742,2)</f>
        <v>0</v>
      </c>
      <c r="P742" s="160">
        <v>1E-3</v>
      </c>
      <c r="Q742" s="160">
        <f>ROUND(E742*P742,2)</f>
        <v>0.23</v>
      </c>
      <c r="R742" s="160"/>
      <c r="S742" s="160" t="s">
        <v>260</v>
      </c>
      <c r="T742" s="160" t="s">
        <v>260</v>
      </c>
      <c r="U742" s="160">
        <v>0.255</v>
      </c>
      <c r="V742" s="160">
        <f>ROUND(E742*U742,2)</f>
        <v>57.78</v>
      </c>
      <c r="W742" s="160"/>
      <c r="X742" s="160" t="s">
        <v>261</v>
      </c>
      <c r="Y742" s="150"/>
      <c r="Z742" s="150"/>
      <c r="AA742" s="150"/>
      <c r="AB742" s="150"/>
      <c r="AC742" s="150"/>
      <c r="AD742" s="150"/>
      <c r="AE742" s="150"/>
      <c r="AF742" s="150"/>
      <c r="AG742" s="150" t="s">
        <v>262</v>
      </c>
      <c r="AH742" s="150"/>
      <c r="AI742" s="150"/>
      <c r="AJ742" s="150"/>
      <c r="AK742" s="150"/>
      <c r="AL742" s="150"/>
      <c r="AM742" s="150"/>
      <c r="AN742" s="150"/>
      <c r="AO742" s="150"/>
      <c r="AP742" s="150"/>
      <c r="AQ742" s="150"/>
      <c r="AR742" s="150"/>
      <c r="AS742" s="150"/>
      <c r="AT742" s="150"/>
      <c r="AU742" s="150"/>
      <c r="AV742" s="150"/>
      <c r="AW742" s="150"/>
      <c r="AX742" s="150"/>
      <c r="AY742" s="150"/>
      <c r="AZ742" s="150"/>
      <c r="BA742" s="150"/>
      <c r="BB742" s="150"/>
      <c r="BC742" s="150"/>
      <c r="BD742" s="150"/>
      <c r="BE742" s="150"/>
      <c r="BF742" s="150"/>
      <c r="BG742" s="150"/>
      <c r="BH742" s="150"/>
    </row>
    <row r="743" spans="1:60" outlineLevel="1" x14ac:dyDescent="0.2">
      <c r="A743" s="157"/>
      <c r="B743" s="158"/>
      <c r="C743" s="195" t="s">
        <v>622</v>
      </c>
      <c r="D743" s="188"/>
      <c r="E743" s="189"/>
      <c r="F743" s="160"/>
      <c r="G743" s="160"/>
      <c r="H743" s="160"/>
      <c r="I743" s="160"/>
      <c r="J743" s="160"/>
      <c r="K743" s="160"/>
      <c r="L743" s="160"/>
      <c r="M743" s="160"/>
      <c r="N743" s="160"/>
      <c r="O743" s="160"/>
      <c r="P743" s="160"/>
      <c r="Q743" s="160"/>
      <c r="R743" s="160"/>
      <c r="S743" s="160"/>
      <c r="T743" s="160"/>
      <c r="U743" s="160"/>
      <c r="V743" s="160"/>
      <c r="W743" s="160"/>
      <c r="X743" s="160"/>
      <c r="Y743" s="150"/>
      <c r="Z743" s="150"/>
      <c r="AA743" s="150"/>
      <c r="AB743" s="150"/>
      <c r="AC743" s="150"/>
      <c r="AD743" s="150"/>
      <c r="AE743" s="150"/>
      <c r="AF743" s="150"/>
      <c r="AG743" s="150" t="s">
        <v>264</v>
      </c>
      <c r="AH743" s="150">
        <v>0</v>
      </c>
      <c r="AI743" s="150"/>
      <c r="AJ743" s="150"/>
      <c r="AK743" s="150"/>
      <c r="AL743" s="150"/>
      <c r="AM743" s="150"/>
      <c r="AN743" s="150"/>
      <c r="AO743" s="150"/>
      <c r="AP743" s="150"/>
      <c r="AQ743" s="150"/>
      <c r="AR743" s="150"/>
      <c r="AS743" s="150"/>
      <c r="AT743" s="150"/>
      <c r="AU743" s="150"/>
      <c r="AV743" s="150"/>
      <c r="AW743" s="150"/>
      <c r="AX743" s="150"/>
      <c r="AY743" s="150"/>
      <c r="AZ743" s="150"/>
      <c r="BA743" s="150"/>
      <c r="BB743" s="150"/>
      <c r="BC743" s="150"/>
      <c r="BD743" s="150"/>
      <c r="BE743" s="150"/>
      <c r="BF743" s="150"/>
      <c r="BG743" s="150"/>
      <c r="BH743" s="150"/>
    </row>
    <row r="744" spans="1:60" outlineLevel="1" x14ac:dyDescent="0.2">
      <c r="A744" s="157"/>
      <c r="B744" s="158"/>
      <c r="C744" s="195" t="s">
        <v>853</v>
      </c>
      <c r="D744" s="188"/>
      <c r="E744" s="189">
        <v>4.66</v>
      </c>
      <c r="F744" s="160"/>
      <c r="G744" s="160"/>
      <c r="H744" s="160"/>
      <c r="I744" s="160"/>
      <c r="J744" s="160"/>
      <c r="K744" s="160"/>
      <c r="L744" s="160"/>
      <c r="M744" s="160"/>
      <c r="N744" s="160"/>
      <c r="O744" s="160"/>
      <c r="P744" s="160"/>
      <c r="Q744" s="160"/>
      <c r="R744" s="160"/>
      <c r="S744" s="160"/>
      <c r="T744" s="160"/>
      <c r="U744" s="160"/>
      <c r="V744" s="160"/>
      <c r="W744" s="160"/>
      <c r="X744" s="160"/>
      <c r="Y744" s="150"/>
      <c r="Z744" s="150"/>
      <c r="AA744" s="150"/>
      <c r="AB744" s="150"/>
      <c r="AC744" s="150"/>
      <c r="AD744" s="150"/>
      <c r="AE744" s="150"/>
      <c r="AF744" s="150"/>
      <c r="AG744" s="150" t="s">
        <v>264</v>
      </c>
      <c r="AH744" s="150">
        <v>0</v>
      </c>
      <c r="AI744" s="150"/>
      <c r="AJ744" s="150"/>
      <c r="AK744" s="150"/>
      <c r="AL744" s="150"/>
      <c r="AM744" s="150"/>
      <c r="AN744" s="150"/>
      <c r="AO744" s="150"/>
      <c r="AP744" s="150"/>
      <c r="AQ744" s="150"/>
      <c r="AR744" s="150"/>
      <c r="AS744" s="150"/>
      <c r="AT744" s="150"/>
      <c r="AU744" s="150"/>
      <c r="AV744" s="150"/>
      <c r="AW744" s="150"/>
      <c r="AX744" s="150"/>
      <c r="AY744" s="150"/>
      <c r="AZ744" s="150"/>
      <c r="BA744" s="150"/>
      <c r="BB744" s="150"/>
      <c r="BC744" s="150"/>
      <c r="BD744" s="150"/>
      <c r="BE744" s="150"/>
      <c r="BF744" s="150"/>
      <c r="BG744" s="150"/>
      <c r="BH744" s="150"/>
    </row>
    <row r="745" spans="1:60" outlineLevel="1" x14ac:dyDescent="0.2">
      <c r="A745" s="157"/>
      <c r="B745" s="158"/>
      <c r="C745" s="195" t="s">
        <v>854</v>
      </c>
      <c r="D745" s="188"/>
      <c r="E745" s="189">
        <v>27.12</v>
      </c>
      <c r="F745" s="160"/>
      <c r="G745" s="160"/>
      <c r="H745" s="160"/>
      <c r="I745" s="160"/>
      <c r="J745" s="160"/>
      <c r="K745" s="160"/>
      <c r="L745" s="160"/>
      <c r="M745" s="160"/>
      <c r="N745" s="160"/>
      <c r="O745" s="160"/>
      <c r="P745" s="160"/>
      <c r="Q745" s="160"/>
      <c r="R745" s="160"/>
      <c r="S745" s="160"/>
      <c r="T745" s="160"/>
      <c r="U745" s="160"/>
      <c r="V745" s="160"/>
      <c r="W745" s="160"/>
      <c r="X745" s="160"/>
      <c r="Y745" s="150"/>
      <c r="Z745" s="150"/>
      <c r="AA745" s="150"/>
      <c r="AB745" s="150"/>
      <c r="AC745" s="150"/>
      <c r="AD745" s="150"/>
      <c r="AE745" s="150"/>
      <c r="AF745" s="150"/>
      <c r="AG745" s="150" t="s">
        <v>264</v>
      </c>
      <c r="AH745" s="150">
        <v>0</v>
      </c>
      <c r="AI745" s="150"/>
      <c r="AJ745" s="150"/>
      <c r="AK745" s="150"/>
      <c r="AL745" s="150"/>
      <c r="AM745" s="150"/>
      <c r="AN745" s="150"/>
      <c r="AO745" s="150"/>
      <c r="AP745" s="150"/>
      <c r="AQ745" s="150"/>
      <c r="AR745" s="150"/>
      <c r="AS745" s="150"/>
      <c r="AT745" s="150"/>
      <c r="AU745" s="150"/>
      <c r="AV745" s="150"/>
      <c r="AW745" s="150"/>
      <c r="AX745" s="150"/>
      <c r="AY745" s="150"/>
      <c r="AZ745" s="150"/>
      <c r="BA745" s="150"/>
      <c r="BB745" s="150"/>
      <c r="BC745" s="150"/>
      <c r="BD745" s="150"/>
      <c r="BE745" s="150"/>
      <c r="BF745" s="150"/>
      <c r="BG745" s="150"/>
      <c r="BH745" s="150"/>
    </row>
    <row r="746" spans="1:60" outlineLevel="1" x14ac:dyDescent="0.2">
      <c r="A746" s="157"/>
      <c r="B746" s="158"/>
      <c r="C746" s="195" t="s">
        <v>855</v>
      </c>
      <c r="D746" s="188"/>
      <c r="E746" s="189">
        <v>14.96</v>
      </c>
      <c r="F746" s="160"/>
      <c r="G746" s="160"/>
      <c r="H746" s="160"/>
      <c r="I746" s="160"/>
      <c r="J746" s="160"/>
      <c r="K746" s="160"/>
      <c r="L746" s="160"/>
      <c r="M746" s="160"/>
      <c r="N746" s="160"/>
      <c r="O746" s="160"/>
      <c r="P746" s="160"/>
      <c r="Q746" s="160"/>
      <c r="R746" s="160"/>
      <c r="S746" s="160"/>
      <c r="T746" s="160"/>
      <c r="U746" s="160"/>
      <c r="V746" s="160"/>
      <c r="W746" s="160"/>
      <c r="X746" s="160"/>
      <c r="Y746" s="150"/>
      <c r="Z746" s="150"/>
      <c r="AA746" s="150"/>
      <c r="AB746" s="150"/>
      <c r="AC746" s="150"/>
      <c r="AD746" s="150"/>
      <c r="AE746" s="150"/>
      <c r="AF746" s="150"/>
      <c r="AG746" s="150" t="s">
        <v>264</v>
      </c>
      <c r="AH746" s="150">
        <v>0</v>
      </c>
      <c r="AI746" s="150"/>
      <c r="AJ746" s="150"/>
      <c r="AK746" s="150"/>
      <c r="AL746" s="150"/>
      <c r="AM746" s="150"/>
      <c r="AN746" s="150"/>
      <c r="AO746" s="150"/>
      <c r="AP746" s="150"/>
      <c r="AQ746" s="150"/>
      <c r="AR746" s="150"/>
      <c r="AS746" s="150"/>
      <c r="AT746" s="150"/>
      <c r="AU746" s="150"/>
      <c r="AV746" s="150"/>
      <c r="AW746" s="150"/>
      <c r="AX746" s="150"/>
      <c r="AY746" s="150"/>
      <c r="AZ746" s="150"/>
      <c r="BA746" s="150"/>
      <c r="BB746" s="150"/>
      <c r="BC746" s="150"/>
      <c r="BD746" s="150"/>
      <c r="BE746" s="150"/>
      <c r="BF746" s="150"/>
      <c r="BG746" s="150"/>
      <c r="BH746" s="150"/>
    </row>
    <row r="747" spans="1:60" outlineLevel="1" x14ac:dyDescent="0.2">
      <c r="A747" s="157"/>
      <c r="B747" s="158"/>
      <c r="C747" s="195" t="s">
        <v>856</v>
      </c>
      <c r="D747" s="188"/>
      <c r="E747" s="189">
        <v>21.61</v>
      </c>
      <c r="F747" s="160"/>
      <c r="G747" s="160"/>
      <c r="H747" s="160"/>
      <c r="I747" s="160"/>
      <c r="J747" s="160"/>
      <c r="K747" s="160"/>
      <c r="L747" s="160"/>
      <c r="M747" s="160"/>
      <c r="N747" s="160"/>
      <c r="O747" s="160"/>
      <c r="P747" s="160"/>
      <c r="Q747" s="160"/>
      <c r="R747" s="160"/>
      <c r="S747" s="160"/>
      <c r="T747" s="160"/>
      <c r="U747" s="160"/>
      <c r="V747" s="160"/>
      <c r="W747" s="160"/>
      <c r="X747" s="160"/>
      <c r="Y747" s="150"/>
      <c r="Z747" s="150"/>
      <c r="AA747" s="150"/>
      <c r="AB747" s="150"/>
      <c r="AC747" s="150"/>
      <c r="AD747" s="150"/>
      <c r="AE747" s="150"/>
      <c r="AF747" s="150"/>
      <c r="AG747" s="150" t="s">
        <v>264</v>
      </c>
      <c r="AH747" s="150">
        <v>0</v>
      </c>
      <c r="AI747" s="150"/>
      <c r="AJ747" s="150"/>
      <c r="AK747" s="150"/>
      <c r="AL747" s="150"/>
      <c r="AM747" s="150"/>
      <c r="AN747" s="150"/>
      <c r="AO747" s="150"/>
      <c r="AP747" s="150"/>
      <c r="AQ747" s="150"/>
      <c r="AR747" s="150"/>
      <c r="AS747" s="150"/>
      <c r="AT747" s="150"/>
      <c r="AU747" s="150"/>
      <c r="AV747" s="150"/>
      <c r="AW747" s="150"/>
      <c r="AX747" s="150"/>
      <c r="AY747" s="150"/>
      <c r="AZ747" s="150"/>
      <c r="BA747" s="150"/>
      <c r="BB747" s="150"/>
      <c r="BC747" s="150"/>
      <c r="BD747" s="150"/>
      <c r="BE747" s="150"/>
      <c r="BF747" s="150"/>
      <c r="BG747" s="150"/>
      <c r="BH747" s="150"/>
    </row>
    <row r="748" spans="1:60" outlineLevel="1" x14ac:dyDescent="0.2">
      <c r="A748" s="157"/>
      <c r="B748" s="158"/>
      <c r="C748" s="195" t="s">
        <v>529</v>
      </c>
      <c r="D748" s="188"/>
      <c r="E748" s="189">
        <v>11.54</v>
      </c>
      <c r="F748" s="160"/>
      <c r="G748" s="160"/>
      <c r="H748" s="160"/>
      <c r="I748" s="160"/>
      <c r="J748" s="160"/>
      <c r="K748" s="160"/>
      <c r="L748" s="160"/>
      <c r="M748" s="160"/>
      <c r="N748" s="160"/>
      <c r="O748" s="160"/>
      <c r="P748" s="160"/>
      <c r="Q748" s="160"/>
      <c r="R748" s="160"/>
      <c r="S748" s="160"/>
      <c r="T748" s="160"/>
      <c r="U748" s="160"/>
      <c r="V748" s="160"/>
      <c r="W748" s="160"/>
      <c r="X748" s="160"/>
      <c r="Y748" s="150"/>
      <c r="Z748" s="150"/>
      <c r="AA748" s="150"/>
      <c r="AB748" s="150"/>
      <c r="AC748" s="150"/>
      <c r="AD748" s="150"/>
      <c r="AE748" s="150"/>
      <c r="AF748" s="150"/>
      <c r="AG748" s="150" t="s">
        <v>264</v>
      </c>
      <c r="AH748" s="150">
        <v>0</v>
      </c>
      <c r="AI748" s="150"/>
      <c r="AJ748" s="150"/>
      <c r="AK748" s="150"/>
      <c r="AL748" s="150"/>
      <c r="AM748" s="150"/>
      <c r="AN748" s="150"/>
      <c r="AO748" s="150"/>
      <c r="AP748" s="150"/>
      <c r="AQ748" s="150"/>
      <c r="AR748" s="150"/>
      <c r="AS748" s="150"/>
      <c r="AT748" s="150"/>
      <c r="AU748" s="150"/>
      <c r="AV748" s="150"/>
      <c r="AW748" s="150"/>
      <c r="AX748" s="150"/>
      <c r="AY748" s="150"/>
      <c r="AZ748" s="150"/>
      <c r="BA748" s="150"/>
      <c r="BB748" s="150"/>
      <c r="BC748" s="150"/>
      <c r="BD748" s="150"/>
      <c r="BE748" s="150"/>
      <c r="BF748" s="150"/>
      <c r="BG748" s="150"/>
      <c r="BH748" s="150"/>
    </row>
    <row r="749" spans="1:60" outlineLevel="1" x14ac:dyDescent="0.2">
      <c r="A749" s="157"/>
      <c r="B749" s="158"/>
      <c r="C749" s="195" t="s">
        <v>623</v>
      </c>
      <c r="D749" s="188"/>
      <c r="E749" s="189"/>
      <c r="F749" s="160"/>
      <c r="G749" s="160"/>
      <c r="H749" s="160"/>
      <c r="I749" s="160"/>
      <c r="J749" s="160"/>
      <c r="K749" s="160"/>
      <c r="L749" s="160"/>
      <c r="M749" s="160"/>
      <c r="N749" s="160"/>
      <c r="O749" s="160"/>
      <c r="P749" s="160"/>
      <c r="Q749" s="160"/>
      <c r="R749" s="160"/>
      <c r="S749" s="160"/>
      <c r="T749" s="160"/>
      <c r="U749" s="160"/>
      <c r="V749" s="160"/>
      <c r="W749" s="160"/>
      <c r="X749" s="160"/>
      <c r="Y749" s="150"/>
      <c r="Z749" s="150"/>
      <c r="AA749" s="150"/>
      <c r="AB749" s="150"/>
      <c r="AC749" s="150"/>
      <c r="AD749" s="150"/>
      <c r="AE749" s="150"/>
      <c r="AF749" s="150"/>
      <c r="AG749" s="150" t="s">
        <v>264</v>
      </c>
      <c r="AH749" s="150">
        <v>0</v>
      </c>
      <c r="AI749" s="150"/>
      <c r="AJ749" s="150"/>
      <c r="AK749" s="150"/>
      <c r="AL749" s="150"/>
      <c r="AM749" s="150"/>
      <c r="AN749" s="150"/>
      <c r="AO749" s="150"/>
      <c r="AP749" s="150"/>
      <c r="AQ749" s="150"/>
      <c r="AR749" s="150"/>
      <c r="AS749" s="150"/>
      <c r="AT749" s="150"/>
      <c r="AU749" s="150"/>
      <c r="AV749" s="150"/>
      <c r="AW749" s="150"/>
      <c r="AX749" s="150"/>
      <c r="AY749" s="150"/>
      <c r="AZ749" s="150"/>
      <c r="BA749" s="150"/>
      <c r="BB749" s="150"/>
      <c r="BC749" s="150"/>
      <c r="BD749" s="150"/>
      <c r="BE749" s="150"/>
      <c r="BF749" s="150"/>
      <c r="BG749" s="150"/>
      <c r="BH749" s="150"/>
    </row>
    <row r="750" spans="1:60" outlineLevel="1" x14ac:dyDescent="0.2">
      <c r="A750" s="157"/>
      <c r="B750" s="158"/>
      <c r="C750" s="195" t="s">
        <v>530</v>
      </c>
      <c r="D750" s="188"/>
      <c r="E750" s="189">
        <v>57.18</v>
      </c>
      <c r="F750" s="160"/>
      <c r="G750" s="160"/>
      <c r="H750" s="160"/>
      <c r="I750" s="160"/>
      <c r="J750" s="160"/>
      <c r="K750" s="160"/>
      <c r="L750" s="160"/>
      <c r="M750" s="160"/>
      <c r="N750" s="160"/>
      <c r="O750" s="160"/>
      <c r="P750" s="160"/>
      <c r="Q750" s="160"/>
      <c r="R750" s="160"/>
      <c r="S750" s="160"/>
      <c r="T750" s="160"/>
      <c r="U750" s="160"/>
      <c r="V750" s="160"/>
      <c r="W750" s="160"/>
      <c r="X750" s="160"/>
      <c r="Y750" s="150"/>
      <c r="Z750" s="150"/>
      <c r="AA750" s="150"/>
      <c r="AB750" s="150"/>
      <c r="AC750" s="150"/>
      <c r="AD750" s="150"/>
      <c r="AE750" s="150"/>
      <c r="AF750" s="150"/>
      <c r="AG750" s="150" t="s">
        <v>264</v>
      </c>
      <c r="AH750" s="150">
        <v>0</v>
      </c>
      <c r="AI750" s="150"/>
      <c r="AJ750" s="150"/>
      <c r="AK750" s="150"/>
      <c r="AL750" s="150"/>
      <c r="AM750" s="150"/>
      <c r="AN750" s="150"/>
      <c r="AO750" s="150"/>
      <c r="AP750" s="150"/>
      <c r="AQ750" s="150"/>
      <c r="AR750" s="150"/>
      <c r="AS750" s="150"/>
      <c r="AT750" s="150"/>
      <c r="AU750" s="150"/>
      <c r="AV750" s="150"/>
      <c r="AW750" s="150"/>
      <c r="AX750" s="150"/>
      <c r="AY750" s="150"/>
      <c r="AZ750" s="150"/>
      <c r="BA750" s="150"/>
      <c r="BB750" s="150"/>
      <c r="BC750" s="150"/>
      <c r="BD750" s="150"/>
      <c r="BE750" s="150"/>
      <c r="BF750" s="150"/>
      <c r="BG750" s="150"/>
      <c r="BH750" s="150"/>
    </row>
    <row r="751" spans="1:60" outlineLevel="1" x14ac:dyDescent="0.2">
      <c r="A751" s="157"/>
      <c r="B751" s="158"/>
      <c r="C751" s="195" t="s">
        <v>531</v>
      </c>
      <c r="D751" s="188"/>
      <c r="E751" s="189">
        <v>59.98</v>
      </c>
      <c r="F751" s="160"/>
      <c r="G751" s="160"/>
      <c r="H751" s="160"/>
      <c r="I751" s="160"/>
      <c r="J751" s="160"/>
      <c r="K751" s="160"/>
      <c r="L751" s="160"/>
      <c r="M751" s="160"/>
      <c r="N751" s="160"/>
      <c r="O751" s="160"/>
      <c r="P751" s="160"/>
      <c r="Q751" s="160"/>
      <c r="R751" s="160"/>
      <c r="S751" s="160"/>
      <c r="T751" s="160"/>
      <c r="U751" s="160"/>
      <c r="V751" s="160"/>
      <c r="W751" s="160"/>
      <c r="X751" s="160"/>
      <c r="Y751" s="150"/>
      <c r="Z751" s="150"/>
      <c r="AA751" s="150"/>
      <c r="AB751" s="150"/>
      <c r="AC751" s="150"/>
      <c r="AD751" s="150"/>
      <c r="AE751" s="150"/>
      <c r="AF751" s="150"/>
      <c r="AG751" s="150" t="s">
        <v>264</v>
      </c>
      <c r="AH751" s="150">
        <v>0</v>
      </c>
      <c r="AI751" s="150"/>
      <c r="AJ751" s="150"/>
      <c r="AK751" s="150"/>
      <c r="AL751" s="150"/>
      <c r="AM751" s="150"/>
      <c r="AN751" s="150"/>
      <c r="AO751" s="150"/>
      <c r="AP751" s="150"/>
      <c r="AQ751" s="150"/>
      <c r="AR751" s="150"/>
      <c r="AS751" s="150"/>
      <c r="AT751" s="150"/>
      <c r="AU751" s="150"/>
      <c r="AV751" s="150"/>
      <c r="AW751" s="150"/>
      <c r="AX751" s="150"/>
      <c r="AY751" s="150"/>
      <c r="AZ751" s="150"/>
      <c r="BA751" s="150"/>
      <c r="BB751" s="150"/>
      <c r="BC751" s="150"/>
      <c r="BD751" s="150"/>
      <c r="BE751" s="150"/>
      <c r="BF751" s="150"/>
      <c r="BG751" s="150"/>
      <c r="BH751" s="150"/>
    </row>
    <row r="752" spans="1:60" outlineLevel="1" x14ac:dyDescent="0.2">
      <c r="A752" s="157"/>
      <c r="B752" s="158"/>
      <c r="C752" s="196" t="s">
        <v>763</v>
      </c>
      <c r="D752" s="190"/>
      <c r="E752" s="191">
        <v>29.557500000000001</v>
      </c>
      <c r="F752" s="160"/>
      <c r="G752" s="160"/>
      <c r="H752" s="160"/>
      <c r="I752" s="160"/>
      <c r="J752" s="160"/>
      <c r="K752" s="160"/>
      <c r="L752" s="160"/>
      <c r="M752" s="160"/>
      <c r="N752" s="160"/>
      <c r="O752" s="160"/>
      <c r="P752" s="160"/>
      <c r="Q752" s="160"/>
      <c r="R752" s="160"/>
      <c r="S752" s="160"/>
      <c r="T752" s="160"/>
      <c r="U752" s="160"/>
      <c r="V752" s="160"/>
      <c r="W752" s="160"/>
      <c r="X752" s="160"/>
      <c r="Y752" s="150"/>
      <c r="Z752" s="150"/>
      <c r="AA752" s="150"/>
      <c r="AB752" s="150"/>
      <c r="AC752" s="150"/>
      <c r="AD752" s="150"/>
      <c r="AE752" s="150"/>
      <c r="AF752" s="150"/>
      <c r="AG752" s="150" t="s">
        <v>264</v>
      </c>
      <c r="AH752" s="150">
        <v>4</v>
      </c>
      <c r="AI752" s="150"/>
      <c r="AJ752" s="150"/>
      <c r="AK752" s="150"/>
      <c r="AL752" s="150"/>
      <c r="AM752" s="150"/>
      <c r="AN752" s="150"/>
      <c r="AO752" s="150"/>
      <c r="AP752" s="150"/>
      <c r="AQ752" s="150"/>
      <c r="AR752" s="150"/>
      <c r="AS752" s="150"/>
      <c r="AT752" s="150"/>
      <c r="AU752" s="150"/>
      <c r="AV752" s="150"/>
      <c r="AW752" s="150"/>
      <c r="AX752" s="150"/>
      <c r="AY752" s="150"/>
      <c r="AZ752" s="150"/>
      <c r="BA752" s="150"/>
      <c r="BB752" s="150"/>
      <c r="BC752" s="150"/>
      <c r="BD752" s="150"/>
      <c r="BE752" s="150"/>
      <c r="BF752" s="150"/>
      <c r="BG752" s="150"/>
      <c r="BH752" s="150"/>
    </row>
    <row r="753" spans="1:60" ht="22.5" outlineLevel="1" x14ac:dyDescent="0.2">
      <c r="A753" s="169">
        <v>131</v>
      </c>
      <c r="B753" s="170" t="s">
        <v>857</v>
      </c>
      <c r="C753" s="184" t="s">
        <v>858</v>
      </c>
      <c r="D753" s="171" t="s">
        <v>259</v>
      </c>
      <c r="E753" s="172">
        <v>11.0745</v>
      </c>
      <c r="F753" s="173"/>
      <c r="G753" s="174">
        <f>ROUND(E753*F753,2)</f>
        <v>0</v>
      </c>
      <c r="H753" s="161"/>
      <c r="I753" s="160">
        <f>ROUND(E753*H753,2)</f>
        <v>0</v>
      </c>
      <c r="J753" s="161"/>
      <c r="K753" s="160">
        <f>ROUND(E753*J753,2)</f>
        <v>0</v>
      </c>
      <c r="L753" s="160">
        <v>21</v>
      </c>
      <c r="M753" s="160">
        <f>G753*(1+L753/100)</f>
        <v>0</v>
      </c>
      <c r="N753" s="160">
        <v>0</v>
      </c>
      <c r="O753" s="160">
        <f>ROUND(E753*N753,2)</f>
        <v>0</v>
      </c>
      <c r="P753" s="160">
        <v>0.62319999999999998</v>
      </c>
      <c r="Q753" s="160">
        <f>ROUND(E753*P753,2)</f>
        <v>6.9</v>
      </c>
      <c r="R753" s="160"/>
      <c r="S753" s="160" t="s">
        <v>236</v>
      </c>
      <c r="T753" s="160" t="s">
        <v>300</v>
      </c>
      <c r="U753" s="160">
        <v>1.85012</v>
      </c>
      <c r="V753" s="160">
        <f>ROUND(E753*U753,2)</f>
        <v>20.49</v>
      </c>
      <c r="W753" s="160"/>
      <c r="X753" s="160" t="s">
        <v>261</v>
      </c>
      <c r="Y753" s="150"/>
      <c r="Z753" s="150"/>
      <c r="AA753" s="150"/>
      <c r="AB753" s="150"/>
      <c r="AC753" s="150"/>
      <c r="AD753" s="150"/>
      <c r="AE753" s="150"/>
      <c r="AF753" s="150"/>
      <c r="AG753" s="150" t="s">
        <v>262</v>
      </c>
      <c r="AH753" s="150"/>
      <c r="AI753" s="150"/>
      <c r="AJ753" s="150"/>
      <c r="AK753" s="150"/>
      <c r="AL753" s="150"/>
      <c r="AM753" s="150"/>
      <c r="AN753" s="150"/>
      <c r="AO753" s="150"/>
      <c r="AP753" s="150"/>
      <c r="AQ753" s="150"/>
      <c r="AR753" s="150"/>
      <c r="AS753" s="150"/>
      <c r="AT753" s="150"/>
      <c r="AU753" s="150"/>
      <c r="AV753" s="150"/>
      <c r="AW753" s="150"/>
      <c r="AX753" s="150"/>
      <c r="AY753" s="150"/>
      <c r="AZ753" s="150"/>
      <c r="BA753" s="150"/>
      <c r="BB753" s="150"/>
      <c r="BC753" s="150"/>
      <c r="BD753" s="150"/>
      <c r="BE753" s="150"/>
      <c r="BF753" s="150"/>
      <c r="BG753" s="150"/>
      <c r="BH753" s="150"/>
    </row>
    <row r="754" spans="1:60" outlineLevel="1" x14ac:dyDescent="0.2">
      <c r="A754" s="157"/>
      <c r="B754" s="158"/>
      <c r="C754" s="195" t="s">
        <v>859</v>
      </c>
      <c r="D754" s="188"/>
      <c r="E754" s="189">
        <v>9.6300000000000008</v>
      </c>
      <c r="F754" s="160"/>
      <c r="G754" s="160"/>
      <c r="H754" s="160"/>
      <c r="I754" s="160"/>
      <c r="J754" s="160"/>
      <c r="K754" s="160"/>
      <c r="L754" s="160"/>
      <c r="M754" s="160"/>
      <c r="N754" s="160"/>
      <c r="O754" s="160"/>
      <c r="P754" s="160"/>
      <c r="Q754" s="160"/>
      <c r="R754" s="160"/>
      <c r="S754" s="160"/>
      <c r="T754" s="160"/>
      <c r="U754" s="160"/>
      <c r="V754" s="160"/>
      <c r="W754" s="160"/>
      <c r="X754" s="160"/>
      <c r="Y754" s="150"/>
      <c r="Z754" s="150"/>
      <c r="AA754" s="150"/>
      <c r="AB754" s="150"/>
      <c r="AC754" s="150"/>
      <c r="AD754" s="150"/>
      <c r="AE754" s="150"/>
      <c r="AF754" s="150"/>
      <c r="AG754" s="150" t="s">
        <v>264</v>
      </c>
      <c r="AH754" s="150">
        <v>0</v>
      </c>
      <c r="AI754" s="150"/>
      <c r="AJ754" s="150"/>
      <c r="AK754" s="150"/>
      <c r="AL754" s="150"/>
      <c r="AM754" s="150"/>
      <c r="AN754" s="150"/>
      <c r="AO754" s="150"/>
      <c r="AP754" s="150"/>
      <c r="AQ754" s="150"/>
      <c r="AR754" s="150"/>
      <c r="AS754" s="150"/>
      <c r="AT754" s="150"/>
      <c r="AU754" s="150"/>
      <c r="AV754" s="150"/>
      <c r="AW754" s="150"/>
      <c r="AX754" s="150"/>
      <c r="AY754" s="150"/>
      <c r="AZ754" s="150"/>
      <c r="BA754" s="150"/>
      <c r="BB754" s="150"/>
      <c r="BC754" s="150"/>
      <c r="BD754" s="150"/>
      <c r="BE754" s="150"/>
      <c r="BF754" s="150"/>
      <c r="BG754" s="150"/>
      <c r="BH754" s="150"/>
    </row>
    <row r="755" spans="1:60" outlineLevel="1" x14ac:dyDescent="0.2">
      <c r="A755" s="157"/>
      <c r="B755" s="158"/>
      <c r="C755" s="196" t="s">
        <v>763</v>
      </c>
      <c r="D755" s="190"/>
      <c r="E755" s="191">
        <v>1.4444999999999999</v>
      </c>
      <c r="F755" s="160"/>
      <c r="G755" s="160"/>
      <c r="H755" s="160"/>
      <c r="I755" s="160"/>
      <c r="J755" s="160"/>
      <c r="K755" s="160"/>
      <c r="L755" s="160"/>
      <c r="M755" s="160"/>
      <c r="N755" s="160"/>
      <c r="O755" s="160"/>
      <c r="P755" s="160"/>
      <c r="Q755" s="160"/>
      <c r="R755" s="160"/>
      <c r="S755" s="160"/>
      <c r="T755" s="160"/>
      <c r="U755" s="160"/>
      <c r="V755" s="160"/>
      <c r="W755" s="160"/>
      <c r="X755" s="160"/>
      <c r="Y755" s="150"/>
      <c r="Z755" s="150"/>
      <c r="AA755" s="150"/>
      <c r="AB755" s="150"/>
      <c r="AC755" s="150"/>
      <c r="AD755" s="150"/>
      <c r="AE755" s="150"/>
      <c r="AF755" s="150"/>
      <c r="AG755" s="150" t="s">
        <v>264</v>
      </c>
      <c r="AH755" s="150">
        <v>4</v>
      </c>
      <c r="AI755" s="150"/>
      <c r="AJ755" s="150"/>
      <c r="AK755" s="150"/>
      <c r="AL755" s="150"/>
      <c r="AM755" s="150"/>
      <c r="AN755" s="150"/>
      <c r="AO755" s="150"/>
      <c r="AP755" s="150"/>
      <c r="AQ755" s="150"/>
      <c r="AR755" s="150"/>
      <c r="AS755" s="150"/>
      <c r="AT755" s="150"/>
      <c r="AU755" s="150"/>
      <c r="AV755" s="150"/>
      <c r="AW755" s="150"/>
      <c r="AX755" s="150"/>
      <c r="AY755" s="150"/>
      <c r="AZ755" s="150"/>
      <c r="BA755" s="150"/>
      <c r="BB755" s="150"/>
      <c r="BC755" s="150"/>
      <c r="BD755" s="150"/>
      <c r="BE755" s="150"/>
      <c r="BF755" s="150"/>
      <c r="BG755" s="150"/>
      <c r="BH755" s="150"/>
    </row>
    <row r="756" spans="1:60" ht="22.5" outlineLevel="1" x14ac:dyDescent="0.2">
      <c r="A756" s="175">
        <v>132</v>
      </c>
      <c r="B756" s="176" t="s">
        <v>860</v>
      </c>
      <c r="C756" s="183" t="s">
        <v>861</v>
      </c>
      <c r="D756" s="177" t="s">
        <v>862</v>
      </c>
      <c r="E756" s="178">
        <v>1</v>
      </c>
      <c r="F756" s="179"/>
      <c r="G756" s="180">
        <f t="shared" ref="G756:G762" si="0">ROUND(E756*F756,2)</f>
        <v>0</v>
      </c>
      <c r="H756" s="161"/>
      <c r="I756" s="160">
        <f t="shared" ref="I756:I762" si="1">ROUND(E756*H756,2)</f>
        <v>0</v>
      </c>
      <c r="J756" s="161"/>
      <c r="K756" s="160">
        <f t="shared" ref="K756:K762" si="2">ROUND(E756*J756,2)</f>
        <v>0</v>
      </c>
      <c r="L756" s="160">
        <v>21</v>
      </c>
      <c r="M756" s="160">
        <f t="shared" ref="M756:M762" si="3">G756*(1+L756/100)</f>
        <v>0</v>
      </c>
      <c r="N756" s="160">
        <v>0</v>
      </c>
      <c r="O756" s="160">
        <f t="shared" ref="O756:O762" si="4">ROUND(E756*N756,2)</f>
        <v>0</v>
      </c>
      <c r="P756" s="160">
        <v>0</v>
      </c>
      <c r="Q756" s="160">
        <f t="shared" ref="Q756:Q762" si="5">ROUND(E756*P756,2)</f>
        <v>0</v>
      </c>
      <c r="R756" s="160"/>
      <c r="S756" s="160" t="s">
        <v>236</v>
      </c>
      <c r="T756" s="160" t="s">
        <v>237</v>
      </c>
      <c r="U756" s="160">
        <v>0</v>
      </c>
      <c r="V756" s="160">
        <f t="shared" ref="V756:V762" si="6">ROUND(E756*U756,2)</f>
        <v>0</v>
      </c>
      <c r="W756" s="160"/>
      <c r="X756" s="160" t="s">
        <v>261</v>
      </c>
      <c r="Y756" s="150"/>
      <c r="Z756" s="150"/>
      <c r="AA756" s="150"/>
      <c r="AB756" s="150"/>
      <c r="AC756" s="150"/>
      <c r="AD756" s="150"/>
      <c r="AE756" s="150"/>
      <c r="AF756" s="150"/>
      <c r="AG756" s="150" t="s">
        <v>262</v>
      </c>
      <c r="AH756" s="150"/>
      <c r="AI756" s="150"/>
      <c r="AJ756" s="150"/>
      <c r="AK756" s="150"/>
      <c r="AL756" s="150"/>
      <c r="AM756" s="150"/>
      <c r="AN756" s="150"/>
      <c r="AO756" s="150"/>
      <c r="AP756" s="150"/>
      <c r="AQ756" s="150"/>
      <c r="AR756" s="150"/>
      <c r="AS756" s="150"/>
      <c r="AT756" s="150"/>
      <c r="AU756" s="150"/>
      <c r="AV756" s="150"/>
      <c r="AW756" s="150"/>
      <c r="AX756" s="150"/>
      <c r="AY756" s="150"/>
      <c r="AZ756" s="150"/>
      <c r="BA756" s="150"/>
      <c r="BB756" s="150"/>
      <c r="BC756" s="150"/>
      <c r="BD756" s="150"/>
      <c r="BE756" s="150"/>
      <c r="BF756" s="150"/>
      <c r="BG756" s="150"/>
      <c r="BH756" s="150"/>
    </row>
    <row r="757" spans="1:60" ht="22.5" outlineLevel="1" x14ac:dyDescent="0.2">
      <c r="A757" s="175">
        <v>133</v>
      </c>
      <c r="B757" s="176" t="s">
        <v>863</v>
      </c>
      <c r="C757" s="183" t="s">
        <v>864</v>
      </c>
      <c r="D757" s="177" t="s">
        <v>862</v>
      </c>
      <c r="E757" s="178">
        <v>1</v>
      </c>
      <c r="F757" s="179"/>
      <c r="G757" s="180">
        <f t="shared" si="0"/>
        <v>0</v>
      </c>
      <c r="H757" s="161"/>
      <c r="I757" s="160">
        <f t="shared" si="1"/>
        <v>0</v>
      </c>
      <c r="J757" s="161"/>
      <c r="K757" s="160">
        <f t="shared" si="2"/>
        <v>0</v>
      </c>
      <c r="L757" s="160">
        <v>21</v>
      </c>
      <c r="M757" s="160">
        <f t="shared" si="3"/>
        <v>0</v>
      </c>
      <c r="N757" s="160">
        <v>0</v>
      </c>
      <c r="O757" s="160">
        <f t="shared" si="4"/>
        <v>0</v>
      </c>
      <c r="P757" s="160">
        <v>0</v>
      </c>
      <c r="Q757" s="160">
        <f t="shared" si="5"/>
        <v>0</v>
      </c>
      <c r="R757" s="160"/>
      <c r="S757" s="160" t="s">
        <v>236</v>
      </c>
      <c r="T757" s="160" t="s">
        <v>237</v>
      </c>
      <c r="U757" s="160">
        <v>0</v>
      </c>
      <c r="V757" s="160">
        <f t="shared" si="6"/>
        <v>0</v>
      </c>
      <c r="W757" s="160"/>
      <c r="X757" s="160" t="s">
        <v>261</v>
      </c>
      <c r="Y757" s="150"/>
      <c r="Z757" s="150"/>
      <c r="AA757" s="150"/>
      <c r="AB757" s="150"/>
      <c r="AC757" s="150"/>
      <c r="AD757" s="150"/>
      <c r="AE757" s="150"/>
      <c r="AF757" s="150"/>
      <c r="AG757" s="150" t="s">
        <v>262</v>
      </c>
      <c r="AH757" s="150"/>
      <c r="AI757" s="150"/>
      <c r="AJ757" s="150"/>
      <c r="AK757" s="150"/>
      <c r="AL757" s="150"/>
      <c r="AM757" s="150"/>
      <c r="AN757" s="150"/>
      <c r="AO757" s="150"/>
      <c r="AP757" s="150"/>
      <c r="AQ757" s="150"/>
      <c r="AR757" s="150"/>
      <c r="AS757" s="150"/>
      <c r="AT757" s="150"/>
      <c r="AU757" s="150"/>
      <c r="AV757" s="150"/>
      <c r="AW757" s="150"/>
      <c r="AX757" s="150"/>
      <c r="AY757" s="150"/>
      <c r="AZ757" s="150"/>
      <c r="BA757" s="150"/>
      <c r="BB757" s="150"/>
      <c r="BC757" s="150"/>
      <c r="BD757" s="150"/>
      <c r="BE757" s="150"/>
      <c r="BF757" s="150"/>
      <c r="BG757" s="150"/>
      <c r="BH757" s="150"/>
    </row>
    <row r="758" spans="1:60" ht="22.5" outlineLevel="1" x14ac:dyDescent="0.2">
      <c r="A758" s="175">
        <v>134</v>
      </c>
      <c r="B758" s="176" t="s">
        <v>865</v>
      </c>
      <c r="C758" s="183" t="s">
        <v>866</v>
      </c>
      <c r="D758" s="177" t="s">
        <v>862</v>
      </c>
      <c r="E758" s="178">
        <v>1</v>
      </c>
      <c r="F758" s="179"/>
      <c r="G758" s="180">
        <f t="shared" si="0"/>
        <v>0</v>
      </c>
      <c r="H758" s="161"/>
      <c r="I758" s="160">
        <f t="shared" si="1"/>
        <v>0</v>
      </c>
      <c r="J758" s="161"/>
      <c r="K758" s="160">
        <f t="shared" si="2"/>
        <v>0</v>
      </c>
      <c r="L758" s="160">
        <v>21</v>
      </c>
      <c r="M758" s="160">
        <f t="shared" si="3"/>
        <v>0</v>
      </c>
      <c r="N758" s="160">
        <v>0</v>
      </c>
      <c r="O758" s="160">
        <f t="shared" si="4"/>
        <v>0</v>
      </c>
      <c r="P758" s="160">
        <v>0</v>
      </c>
      <c r="Q758" s="160">
        <f t="shared" si="5"/>
        <v>0</v>
      </c>
      <c r="R758" s="160"/>
      <c r="S758" s="160" t="s">
        <v>236</v>
      </c>
      <c r="T758" s="160" t="s">
        <v>237</v>
      </c>
      <c r="U758" s="160">
        <v>0</v>
      </c>
      <c r="V758" s="160">
        <f t="shared" si="6"/>
        <v>0</v>
      </c>
      <c r="W758" s="160"/>
      <c r="X758" s="160" t="s">
        <v>261</v>
      </c>
      <c r="Y758" s="150"/>
      <c r="Z758" s="150"/>
      <c r="AA758" s="150"/>
      <c r="AB758" s="150"/>
      <c r="AC758" s="150"/>
      <c r="AD758" s="150"/>
      <c r="AE758" s="150"/>
      <c r="AF758" s="150"/>
      <c r="AG758" s="150" t="s">
        <v>262</v>
      </c>
      <c r="AH758" s="150"/>
      <c r="AI758" s="150"/>
      <c r="AJ758" s="150"/>
      <c r="AK758" s="150"/>
      <c r="AL758" s="150"/>
      <c r="AM758" s="150"/>
      <c r="AN758" s="150"/>
      <c r="AO758" s="150"/>
      <c r="AP758" s="150"/>
      <c r="AQ758" s="150"/>
      <c r="AR758" s="150"/>
      <c r="AS758" s="150"/>
      <c r="AT758" s="150"/>
      <c r="AU758" s="150"/>
      <c r="AV758" s="150"/>
      <c r="AW758" s="150"/>
      <c r="AX758" s="150"/>
      <c r="AY758" s="150"/>
      <c r="AZ758" s="150"/>
      <c r="BA758" s="150"/>
      <c r="BB758" s="150"/>
      <c r="BC758" s="150"/>
      <c r="BD758" s="150"/>
      <c r="BE758" s="150"/>
      <c r="BF758" s="150"/>
      <c r="BG758" s="150"/>
      <c r="BH758" s="150"/>
    </row>
    <row r="759" spans="1:60" outlineLevel="1" x14ac:dyDescent="0.2">
      <c r="A759" s="175">
        <v>135</v>
      </c>
      <c r="B759" s="176" t="s">
        <v>867</v>
      </c>
      <c r="C759" s="183" t="s">
        <v>868</v>
      </c>
      <c r="D759" s="177" t="s">
        <v>292</v>
      </c>
      <c r="E759" s="178">
        <v>1</v>
      </c>
      <c r="F759" s="179"/>
      <c r="G759" s="180">
        <f t="shared" si="0"/>
        <v>0</v>
      </c>
      <c r="H759" s="161"/>
      <c r="I759" s="160">
        <f t="shared" si="1"/>
        <v>0</v>
      </c>
      <c r="J759" s="161"/>
      <c r="K759" s="160">
        <f t="shared" si="2"/>
        <v>0</v>
      </c>
      <c r="L759" s="160">
        <v>21</v>
      </c>
      <c r="M759" s="160">
        <f t="shared" si="3"/>
        <v>0</v>
      </c>
      <c r="N759" s="160">
        <v>0</v>
      </c>
      <c r="O759" s="160">
        <f t="shared" si="4"/>
        <v>0</v>
      </c>
      <c r="P759" s="160">
        <v>1.8</v>
      </c>
      <c r="Q759" s="160">
        <f t="shared" si="5"/>
        <v>1.8</v>
      </c>
      <c r="R759" s="160"/>
      <c r="S759" s="160" t="s">
        <v>236</v>
      </c>
      <c r="T759" s="160" t="s">
        <v>237</v>
      </c>
      <c r="U759" s="160">
        <v>1.3280000000000001</v>
      </c>
      <c r="V759" s="160">
        <f t="shared" si="6"/>
        <v>1.33</v>
      </c>
      <c r="W759" s="160"/>
      <c r="X759" s="160" t="s">
        <v>261</v>
      </c>
      <c r="Y759" s="150"/>
      <c r="Z759" s="150"/>
      <c r="AA759" s="150"/>
      <c r="AB759" s="150"/>
      <c r="AC759" s="150"/>
      <c r="AD759" s="150"/>
      <c r="AE759" s="150"/>
      <c r="AF759" s="150"/>
      <c r="AG759" s="150" t="s">
        <v>262</v>
      </c>
      <c r="AH759" s="150"/>
      <c r="AI759" s="150"/>
      <c r="AJ759" s="150"/>
      <c r="AK759" s="150"/>
      <c r="AL759" s="150"/>
      <c r="AM759" s="150"/>
      <c r="AN759" s="150"/>
      <c r="AO759" s="150"/>
      <c r="AP759" s="150"/>
      <c r="AQ759" s="150"/>
      <c r="AR759" s="150"/>
      <c r="AS759" s="150"/>
      <c r="AT759" s="150"/>
      <c r="AU759" s="150"/>
      <c r="AV759" s="150"/>
      <c r="AW759" s="150"/>
      <c r="AX759" s="150"/>
      <c r="AY759" s="150"/>
      <c r="AZ759" s="150"/>
      <c r="BA759" s="150"/>
      <c r="BB759" s="150"/>
      <c r="BC759" s="150"/>
      <c r="BD759" s="150"/>
      <c r="BE759" s="150"/>
      <c r="BF759" s="150"/>
      <c r="BG759" s="150"/>
      <c r="BH759" s="150"/>
    </row>
    <row r="760" spans="1:60" ht="22.5" outlineLevel="1" x14ac:dyDescent="0.2">
      <c r="A760" s="175">
        <v>136</v>
      </c>
      <c r="B760" s="176" t="s">
        <v>869</v>
      </c>
      <c r="C760" s="183" t="s">
        <v>870</v>
      </c>
      <c r="D760" s="177" t="s">
        <v>292</v>
      </c>
      <c r="E760" s="178">
        <v>1</v>
      </c>
      <c r="F760" s="179"/>
      <c r="G760" s="180">
        <f t="shared" si="0"/>
        <v>0</v>
      </c>
      <c r="H760" s="161"/>
      <c r="I760" s="160">
        <f t="shared" si="1"/>
        <v>0</v>
      </c>
      <c r="J760" s="161"/>
      <c r="K760" s="160">
        <f t="shared" si="2"/>
        <v>0</v>
      </c>
      <c r="L760" s="160">
        <v>21</v>
      </c>
      <c r="M760" s="160">
        <f t="shared" si="3"/>
        <v>0</v>
      </c>
      <c r="N760" s="160">
        <v>6.6600000000000001E-3</v>
      </c>
      <c r="O760" s="160">
        <f t="shared" si="4"/>
        <v>0.01</v>
      </c>
      <c r="P760" s="160">
        <v>2.4</v>
      </c>
      <c r="Q760" s="160">
        <f t="shared" si="5"/>
        <v>2.4</v>
      </c>
      <c r="R760" s="160"/>
      <c r="S760" s="160" t="s">
        <v>236</v>
      </c>
      <c r="T760" s="160" t="s">
        <v>237</v>
      </c>
      <c r="U760" s="160">
        <v>6.72</v>
      </c>
      <c r="V760" s="160">
        <f t="shared" si="6"/>
        <v>6.72</v>
      </c>
      <c r="W760" s="160"/>
      <c r="X760" s="160" t="s">
        <v>261</v>
      </c>
      <c r="Y760" s="150"/>
      <c r="Z760" s="150"/>
      <c r="AA760" s="150"/>
      <c r="AB760" s="150"/>
      <c r="AC760" s="150"/>
      <c r="AD760" s="150"/>
      <c r="AE760" s="150"/>
      <c r="AF760" s="150"/>
      <c r="AG760" s="150" t="s">
        <v>262</v>
      </c>
      <c r="AH760" s="150"/>
      <c r="AI760" s="150"/>
      <c r="AJ760" s="150"/>
      <c r="AK760" s="150"/>
      <c r="AL760" s="150"/>
      <c r="AM760" s="150"/>
      <c r="AN760" s="150"/>
      <c r="AO760" s="150"/>
      <c r="AP760" s="150"/>
      <c r="AQ760" s="150"/>
      <c r="AR760" s="150"/>
      <c r="AS760" s="150"/>
      <c r="AT760" s="150"/>
      <c r="AU760" s="150"/>
      <c r="AV760" s="150"/>
      <c r="AW760" s="150"/>
      <c r="AX760" s="150"/>
      <c r="AY760" s="150"/>
      <c r="AZ760" s="150"/>
      <c r="BA760" s="150"/>
      <c r="BB760" s="150"/>
      <c r="BC760" s="150"/>
      <c r="BD760" s="150"/>
      <c r="BE760" s="150"/>
      <c r="BF760" s="150"/>
      <c r="BG760" s="150"/>
      <c r="BH760" s="150"/>
    </row>
    <row r="761" spans="1:60" ht="22.5" outlineLevel="1" x14ac:dyDescent="0.2">
      <c r="A761" s="175">
        <v>137</v>
      </c>
      <c r="B761" s="176" t="s">
        <v>871</v>
      </c>
      <c r="C761" s="183" t="s">
        <v>872</v>
      </c>
      <c r="D761" s="177" t="s">
        <v>292</v>
      </c>
      <c r="E761" s="178">
        <v>1</v>
      </c>
      <c r="F761" s="179"/>
      <c r="G761" s="180">
        <f t="shared" si="0"/>
        <v>0</v>
      </c>
      <c r="H761" s="161"/>
      <c r="I761" s="160">
        <f t="shared" si="1"/>
        <v>0</v>
      </c>
      <c r="J761" s="161"/>
      <c r="K761" s="160">
        <f t="shared" si="2"/>
        <v>0</v>
      </c>
      <c r="L761" s="160">
        <v>21</v>
      </c>
      <c r="M761" s="160">
        <f t="shared" si="3"/>
        <v>0</v>
      </c>
      <c r="N761" s="160">
        <v>6.6600000000000001E-3</v>
      </c>
      <c r="O761" s="160">
        <f t="shared" si="4"/>
        <v>0.01</v>
      </c>
      <c r="P761" s="160">
        <v>2.4</v>
      </c>
      <c r="Q761" s="160">
        <f t="shared" si="5"/>
        <v>2.4</v>
      </c>
      <c r="R761" s="160"/>
      <c r="S761" s="160" t="s">
        <v>236</v>
      </c>
      <c r="T761" s="160" t="s">
        <v>300</v>
      </c>
      <c r="U761" s="160">
        <v>6.72</v>
      </c>
      <c r="V761" s="160">
        <f t="shared" si="6"/>
        <v>6.72</v>
      </c>
      <c r="W761" s="160"/>
      <c r="X761" s="160" t="s">
        <v>261</v>
      </c>
      <c r="Y761" s="150"/>
      <c r="Z761" s="150"/>
      <c r="AA761" s="150"/>
      <c r="AB761" s="150"/>
      <c r="AC761" s="150"/>
      <c r="AD761" s="150"/>
      <c r="AE761" s="150"/>
      <c r="AF761" s="150"/>
      <c r="AG761" s="150" t="s">
        <v>262</v>
      </c>
      <c r="AH761" s="150"/>
      <c r="AI761" s="150"/>
      <c r="AJ761" s="150"/>
      <c r="AK761" s="150"/>
      <c r="AL761" s="150"/>
      <c r="AM761" s="150"/>
      <c r="AN761" s="150"/>
      <c r="AO761" s="150"/>
      <c r="AP761" s="150"/>
      <c r="AQ761" s="150"/>
      <c r="AR761" s="150"/>
      <c r="AS761" s="150"/>
      <c r="AT761" s="150"/>
      <c r="AU761" s="150"/>
      <c r="AV761" s="150"/>
      <c r="AW761" s="150"/>
      <c r="AX761" s="150"/>
      <c r="AY761" s="150"/>
      <c r="AZ761" s="150"/>
      <c r="BA761" s="150"/>
      <c r="BB761" s="150"/>
      <c r="BC761" s="150"/>
      <c r="BD761" s="150"/>
      <c r="BE761" s="150"/>
      <c r="BF761" s="150"/>
      <c r="BG761" s="150"/>
      <c r="BH761" s="150"/>
    </row>
    <row r="762" spans="1:60" ht="22.5" outlineLevel="1" x14ac:dyDescent="0.2">
      <c r="A762" s="169">
        <v>138</v>
      </c>
      <c r="B762" s="170" t="s">
        <v>873</v>
      </c>
      <c r="C762" s="184" t="s">
        <v>874</v>
      </c>
      <c r="D762" s="171" t="s">
        <v>259</v>
      </c>
      <c r="E762" s="172">
        <v>360.04199999999997</v>
      </c>
      <c r="F762" s="173"/>
      <c r="G762" s="174">
        <f t="shared" si="0"/>
        <v>0</v>
      </c>
      <c r="H762" s="161"/>
      <c r="I762" s="160">
        <f t="shared" si="1"/>
        <v>0</v>
      </c>
      <c r="J762" s="161"/>
      <c r="K762" s="160">
        <f t="shared" si="2"/>
        <v>0</v>
      </c>
      <c r="L762" s="160">
        <v>21</v>
      </c>
      <c r="M762" s="160">
        <f t="shared" si="3"/>
        <v>0</v>
      </c>
      <c r="N762" s="160">
        <v>0</v>
      </c>
      <c r="O762" s="160">
        <f t="shared" si="4"/>
        <v>0</v>
      </c>
      <c r="P762" s="160">
        <v>0.05</v>
      </c>
      <c r="Q762" s="160">
        <f t="shared" si="5"/>
        <v>18</v>
      </c>
      <c r="R762" s="160"/>
      <c r="S762" s="160" t="s">
        <v>236</v>
      </c>
      <c r="T762" s="160" t="s">
        <v>295</v>
      </c>
      <c r="U762" s="160">
        <v>0.46200000000000002</v>
      </c>
      <c r="V762" s="160">
        <f t="shared" si="6"/>
        <v>166.34</v>
      </c>
      <c r="W762" s="160"/>
      <c r="X762" s="160" t="s">
        <v>261</v>
      </c>
      <c r="Y762" s="150"/>
      <c r="Z762" s="150"/>
      <c r="AA762" s="150"/>
      <c r="AB762" s="150"/>
      <c r="AC762" s="150"/>
      <c r="AD762" s="150"/>
      <c r="AE762" s="150"/>
      <c r="AF762" s="150"/>
      <c r="AG762" s="150" t="s">
        <v>262</v>
      </c>
      <c r="AH762" s="150"/>
      <c r="AI762" s="150"/>
      <c r="AJ762" s="150"/>
      <c r="AK762" s="150"/>
      <c r="AL762" s="150"/>
      <c r="AM762" s="150"/>
      <c r="AN762" s="150"/>
      <c r="AO762" s="150"/>
      <c r="AP762" s="150"/>
      <c r="AQ762" s="150"/>
      <c r="AR762" s="150"/>
      <c r="AS762" s="150"/>
      <c r="AT762" s="150"/>
      <c r="AU762" s="150"/>
      <c r="AV762" s="150"/>
      <c r="AW762" s="150"/>
      <c r="AX762" s="150"/>
      <c r="AY762" s="150"/>
      <c r="AZ762" s="150"/>
      <c r="BA762" s="150"/>
      <c r="BB762" s="150"/>
      <c r="BC762" s="150"/>
      <c r="BD762" s="150"/>
      <c r="BE762" s="150"/>
      <c r="BF762" s="150"/>
      <c r="BG762" s="150"/>
      <c r="BH762" s="150"/>
    </row>
    <row r="763" spans="1:60" outlineLevel="1" x14ac:dyDescent="0.2">
      <c r="A763" s="157"/>
      <c r="B763" s="158"/>
      <c r="C763" s="195" t="s">
        <v>516</v>
      </c>
      <c r="D763" s="188"/>
      <c r="E763" s="189"/>
      <c r="F763" s="160"/>
      <c r="G763" s="160"/>
      <c r="H763" s="160"/>
      <c r="I763" s="160"/>
      <c r="J763" s="160"/>
      <c r="K763" s="160"/>
      <c r="L763" s="160"/>
      <c r="M763" s="160"/>
      <c r="N763" s="160"/>
      <c r="O763" s="160"/>
      <c r="P763" s="160"/>
      <c r="Q763" s="160"/>
      <c r="R763" s="160"/>
      <c r="S763" s="160"/>
      <c r="T763" s="160"/>
      <c r="U763" s="160"/>
      <c r="V763" s="160"/>
      <c r="W763" s="160"/>
      <c r="X763" s="160"/>
      <c r="Y763" s="150"/>
      <c r="Z763" s="150"/>
      <c r="AA763" s="150"/>
      <c r="AB763" s="150"/>
      <c r="AC763" s="150"/>
      <c r="AD763" s="150"/>
      <c r="AE763" s="150"/>
      <c r="AF763" s="150"/>
      <c r="AG763" s="150" t="s">
        <v>264</v>
      </c>
      <c r="AH763" s="150">
        <v>0</v>
      </c>
      <c r="AI763" s="150"/>
      <c r="AJ763" s="150"/>
      <c r="AK763" s="150"/>
      <c r="AL763" s="150"/>
      <c r="AM763" s="150"/>
      <c r="AN763" s="150"/>
      <c r="AO763" s="150"/>
      <c r="AP763" s="150"/>
      <c r="AQ763" s="150"/>
      <c r="AR763" s="150"/>
      <c r="AS763" s="150"/>
      <c r="AT763" s="150"/>
      <c r="AU763" s="150"/>
      <c r="AV763" s="150"/>
      <c r="AW763" s="150"/>
      <c r="AX763" s="150"/>
      <c r="AY763" s="150"/>
      <c r="AZ763" s="150"/>
      <c r="BA763" s="150"/>
      <c r="BB763" s="150"/>
      <c r="BC763" s="150"/>
      <c r="BD763" s="150"/>
      <c r="BE763" s="150"/>
      <c r="BF763" s="150"/>
      <c r="BG763" s="150"/>
      <c r="BH763" s="150"/>
    </row>
    <row r="764" spans="1:60" outlineLevel="1" x14ac:dyDescent="0.2">
      <c r="A764" s="157"/>
      <c r="B764" s="158"/>
      <c r="C764" s="195" t="s">
        <v>517</v>
      </c>
      <c r="D764" s="188"/>
      <c r="E764" s="189">
        <v>74.3</v>
      </c>
      <c r="F764" s="160"/>
      <c r="G764" s="160"/>
      <c r="H764" s="160"/>
      <c r="I764" s="160"/>
      <c r="J764" s="160"/>
      <c r="K764" s="160"/>
      <c r="L764" s="160"/>
      <c r="M764" s="160"/>
      <c r="N764" s="160"/>
      <c r="O764" s="160"/>
      <c r="P764" s="160"/>
      <c r="Q764" s="160"/>
      <c r="R764" s="160"/>
      <c r="S764" s="160"/>
      <c r="T764" s="160"/>
      <c r="U764" s="160"/>
      <c r="V764" s="160"/>
      <c r="W764" s="160"/>
      <c r="X764" s="160"/>
      <c r="Y764" s="150"/>
      <c r="Z764" s="150"/>
      <c r="AA764" s="150"/>
      <c r="AB764" s="150"/>
      <c r="AC764" s="150"/>
      <c r="AD764" s="150"/>
      <c r="AE764" s="150"/>
      <c r="AF764" s="150"/>
      <c r="AG764" s="150" t="s">
        <v>264</v>
      </c>
      <c r="AH764" s="150">
        <v>0</v>
      </c>
      <c r="AI764" s="150"/>
      <c r="AJ764" s="150"/>
      <c r="AK764" s="150"/>
      <c r="AL764" s="150"/>
      <c r="AM764" s="150"/>
      <c r="AN764" s="150"/>
      <c r="AO764" s="150"/>
      <c r="AP764" s="150"/>
      <c r="AQ764" s="150"/>
      <c r="AR764" s="150"/>
      <c r="AS764" s="150"/>
      <c r="AT764" s="150"/>
      <c r="AU764" s="150"/>
      <c r="AV764" s="150"/>
      <c r="AW764" s="150"/>
      <c r="AX764" s="150"/>
      <c r="AY764" s="150"/>
      <c r="AZ764" s="150"/>
      <c r="BA764" s="150"/>
      <c r="BB764" s="150"/>
      <c r="BC764" s="150"/>
      <c r="BD764" s="150"/>
      <c r="BE764" s="150"/>
      <c r="BF764" s="150"/>
      <c r="BG764" s="150"/>
      <c r="BH764" s="150"/>
    </row>
    <row r="765" spans="1:60" outlineLevel="1" x14ac:dyDescent="0.2">
      <c r="A765" s="157"/>
      <c r="B765" s="158"/>
      <c r="C765" s="195" t="s">
        <v>518</v>
      </c>
      <c r="D765" s="188"/>
      <c r="E765" s="189">
        <v>30.29</v>
      </c>
      <c r="F765" s="160"/>
      <c r="G765" s="160"/>
      <c r="H765" s="160"/>
      <c r="I765" s="160"/>
      <c r="J765" s="160"/>
      <c r="K765" s="160"/>
      <c r="L765" s="160"/>
      <c r="M765" s="160"/>
      <c r="N765" s="160"/>
      <c r="O765" s="160"/>
      <c r="P765" s="160"/>
      <c r="Q765" s="160"/>
      <c r="R765" s="160"/>
      <c r="S765" s="160"/>
      <c r="T765" s="160"/>
      <c r="U765" s="160"/>
      <c r="V765" s="160"/>
      <c r="W765" s="160"/>
      <c r="X765" s="160"/>
      <c r="Y765" s="150"/>
      <c r="Z765" s="150"/>
      <c r="AA765" s="150"/>
      <c r="AB765" s="150"/>
      <c r="AC765" s="150"/>
      <c r="AD765" s="150"/>
      <c r="AE765" s="150"/>
      <c r="AF765" s="150"/>
      <c r="AG765" s="150" t="s">
        <v>264</v>
      </c>
      <c r="AH765" s="150">
        <v>0</v>
      </c>
      <c r="AI765" s="150"/>
      <c r="AJ765" s="150"/>
      <c r="AK765" s="150"/>
      <c r="AL765" s="150"/>
      <c r="AM765" s="150"/>
      <c r="AN765" s="150"/>
      <c r="AO765" s="150"/>
      <c r="AP765" s="150"/>
      <c r="AQ765" s="150"/>
      <c r="AR765" s="150"/>
      <c r="AS765" s="150"/>
      <c r="AT765" s="150"/>
      <c r="AU765" s="150"/>
      <c r="AV765" s="150"/>
      <c r="AW765" s="150"/>
      <c r="AX765" s="150"/>
      <c r="AY765" s="150"/>
      <c r="AZ765" s="150"/>
      <c r="BA765" s="150"/>
      <c r="BB765" s="150"/>
      <c r="BC765" s="150"/>
      <c r="BD765" s="150"/>
      <c r="BE765" s="150"/>
      <c r="BF765" s="150"/>
      <c r="BG765" s="150"/>
      <c r="BH765" s="150"/>
    </row>
    <row r="766" spans="1:60" outlineLevel="1" x14ac:dyDescent="0.2">
      <c r="A766" s="157"/>
      <c r="B766" s="158"/>
      <c r="C766" s="195" t="s">
        <v>519</v>
      </c>
      <c r="D766" s="188"/>
      <c r="E766" s="189">
        <v>10.69</v>
      </c>
      <c r="F766" s="160"/>
      <c r="G766" s="160"/>
      <c r="H766" s="160"/>
      <c r="I766" s="160"/>
      <c r="J766" s="160"/>
      <c r="K766" s="160"/>
      <c r="L766" s="160"/>
      <c r="M766" s="160"/>
      <c r="N766" s="160"/>
      <c r="O766" s="160"/>
      <c r="P766" s="160"/>
      <c r="Q766" s="160"/>
      <c r="R766" s="160"/>
      <c r="S766" s="160"/>
      <c r="T766" s="160"/>
      <c r="U766" s="160"/>
      <c r="V766" s="160"/>
      <c r="W766" s="160"/>
      <c r="X766" s="160"/>
      <c r="Y766" s="150"/>
      <c r="Z766" s="150"/>
      <c r="AA766" s="150"/>
      <c r="AB766" s="150"/>
      <c r="AC766" s="150"/>
      <c r="AD766" s="150"/>
      <c r="AE766" s="150"/>
      <c r="AF766" s="150"/>
      <c r="AG766" s="150" t="s">
        <v>264</v>
      </c>
      <c r="AH766" s="150">
        <v>0</v>
      </c>
      <c r="AI766" s="150"/>
      <c r="AJ766" s="150"/>
      <c r="AK766" s="150"/>
      <c r="AL766" s="150"/>
      <c r="AM766" s="150"/>
      <c r="AN766" s="150"/>
      <c r="AO766" s="150"/>
      <c r="AP766" s="150"/>
      <c r="AQ766" s="150"/>
      <c r="AR766" s="150"/>
      <c r="AS766" s="150"/>
      <c r="AT766" s="150"/>
      <c r="AU766" s="150"/>
      <c r="AV766" s="150"/>
      <c r="AW766" s="150"/>
      <c r="AX766" s="150"/>
      <c r="AY766" s="150"/>
      <c r="AZ766" s="150"/>
      <c r="BA766" s="150"/>
      <c r="BB766" s="150"/>
      <c r="BC766" s="150"/>
      <c r="BD766" s="150"/>
      <c r="BE766" s="150"/>
      <c r="BF766" s="150"/>
      <c r="BG766" s="150"/>
      <c r="BH766" s="150"/>
    </row>
    <row r="767" spans="1:60" outlineLevel="1" x14ac:dyDescent="0.2">
      <c r="A767" s="157"/>
      <c r="B767" s="158"/>
      <c r="C767" s="195" t="s">
        <v>520</v>
      </c>
      <c r="D767" s="188"/>
      <c r="E767" s="189">
        <v>3.34</v>
      </c>
      <c r="F767" s="160"/>
      <c r="G767" s="160"/>
      <c r="H767" s="160"/>
      <c r="I767" s="160"/>
      <c r="J767" s="160"/>
      <c r="K767" s="160"/>
      <c r="L767" s="160"/>
      <c r="M767" s="160"/>
      <c r="N767" s="160"/>
      <c r="O767" s="160"/>
      <c r="P767" s="160"/>
      <c r="Q767" s="160"/>
      <c r="R767" s="160"/>
      <c r="S767" s="160"/>
      <c r="T767" s="160"/>
      <c r="U767" s="160"/>
      <c r="V767" s="160"/>
      <c r="W767" s="160"/>
      <c r="X767" s="160"/>
      <c r="Y767" s="150"/>
      <c r="Z767" s="150"/>
      <c r="AA767" s="150"/>
      <c r="AB767" s="150"/>
      <c r="AC767" s="150"/>
      <c r="AD767" s="150"/>
      <c r="AE767" s="150"/>
      <c r="AF767" s="150"/>
      <c r="AG767" s="150" t="s">
        <v>264</v>
      </c>
      <c r="AH767" s="150">
        <v>0</v>
      </c>
      <c r="AI767" s="150"/>
      <c r="AJ767" s="150"/>
      <c r="AK767" s="150"/>
      <c r="AL767" s="150"/>
      <c r="AM767" s="150"/>
      <c r="AN767" s="150"/>
      <c r="AO767" s="150"/>
      <c r="AP767" s="150"/>
      <c r="AQ767" s="150"/>
      <c r="AR767" s="150"/>
      <c r="AS767" s="150"/>
      <c r="AT767" s="150"/>
      <c r="AU767" s="150"/>
      <c r="AV767" s="150"/>
      <c r="AW767" s="150"/>
      <c r="AX767" s="150"/>
      <c r="AY767" s="150"/>
      <c r="AZ767" s="150"/>
      <c r="BA767" s="150"/>
      <c r="BB767" s="150"/>
      <c r="BC767" s="150"/>
      <c r="BD767" s="150"/>
      <c r="BE767" s="150"/>
      <c r="BF767" s="150"/>
      <c r="BG767" s="150"/>
      <c r="BH767" s="150"/>
    </row>
    <row r="768" spans="1:60" outlineLevel="1" x14ac:dyDescent="0.2">
      <c r="A768" s="157"/>
      <c r="B768" s="158"/>
      <c r="C768" s="195" t="s">
        <v>521</v>
      </c>
      <c r="D768" s="188"/>
      <c r="E768" s="189">
        <v>1.45</v>
      </c>
      <c r="F768" s="160"/>
      <c r="G768" s="160"/>
      <c r="H768" s="160"/>
      <c r="I768" s="160"/>
      <c r="J768" s="160"/>
      <c r="K768" s="160"/>
      <c r="L768" s="160"/>
      <c r="M768" s="160"/>
      <c r="N768" s="160"/>
      <c r="O768" s="160"/>
      <c r="P768" s="160"/>
      <c r="Q768" s="160"/>
      <c r="R768" s="160"/>
      <c r="S768" s="160"/>
      <c r="T768" s="160"/>
      <c r="U768" s="160"/>
      <c r="V768" s="160"/>
      <c r="W768" s="160"/>
      <c r="X768" s="160"/>
      <c r="Y768" s="150"/>
      <c r="Z768" s="150"/>
      <c r="AA768" s="150"/>
      <c r="AB768" s="150"/>
      <c r="AC768" s="150"/>
      <c r="AD768" s="150"/>
      <c r="AE768" s="150"/>
      <c r="AF768" s="150"/>
      <c r="AG768" s="150" t="s">
        <v>264</v>
      </c>
      <c r="AH768" s="150">
        <v>0</v>
      </c>
      <c r="AI768" s="150"/>
      <c r="AJ768" s="150"/>
      <c r="AK768" s="150"/>
      <c r="AL768" s="150"/>
      <c r="AM768" s="150"/>
      <c r="AN768" s="150"/>
      <c r="AO768" s="150"/>
      <c r="AP768" s="150"/>
      <c r="AQ768" s="150"/>
      <c r="AR768" s="150"/>
      <c r="AS768" s="150"/>
      <c r="AT768" s="150"/>
      <c r="AU768" s="150"/>
      <c r="AV768" s="150"/>
      <c r="AW768" s="150"/>
      <c r="AX768" s="150"/>
      <c r="AY768" s="150"/>
      <c r="AZ768" s="150"/>
      <c r="BA768" s="150"/>
      <c r="BB768" s="150"/>
      <c r="BC768" s="150"/>
      <c r="BD768" s="150"/>
      <c r="BE768" s="150"/>
      <c r="BF768" s="150"/>
      <c r="BG768" s="150"/>
      <c r="BH768" s="150"/>
    </row>
    <row r="769" spans="1:60" outlineLevel="1" x14ac:dyDescent="0.2">
      <c r="A769" s="157"/>
      <c r="B769" s="158"/>
      <c r="C769" s="195" t="s">
        <v>522</v>
      </c>
      <c r="D769" s="188"/>
      <c r="E769" s="189">
        <v>8.01</v>
      </c>
      <c r="F769" s="160"/>
      <c r="G769" s="160"/>
      <c r="H769" s="160"/>
      <c r="I769" s="160"/>
      <c r="J769" s="160"/>
      <c r="K769" s="160"/>
      <c r="L769" s="160"/>
      <c r="M769" s="160"/>
      <c r="N769" s="160"/>
      <c r="O769" s="160"/>
      <c r="P769" s="160"/>
      <c r="Q769" s="160"/>
      <c r="R769" s="160"/>
      <c r="S769" s="160"/>
      <c r="T769" s="160"/>
      <c r="U769" s="160"/>
      <c r="V769" s="160"/>
      <c r="W769" s="160"/>
      <c r="X769" s="160"/>
      <c r="Y769" s="150"/>
      <c r="Z769" s="150"/>
      <c r="AA769" s="150"/>
      <c r="AB769" s="150"/>
      <c r="AC769" s="150"/>
      <c r="AD769" s="150"/>
      <c r="AE769" s="150"/>
      <c r="AF769" s="150"/>
      <c r="AG769" s="150" t="s">
        <v>264</v>
      </c>
      <c r="AH769" s="150">
        <v>0</v>
      </c>
      <c r="AI769" s="150"/>
      <c r="AJ769" s="150"/>
      <c r="AK769" s="150"/>
      <c r="AL769" s="150"/>
      <c r="AM769" s="150"/>
      <c r="AN769" s="150"/>
      <c r="AO769" s="150"/>
      <c r="AP769" s="150"/>
      <c r="AQ769" s="150"/>
      <c r="AR769" s="150"/>
      <c r="AS769" s="150"/>
      <c r="AT769" s="150"/>
      <c r="AU769" s="150"/>
      <c r="AV769" s="150"/>
      <c r="AW769" s="150"/>
      <c r="AX769" s="150"/>
      <c r="AY769" s="150"/>
      <c r="AZ769" s="150"/>
      <c r="BA769" s="150"/>
      <c r="BB769" s="150"/>
      <c r="BC769" s="150"/>
      <c r="BD769" s="150"/>
      <c r="BE769" s="150"/>
      <c r="BF769" s="150"/>
      <c r="BG769" s="150"/>
      <c r="BH769" s="150"/>
    </row>
    <row r="770" spans="1:60" outlineLevel="1" x14ac:dyDescent="0.2">
      <c r="A770" s="157"/>
      <c r="B770" s="158"/>
      <c r="C770" s="195" t="s">
        <v>523</v>
      </c>
      <c r="D770" s="188"/>
      <c r="E770" s="189">
        <v>2.88</v>
      </c>
      <c r="F770" s="160"/>
      <c r="G770" s="160"/>
      <c r="H770" s="160"/>
      <c r="I770" s="160"/>
      <c r="J770" s="160"/>
      <c r="K770" s="160"/>
      <c r="L770" s="160"/>
      <c r="M770" s="160"/>
      <c r="N770" s="160"/>
      <c r="O770" s="160"/>
      <c r="P770" s="160"/>
      <c r="Q770" s="160"/>
      <c r="R770" s="160"/>
      <c r="S770" s="160"/>
      <c r="T770" s="160"/>
      <c r="U770" s="160"/>
      <c r="V770" s="160"/>
      <c r="W770" s="160"/>
      <c r="X770" s="160"/>
      <c r="Y770" s="150"/>
      <c r="Z770" s="150"/>
      <c r="AA770" s="150"/>
      <c r="AB770" s="150"/>
      <c r="AC770" s="150"/>
      <c r="AD770" s="150"/>
      <c r="AE770" s="150"/>
      <c r="AF770" s="150"/>
      <c r="AG770" s="150" t="s">
        <v>264</v>
      </c>
      <c r="AH770" s="150">
        <v>0</v>
      </c>
      <c r="AI770" s="150"/>
      <c r="AJ770" s="150"/>
      <c r="AK770" s="150"/>
      <c r="AL770" s="150"/>
      <c r="AM770" s="150"/>
      <c r="AN770" s="150"/>
      <c r="AO770" s="150"/>
      <c r="AP770" s="150"/>
      <c r="AQ770" s="150"/>
      <c r="AR770" s="150"/>
      <c r="AS770" s="150"/>
      <c r="AT770" s="150"/>
      <c r="AU770" s="150"/>
      <c r="AV770" s="150"/>
      <c r="AW770" s="150"/>
      <c r="AX770" s="150"/>
      <c r="AY770" s="150"/>
      <c r="AZ770" s="150"/>
      <c r="BA770" s="150"/>
      <c r="BB770" s="150"/>
      <c r="BC770" s="150"/>
      <c r="BD770" s="150"/>
      <c r="BE770" s="150"/>
      <c r="BF770" s="150"/>
      <c r="BG770" s="150"/>
      <c r="BH770" s="150"/>
    </row>
    <row r="771" spans="1:60" outlineLevel="1" x14ac:dyDescent="0.2">
      <c r="A771" s="157"/>
      <c r="B771" s="158"/>
      <c r="C771" s="195" t="s">
        <v>524</v>
      </c>
      <c r="D771" s="188"/>
      <c r="E771" s="189">
        <v>9.0399999999999991</v>
      </c>
      <c r="F771" s="160"/>
      <c r="G771" s="160"/>
      <c r="H771" s="160"/>
      <c r="I771" s="160"/>
      <c r="J771" s="160"/>
      <c r="K771" s="160"/>
      <c r="L771" s="160"/>
      <c r="M771" s="160"/>
      <c r="N771" s="160"/>
      <c r="O771" s="160"/>
      <c r="P771" s="160"/>
      <c r="Q771" s="160"/>
      <c r="R771" s="160"/>
      <c r="S771" s="160"/>
      <c r="T771" s="160"/>
      <c r="U771" s="160"/>
      <c r="V771" s="160"/>
      <c r="W771" s="160"/>
      <c r="X771" s="160"/>
      <c r="Y771" s="150"/>
      <c r="Z771" s="150"/>
      <c r="AA771" s="150"/>
      <c r="AB771" s="150"/>
      <c r="AC771" s="150"/>
      <c r="AD771" s="150"/>
      <c r="AE771" s="150"/>
      <c r="AF771" s="150"/>
      <c r="AG771" s="150" t="s">
        <v>264</v>
      </c>
      <c r="AH771" s="150">
        <v>0</v>
      </c>
      <c r="AI771" s="150"/>
      <c r="AJ771" s="150"/>
      <c r="AK771" s="150"/>
      <c r="AL771" s="150"/>
      <c r="AM771" s="150"/>
      <c r="AN771" s="150"/>
      <c r="AO771" s="150"/>
      <c r="AP771" s="150"/>
      <c r="AQ771" s="150"/>
      <c r="AR771" s="150"/>
      <c r="AS771" s="150"/>
      <c r="AT771" s="150"/>
      <c r="AU771" s="150"/>
      <c r="AV771" s="150"/>
      <c r="AW771" s="150"/>
      <c r="AX771" s="150"/>
      <c r="AY771" s="150"/>
      <c r="AZ771" s="150"/>
      <c r="BA771" s="150"/>
      <c r="BB771" s="150"/>
      <c r="BC771" s="150"/>
      <c r="BD771" s="150"/>
      <c r="BE771" s="150"/>
      <c r="BF771" s="150"/>
      <c r="BG771" s="150"/>
      <c r="BH771" s="150"/>
    </row>
    <row r="772" spans="1:60" outlineLevel="1" x14ac:dyDescent="0.2">
      <c r="A772" s="157"/>
      <c r="B772" s="158"/>
      <c r="C772" s="195" t="s">
        <v>525</v>
      </c>
      <c r="D772" s="188"/>
      <c r="E772" s="189"/>
      <c r="F772" s="160"/>
      <c r="G772" s="160"/>
      <c r="H772" s="160"/>
      <c r="I772" s="160"/>
      <c r="J772" s="160"/>
      <c r="K772" s="160"/>
      <c r="L772" s="160"/>
      <c r="M772" s="160"/>
      <c r="N772" s="160"/>
      <c r="O772" s="160"/>
      <c r="P772" s="160"/>
      <c r="Q772" s="160"/>
      <c r="R772" s="160"/>
      <c r="S772" s="160"/>
      <c r="T772" s="160"/>
      <c r="U772" s="160"/>
      <c r="V772" s="160"/>
      <c r="W772" s="160"/>
      <c r="X772" s="160"/>
      <c r="Y772" s="150"/>
      <c r="Z772" s="150"/>
      <c r="AA772" s="150"/>
      <c r="AB772" s="150"/>
      <c r="AC772" s="150"/>
      <c r="AD772" s="150"/>
      <c r="AE772" s="150"/>
      <c r="AF772" s="150"/>
      <c r="AG772" s="150" t="s">
        <v>264</v>
      </c>
      <c r="AH772" s="150">
        <v>0</v>
      </c>
      <c r="AI772" s="150"/>
      <c r="AJ772" s="150"/>
      <c r="AK772" s="150"/>
      <c r="AL772" s="150"/>
      <c r="AM772" s="150"/>
      <c r="AN772" s="150"/>
      <c r="AO772" s="150"/>
      <c r="AP772" s="150"/>
      <c r="AQ772" s="150"/>
      <c r="AR772" s="150"/>
      <c r="AS772" s="150"/>
      <c r="AT772" s="150"/>
      <c r="AU772" s="150"/>
      <c r="AV772" s="150"/>
      <c r="AW772" s="150"/>
      <c r="AX772" s="150"/>
      <c r="AY772" s="150"/>
      <c r="AZ772" s="150"/>
      <c r="BA772" s="150"/>
      <c r="BB772" s="150"/>
      <c r="BC772" s="150"/>
      <c r="BD772" s="150"/>
      <c r="BE772" s="150"/>
      <c r="BF772" s="150"/>
      <c r="BG772" s="150"/>
      <c r="BH772" s="150"/>
    </row>
    <row r="773" spans="1:60" outlineLevel="1" x14ac:dyDescent="0.2">
      <c r="A773" s="157"/>
      <c r="B773" s="158"/>
      <c r="C773" s="195" t="s">
        <v>526</v>
      </c>
      <c r="D773" s="188"/>
      <c r="E773" s="189">
        <v>22.71</v>
      </c>
      <c r="F773" s="160"/>
      <c r="G773" s="160"/>
      <c r="H773" s="160"/>
      <c r="I773" s="160"/>
      <c r="J773" s="160"/>
      <c r="K773" s="160"/>
      <c r="L773" s="160"/>
      <c r="M773" s="160"/>
      <c r="N773" s="160"/>
      <c r="O773" s="160"/>
      <c r="P773" s="160"/>
      <c r="Q773" s="160"/>
      <c r="R773" s="160"/>
      <c r="S773" s="160"/>
      <c r="T773" s="160"/>
      <c r="U773" s="160"/>
      <c r="V773" s="160"/>
      <c r="W773" s="160"/>
      <c r="X773" s="160"/>
      <c r="Y773" s="150"/>
      <c r="Z773" s="150"/>
      <c r="AA773" s="150"/>
      <c r="AB773" s="150"/>
      <c r="AC773" s="150"/>
      <c r="AD773" s="150"/>
      <c r="AE773" s="150"/>
      <c r="AF773" s="150"/>
      <c r="AG773" s="150" t="s">
        <v>264</v>
      </c>
      <c r="AH773" s="150">
        <v>0</v>
      </c>
      <c r="AI773" s="150"/>
      <c r="AJ773" s="150"/>
      <c r="AK773" s="150"/>
      <c r="AL773" s="150"/>
      <c r="AM773" s="150"/>
      <c r="AN773" s="150"/>
      <c r="AO773" s="150"/>
      <c r="AP773" s="150"/>
      <c r="AQ773" s="150"/>
      <c r="AR773" s="150"/>
      <c r="AS773" s="150"/>
      <c r="AT773" s="150"/>
      <c r="AU773" s="150"/>
      <c r="AV773" s="150"/>
      <c r="AW773" s="150"/>
      <c r="AX773" s="150"/>
      <c r="AY773" s="150"/>
      <c r="AZ773" s="150"/>
      <c r="BA773" s="150"/>
      <c r="BB773" s="150"/>
      <c r="BC773" s="150"/>
      <c r="BD773" s="150"/>
      <c r="BE773" s="150"/>
      <c r="BF773" s="150"/>
      <c r="BG773" s="150"/>
      <c r="BH773" s="150"/>
    </row>
    <row r="774" spans="1:60" outlineLevel="1" x14ac:dyDescent="0.2">
      <c r="A774" s="157"/>
      <c r="B774" s="158"/>
      <c r="C774" s="195" t="s">
        <v>527</v>
      </c>
      <c r="D774" s="188"/>
      <c r="E774" s="189">
        <v>6.97</v>
      </c>
      <c r="F774" s="160"/>
      <c r="G774" s="160"/>
      <c r="H774" s="160"/>
      <c r="I774" s="160"/>
      <c r="J774" s="160"/>
      <c r="K774" s="160"/>
      <c r="L774" s="160"/>
      <c r="M774" s="160"/>
      <c r="N774" s="160"/>
      <c r="O774" s="160"/>
      <c r="P774" s="160"/>
      <c r="Q774" s="160"/>
      <c r="R774" s="160"/>
      <c r="S774" s="160"/>
      <c r="T774" s="160"/>
      <c r="U774" s="160"/>
      <c r="V774" s="160"/>
      <c r="W774" s="160"/>
      <c r="X774" s="160"/>
      <c r="Y774" s="150"/>
      <c r="Z774" s="150"/>
      <c r="AA774" s="150"/>
      <c r="AB774" s="150"/>
      <c r="AC774" s="150"/>
      <c r="AD774" s="150"/>
      <c r="AE774" s="150"/>
      <c r="AF774" s="150"/>
      <c r="AG774" s="150" t="s">
        <v>264</v>
      </c>
      <c r="AH774" s="150">
        <v>0</v>
      </c>
      <c r="AI774" s="150"/>
      <c r="AJ774" s="150"/>
      <c r="AK774" s="150"/>
      <c r="AL774" s="150"/>
      <c r="AM774" s="150"/>
      <c r="AN774" s="150"/>
      <c r="AO774" s="150"/>
      <c r="AP774" s="150"/>
      <c r="AQ774" s="150"/>
      <c r="AR774" s="150"/>
      <c r="AS774" s="150"/>
      <c r="AT774" s="150"/>
      <c r="AU774" s="150"/>
      <c r="AV774" s="150"/>
      <c r="AW774" s="150"/>
      <c r="AX774" s="150"/>
      <c r="AY774" s="150"/>
      <c r="AZ774" s="150"/>
      <c r="BA774" s="150"/>
      <c r="BB774" s="150"/>
      <c r="BC774" s="150"/>
      <c r="BD774" s="150"/>
      <c r="BE774" s="150"/>
      <c r="BF774" s="150"/>
      <c r="BG774" s="150"/>
      <c r="BH774" s="150"/>
    </row>
    <row r="775" spans="1:60" outlineLevel="1" x14ac:dyDescent="0.2">
      <c r="A775" s="157"/>
      <c r="B775" s="158"/>
      <c r="C775" s="195" t="s">
        <v>528</v>
      </c>
      <c r="D775" s="188"/>
      <c r="E775" s="189">
        <v>14.7</v>
      </c>
      <c r="F775" s="160"/>
      <c r="G775" s="160"/>
      <c r="H775" s="160"/>
      <c r="I775" s="160"/>
      <c r="J775" s="160"/>
      <c r="K775" s="160"/>
      <c r="L775" s="160"/>
      <c r="M775" s="160"/>
      <c r="N775" s="160"/>
      <c r="O775" s="160"/>
      <c r="P775" s="160"/>
      <c r="Q775" s="160"/>
      <c r="R775" s="160"/>
      <c r="S775" s="160"/>
      <c r="T775" s="160"/>
      <c r="U775" s="160"/>
      <c r="V775" s="160"/>
      <c r="W775" s="160"/>
      <c r="X775" s="160"/>
      <c r="Y775" s="150"/>
      <c r="Z775" s="150"/>
      <c r="AA775" s="150"/>
      <c r="AB775" s="150"/>
      <c r="AC775" s="150"/>
      <c r="AD775" s="150"/>
      <c r="AE775" s="150"/>
      <c r="AF775" s="150"/>
      <c r="AG775" s="150" t="s">
        <v>264</v>
      </c>
      <c r="AH775" s="150">
        <v>0</v>
      </c>
      <c r="AI775" s="150"/>
      <c r="AJ775" s="150"/>
      <c r="AK775" s="150"/>
      <c r="AL775" s="150"/>
      <c r="AM775" s="150"/>
      <c r="AN775" s="150"/>
      <c r="AO775" s="150"/>
      <c r="AP775" s="150"/>
      <c r="AQ775" s="150"/>
      <c r="AR775" s="150"/>
      <c r="AS775" s="150"/>
      <c r="AT775" s="150"/>
      <c r="AU775" s="150"/>
      <c r="AV775" s="150"/>
      <c r="AW775" s="150"/>
      <c r="AX775" s="150"/>
      <c r="AY775" s="150"/>
      <c r="AZ775" s="150"/>
      <c r="BA775" s="150"/>
      <c r="BB775" s="150"/>
      <c r="BC775" s="150"/>
      <c r="BD775" s="150"/>
      <c r="BE775" s="150"/>
      <c r="BF775" s="150"/>
      <c r="BG775" s="150"/>
      <c r="BH775" s="150"/>
    </row>
    <row r="776" spans="1:60" outlineLevel="1" x14ac:dyDescent="0.2">
      <c r="A776" s="157"/>
      <c r="B776" s="158"/>
      <c r="C776" s="195" t="s">
        <v>529</v>
      </c>
      <c r="D776" s="188"/>
      <c r="E776" s="189">
        <v>11.54</v>
      </c>
      <c r="F776" s="160"/>
      <c r="G776" s="160"/>
      <c r="H776" s="160"/>
      <c r="I776" s="160"/>
      <c r="J776" s="160"/>
      <c r="K776" s="160"/>
      <c r="L776" s="160"/>
      <c r="M776" s="160"/>
      <c r="N776" s="160"/>
      <c r="O776" s="160"/>
      <c r="P776" s="160"/>
      <c r="Q776" s="160"/>
      <c r="R776" s="160"/>
      <c r="S776" s="160"/>
      <c r="T776" s="160"/>
      <c r="U776" s="160"/>
      <c r="V776" s="160"/>
      <c r="W776" s="160"/>
      <c r="X776" s="160"/>
      <c r="Y776" s="150"/>
      <c r="Z776" s="150"/>
      <c r="AA776" s="150"/>
      <c r="AB776" s="150"/>
      <c r="AC776" s="150"/>
      <c r="AD776" s="150"/>
      <c r="AE776" s="150"/>
      <c r="AF776" s="150"/>
      <c r="AG776" s="150" t="s">
        <v>264</v>
      </c>
      <c r="AH776" s="150">
        <v>0</v>
      </c>
      <c r="AI776" s="150"/>
      <c r="AJ776" s="150"/>
      <c r="AK776" s="150"/>
      <c r="AL776" s="150"/>
      <c r="AM776" s="150"/>
      <c r="AN776" s="150"/>
      <c r="AO776" s="150"/>
      <c r="AP776" s="150"/>
      <c r="AQ776" s="150"/>
      <c r="AR776" s="150"/>
      <c r="AS776" s="150"/>
      <c r="AT776" s="150"/>
      <c r="AU776" s="150"/>
      <c r="AV776" s="150"/>
      <c r="AW776" s="150"/>
      <c r="AX776" s="150"/>
      <c r="AY776" s="150"/>
      <c r="AZ776" s="150"/>
      <c r="BA776" s="150"/>
      <c r="BB776" s="150"/>
      <c r="BC776" s="150"/>
      <c r="BD776" s="150"/>
      <c r="BE776" s="150"/>
      <c r="BF776" s="150"/>
      <c r="BG776" s="150"/>
      <c r="BH776" s="150"/>
    </row>
    <row r="777" spans="1:60" outlineLevel="1" x14ac:dyDescent="0.2">
      <c r="A777" s="157"/>
      <c r="B777" s="158"/>
      <c r="C777" s="195" t="s">
        <v>530</v>
      </c>
      <c r="D777" s="188"/>
      <c r="E777" s="189">
        <v>57.18</v>
      </c>
      <c r="F777" s="160"/>
      <c r="G777" s="160"/>
      <c r="H777" s="160"/>
      <c r="I777" s="160"/>
      <c r="J777" s="160"/>
      <c r="K777" s="160"/>
      <c r="L777" s="160"/>
      <c r="M777" s="160"/>
      <c r="N777" s="160"/>
      <c r="O777" s="160"/>
      <c r="P777" s="160"/>
      <c r="Q777" s="160"/>
      <c r="R777" s="160"/>
      <c r="S777" s="160"/>
      <c r="T777" s="160"/>
      <c r="U777" s="160"/>
      <c r="V777" s="160"/>
      <c r="W777" s="160"/>
      <c r="X777" s="160"/>
      <c r="Y777" s="150"/>
      <c r="Z777" s="150"/>
      <c r="AA777" s="150"/>
      <c r="AB777" s="150"/>
      <c r="AC777" s="150"/>
      <c r="AD777" s="150"/>
      <c r="AE777" s="150"/>
      <c r="AF777" s="150"/>
      <c r="AG777" s="150" t="s">
        <v>264</v>
      </c>
      <c r="AH777" s="150">
        <v>0</v>
      </c>
      <c r="AI777" s="150"/>
      <c r="AJ777" s="150"/>
      <c r="AK777" s="150"/>
      <c r="AL777" s="150"/>
      <c r="AM777" s="150"/>
      <c r="AN777" s="150"/>
      <c r="AO777" s="150"/>
      <c r="AP777" s="150"/>
      <c r="AQ777" s="150"/>
      <c r="AR777" s="150"/>
      <c r="AS777" s="150"/>
      <c r="AT777" s="150"/>
      <c r="AU777" s="150"/>
      <c r="AV777" s="150"/>
      <c r="AW777" s="150"/>
      <c r="AX777" s="150"/>
      <c r="AY777" s="150"/>
      <c r="AZ777" s="150"/>
      <c r="BA777" s="150"/>
      <c r="BB777" s="150"/>
      <c r="BC777" s="150"/>
      <c r="BD777" s="150"/>
      <c r="BE777" s="150"/>
      <c r="BF777" s="150"/>
      <c r="BG777" s="150"/>
      <c r="BH777" s="150"/>
    </row>
    <row r="778" spans="1:60" outlineLevel="1" x14ac:dyDescent="0.2">
      <c r="A778" s="157"/>
      <c r="B778" s="158"/>
      <c r="C778" s="195" t="s">
        <v>531</v>
      </c>
      <c r="D778" s="188"/>
      <c r="E778" s="189">
        <v>59.98</v>
      </c>
      <c r="F778" s="160"/>
      <c r="G778" s="160"/>
      <c r="H778" s="160"/>
      <c r="I778" s="160"/>
      <c r="J778" s="160"/>
      <c r="K778" s="160"/>
      <c r="L778" s="160"/>
      <c r="M778" s="160"/>
      <c r="N778" s="160"/>
      <c r="O778" s="160"/>
      <c r="P778" s="160"/>
      <c r="Q778" s="160"/>
      <c r="R778" s="160"/>
      <c r="S778" s="160"/>
      <c r="T778" s="160"/>
      <c r="U778" s="160"/>
      <c r="V778" s="160"/>
      <c r="W778" s="160"/>
      <c r="X778" s="160"/>
      <c r="Y778" s="150"/>
      <c r="Z778" s="150"/>
      <c r="AA778" s="150"/>
      <c r="AB778" s="150"/>
      <c r="AC778" s="150"/>
      <c r="AD778" s="150"/>
      <c r="AE778" s="150"/>
      <c r="AF778" s="150"/>
      <c r="AG778" s="150" t="s">
        <v>264</v>
      </c>
      <c r="AH778" s="150">
        <v>0</v>
      </c>
      <c r="AI778" s="150"/>
      <c r="AJ778" s="150"/>
      <c r="AK778" s="150"/>
      <c r="AL778" s="150"/>
      <c r="AM778" s="150"/>
      <c r="AN778" s="150"/>
      <c r="AO778" s="150"/>
      <c r="AP778" s="150"/>
      <c r="AQ778" s="150"/>
      <c r="AR778" s="150"/>
      <c r="AS778" s="150"/>
      <c r="AT778" s="150"/>
      <c r="AU778" s="150"/>
      <c r="AV778" s="150"/>
      <c r="AW778" s="150"/>
      <c r="AX778" s="150"/>
      <c r="AY778" s="150"/>
      <c r="AZ778" s="150"/>
      <c r="BA778" s="150"/>
      <c r="BB778" s="150"/>
      <c r="BC778" s="150"/>
      <c r="BD778" s="150"/>
      <c r="BE778" s="150"/>
      <c r="BF778" s="150"/>
      <c r="BG778" s="150"/>
      <c r="BH778" s="150"/>
    </row>
    <row r="779" spans="1:60" outlineLevel="1" x14ac:dyDescent="0.2">
      <c r="A779" s="157"/>
      <c r="B779" s="158"/>
      <c r="C779" s="196" t="s">
        <v>763</v>
      </c>
      <c r="D779" s="190"/>
      <c r="E779" s="191">
        <v>46.962000000000003</v>
      </c>
      <c r="F779" s="160"/>
      <c r="G779" s="160"/>
      <c r="H779" s="160"/>
      <c r="I779" s="160"/>
      <c r="J779" s="160"/>
      <c r="K779" s="160"/>
      <c r="L779" s="160"/>
      <c r="M779" s="160"/>
      <c r="N779" s="160"/>
      <c r="O779" s="160"/>
      <c r="P779" s="160"/>
      <c r="Q779" s="160"/>
      <c r="R779" s="160"/>
      <c r="S779" s="160"/>
      <c r="T779" s="160"/>
      <c r="U779" s="160"/>
      <c r="V779" s="160"/>
      <c r="W779" s="160"/>
      <c r="X779" s="160"/>
      <c r="Y779" s="150"/>
      <c r="Z779" s="150"/>
      <c r="AA779" s="150"/>
      <c r="AB779" s="150"/>
      <c r="AC779" s="150"/>
      <c r="AD779" s="150"/>
      <c r="AE779" s="150"/>
      <c r="AF779" s="150"/>
      <c r="AG779" s="150" t="s">
        <v>264</v>
      </c>
      <c r="AH779" s="150">
        <v>4</v>
      </c>
      <c r="AI779" s="150"/>
      <c r="AJ779" s="150"/>
      <c r="AK779" s="150"/>
      <c r="AL779" s="150"/>
      <c r="AM779" s="150"/>
      <c r="AN779" s="150"/>
      <c r="AO779" s="150"/>
      <c r="AP779" s="150"/>
      <c r="AQ779" s="150"/>
      <c r="AR779" s="150"/>
      <c r="AS779" s="150"/>
      <c r="AT779" s="150"/>
      <c r="AU779" s="150"/>
      <c r="AV779" s="150"/>
      <c r="AW779" s="150"/>
      <c r="AX779" s="150"/>
      <c r="AY779" s="150"/>
      <c r="AZ779" s="150"/>
      <c r="BA779" s="150"/>
      <c r="BB779" s="150"/>
      <c r="BC779" s="150"/>
      <c r="BD779" s="150"/>
      <c r="BE779" s="150"/>
      <c r="BF779" s="150"/>
      <c r="BG779" s="150"/>
      <c r="BH779" s="150"/>
    </row>
    <row r="780" spans="1:60" x14ac:dyDescent="0.2">
      <c r="A780" s="163" t="s">
        <v>232</v>
      </c>
      <c r="B780" s="164" t="s">
        <v>158</v>
      </c>
      <c r="C780" s="182" t="s">
        <v>159</v>
      </c>
      <c r="D780" s="165"/>
      <c r="E780" s="166"/>
      <c r="F780" s="167"/>
      <c r="G780" s="168">
        <f>SUMIF(AG781:AG781,"&lt;&gt;NOR",G781:G781)</f>
        <v>0</v>
      </c>
      <c r="H780" s="162"/>
      <c r="I780" s="162">
        <f>SUM(I781:I781)</f>
        <v>0</v>
      </c>
      <c r="J780" s="162"/>
      <c r="K780" s="162">
        <f>SUM(K781:K781)</f>
        <v>0</v>
      </c>
      <c r="L780" s="162"/>
      <c r="M780" s="162">
        <f>SUM(M781:M781)</f>
        <v>0</v>
      </c>
      <c r="N780" s="162"/>
      <c r="O780" s="162">
        <f>SUM(O781:O781)</f>
        <v>0</v>
      </c>
      <c r="P780" s="162"/>
      <c r="Q780" s="162">
        <f>SUM(Q781:Q781)</f>
        <v>0</v>
      </c>
      <c r="R780" s="162"/>
      <c r="S780" s="162"/>
      <c r="T780" s="162"/>
      <c r="U780" s="162"/>
      <c r="V780" s="162">
        <f>SUM(V781:V781)</f>
        <v>591.39</v>
      </c>
      <c r="W780" s="162"/>
      <c r="X780" s="162"/>
      <c r="AG780" t="s">
        <v>233</v>
      </c>
    </row>
    <row r="781" spans="1:60" outlineLevel="1" x14ac:dyDescent="0.2">
      <c r="A781" s="175">
        <v>139</v>
      </c>
      <c r="B781" s="176" t="s">
        <v>875</v>
      </c>
      <c r="C781" s="183" t="s">
        <v>876</v>
      </c>
      <c r="D781" s="177" t="s">
        <v>299</v>
      </c>
      <c r="E781" s="178">
        <v>312.57335999999998</v>
      </c>
      <c r="F781" s="179"/>
      <c r="G781" s="180">
        <f>ROUND(E781*F781,2)</f>
        <v>0</v>
      </c>
      <c r="H781" s="161"/>
      <c r="I781" s="160">
        <f>ROUND(E781*H781,2)</f>
        <v>0</v>
      </c>
      <c r="J781" s="161"/>
      <c r="K781" s="160">
        <f>ROUND(E781*J781,2)</f>
        <v>0</v>
      </c>
      <c r="L781" s="160">
        <v>21</v>
      </c>
      <c r="M781" s="160">
        <f>G781*(1+L781/100)</f>
        <v>0</v>
      </c>
      <c r="N781" s="160">
        <v>0</v>
      </c>
      <c r="O781" s="160">
        <f>ROUND(E781*N781,2)</f>
        <v>0</v>
      </c>
      <c r="P781" s="160">
        <v>0</v>
      </c>
      <c r="Q781" s="160">
        <f>ROUND(E781*P781,2)</f>
        <v>0</v>
      </c>
      <c r="R781" s="160"/>
      <c r="S781" s="160" t="s">
        <v>260</v>
      </c>
      <c r="T781" s="160" t="s">
        <v>260</v>
      </c>
      <c r="U781" s="160">
        <v>1.8919999999999999</v>
      </c>
      <c r="V781" s="160">
        <f>ROUND(E781*U781,2)</f>
        <v>591.39</v>
      </c>
      <c r="W781" s="160"/>
      <c r="X781" s="160" t="s">
        <v>877</v>
      </c>
      <c r="Y781" s="150"/>
      <c r="Z781" s="150"/>
      <c r="AA781" s="150"/>
      <c r="AB781" s="150"/>
      <c r="AC781" s="150"/>
      <c r="AD781" s="150"/>
      <c r="AE781" s="150"/>
      <c r="AF781" s="150"/>
      <c r="AG781" s="150" t="s">
        <v>878</v>
      </c>
      <c r="AH781" s="150"/>
      <c r="AI781" s="150"/>
      <c r="AJ781" s="150"/>
      <c r="AK781" s="150"/>
      <c r="AL781" s="150"/>
      <c r="AM781" s="150"/>
      <c r="AN781" s="150"/>
      <c r="AO781" s="150"/>
      <c r="AP781" s="150"/>
      <c r="AQ781" s="150"/>
      <c r="AR781" s="150"/>
      <c r="AS781" s="150"/>
      <c r="AT781" s="150"/>
      <c r="AU781" s="150"/>
      <c r="AV781" s="150"/>
      <c r="AW781" s="150"/>
      <c r="AX781" s="150"/>
      <c r="AY781" s="150"/>
      <c r="AZ781" s="150"/>
      <c r="BA781" s="150"/>
      <c r="BB781" s="150"/>
      <c r="BC781" s="150"/>
      <c r="BD781" s="150"/>
      <c r="BE781" s="150"/>
      <c r="BF781" s="150"/>
      <c r="BG781" s="150"/>
      <c r="BH781" s="150"/>
    </row>
    <row r="782" spans="1:60" x14ac:dyDescent="0.2">
      <c r="A782" s="163" t="s">
        <v>232</v>
      </c>
      <c r="B782" s="164" t="s">
        <v>167</v>
      </c>
      <c r="C782" s="182" t="s">
        <v>168</v>
      </c>
      <c r="D782" s="165"/>
      <c r="E782" s="166"/>
      <c r="F782" s="167"/>
      <c r="G782" s="168">
        <f>SUMIF(AG783:AG795,"&lt;&gt;NOR",G783:G795)</f>
        <v>0</v>
      </c>
      <c r="H782" s="162"/>
      <c r="I782" s="162">
        <f>SUM(I783:I795)</f>
        <v>0</v>
      </c>
      <c r="J782" s="162"/>
      <c r="K782" s="162">
        <f>SUM(K783:K795)</f>
        <v>0</v>
      </c>
      <c r="L782" s="162"/>
      <c r="M782" s="162">
        <f>SUM(M783:M795)</f>
        <v>0</v>
      </c>
      <c r="N782" s="162"/>
      <c r="O782" s="162">
        <f>SUM(O783:O795)</f>
        <v>0.19</v>
      </c>
      <c r="P782" s="162"/>
      <c r="Q782" s="162">
        <f>SUM(Q783:Q795)</f>
        <v>0</v>
      </c>
      <c r="R782" s="162"/>
      <c r="S782" s="162"/>
      <c r="T782" s="162"/>
      <c r="U782" s="162"/>
      <c r="V782" s="162">
        <f>SUM(V783:V795)</f>
        <v>87.27000000000001</v>
      </c>
      <c r="W782" s="162"/>
      <c r="X782" s="162"/>
      <c r="AG782" t="s">
        <v>233</v>
      </c>
    </row>
    <row r="783" spans="1:60" ht="22.5" outlineLevel="1" x14ac:dyDescent="0.2">
      <c r="A783" s="169">
        <v>140</v>
      </c>
      <c r="B783" s="170" t="s">
        <v>879</v>
      </c>
      <c r="C783" s="184" t="s">
        <v>1971</v>
      </c>
      <c r="D783" s="171" t="s">
        <v>259</v>
      </c>
      <c r="E783" s="172">
        <v>245.88368</v>
      </c>
      <c r="F783" s="173"/>
      <c r="G783" s="174">
        <f>ROUND(E783*F783,2)</f>
        <v>0</v>
      </c>
      <c r="H783" s="161"/>
      <c r="I783" s="160">
        <f>ROUND(E783*H783,2)</f>
        <v>0</v>
      </c>
      <c r="J783" s="161"/>
      <c r="K783" s="160">
        <f>ROUND(E783*J783,2)</f>
        <v>0</v>
      </c>
      <c r="L783" s="160">
        <v>21</v>
      </c>
      <c r="M783" s="160">
        <f>G783*(1+L783/100)</f>
        <v>0</v>
      </c>
      <c r="N783" s="160">
        <v>3.2000000000000003E-4</v>
      </c>
      <c r="O783" s="160">
        <f>ROUND(E783*N783,2)</f>
        <v>0.08</v>
      </c>
      <c r="P783" s="160">
        <v>0</v>
      </c>
      <c r="Q783" s="160">
        <f>ROUND(E783*P783,2)</f>
        <v>0</v>
      </c>
      <c r="R783" s="160"/>
      <c r="S783" s="160" t="s">
        <v>260</v>
      </c>
      <c r="T783" s="160" t="s">
        <v>260</v>
      </c>
      <c r="U783" s="160">
        <v>0.14000000000000001</v>
      </c>
      <c r="V783" s="160">
        <f>ROUND(E783*U783,2)</f>
        <v>34.42</v>
      </c>
      <c r="W783" s="160"/>
      <c r="X783" s="160" t="s">
        <v>261</v>
      </c>
      <c r="Y783" s="150"/>
      <c r="Z783" s="150"/>
      <c r="AA783" s="150"/>
      <c r="AB783" s="150"/>
      <c r="AC783" s="150"/>
      <c r="AD783" s="150"/>
      <c r="AE783" s="150"/>
      <c r="AF783" s="150"/>
      <c r="AG783" s="150" t="s">
        <v>262</v>
      </c>
      <c r="AH783" s="150"/>
      <c r="AI783" s="150"/>
      <c r="AJ783" s="150"/>
      <c r="AK783" s="150"/>
      <c r="AL783" s="150"/>
      <c r="AM783" s="150"/>
      <c r="AN783" s="150"/>
      <c r="AO783" s="150"/>
      <c r="AP783" s="150"/>
      <c r="AQ783" s="150"/>
      <c r="AR783" s="150"/>
      <c r="AS783" s="150"/>
      <c r="AT783" s="150"/>
      <c r="AU783" s="150"/>
      <c r="AV783" s="150"/>
      <c r="AW783" s="150"/>
      <c r="AX783" s="150"/>
      <c r="AY783" s="150"/>
      <c r="AZ783" s="150"/>
      <c r="BA783" s="150"/>
      <c r="BB783" s="150"/>
      <c r="BC783" s="150"/>
      <c r="BD783" s="150"/>
      <c r="BE783" s="150"/>
      <c r="BF783" s="150"/>
      <c r="BG783" s="150"/>
      <c r="BH783" s="150"/>
    </row>
    <row r="784" spans="1:60" outlineLevel="1" x14ac:dyDescent="0.2">
      <c r="A784" s="157"/>
      <c r="B784" s="158"/>
      <c r="C784" s="195" t="s">
        <v>880</v>
      </c>
      <c r="D784" s="188"/>
      <c r="E784" s="189">
        <v>54.436799999999998</v>
      </c>
      <c r="F784" s="160"/>
      <c r="G784" s="160"/>
      <c r="H784" s="160"/>
      <c r="I784" s="160"/>
      <c r="J784" s="160"/>
      <c r="K784" s="160"/>
      <c r="L784" s="160"/>
      <c r="M784" s="160"/>
      <c r="N784" s="160"/>
      <c r="O784" s="160"/>
      <c r="P784" s="160"/>
      <c r="Q784" s="160"/>
      <c r="R784" s="160"/>
      <c r="S784" s="160"/>
      <c r="T784" s="160"/>
      <c r="U784" s="160"/>
      <c r="V784" s="160"/>
      <c r="W784" s="160"/>
      <c r="X784" s="160"/>
      <c r="Y784" s="150"/>
      <c r="Z784" s="150"/>
      <c r="AA784" s="150"/>
      <c r="AB784" s="150"/>
      <c r="AC784" s="150"/>
      <c r="AD784" s="150"/>
      <c r="AE784" s="150"/>
      <c r="AF784" s="150"/>
      <c r="AG784" s="150" t="s">
        <v>264</v>
      </c>
      <c r="AH784" s="150">
        <v>0</v>
      </c>
      <c r="AI784" s="150"/>
      <c r="AJ784" s="150"/>
      <c r="AK784" s="150"/>
      <c r="AL784" s="150"/>
      <c r="AM784" s="150"/>
      <c r="AN784" s="150"/>
      <c r="AO784" s="150"/>
      <c r="AP784" s="150"/>
      <c r="AQ784" s="150"/>
      <c r="AR784" s="150"/>
      <c r="AS784" s="150"/>
      <c r="AT784" s="150"/>
      <c r="AU784" s="150"/>
      <c r="AV784" s="150"/>
      <c r="AW784" s="150"/>
      <c r="AX784" s="150"/>
      <c r="AY784" s="150"/>
      <c r="AZ784" s="150"/>
      <c r="BA784" s="150"/>
      <c r="BB784" s="150"/>
      <c r="BC784" s="150"/>
      <c r="BD784" s="150"/>
      <c r="BE784" s="150"/>
      <c r="BF784" s="150"/>
      <c r="BG784" s="150"/>
      <c r="BH784" s="150"/>
    </row>
    <row r="785" spans="1:60" outlineLevel="1" x14ac:dyDescent="0.2">
      <c r="A785" s="157"/>
      <c r="B785" s="158"/>
      <c r="C785" s="195" t="s">
        <v>881</v>
      </c>
      <c r="D785" s="188"/>
      <c r="E785" s="189">
        <v>108.13688</v>
      </c>
      <c r="F785" s="160"/>
      <c r="G785" s="160"/>
      <c r="H785" s="160"/>
      <c r="I785" s="160"/>
      <c r="J785" s="160"/>
      <c r="K785" s="160"/>
      <c r="L785" s="160"/>
      <c r="M785" s="160"/>
      <c r="N785" s="160"/>
      <c r="O785" s="160"/>
      <c r="P785" s="160"/>
      <c r="Q785" s="160"/>
      <c r="R785" s="160"/>
      <c r="S785" s="160"/>
      <c r="T785" s="160"/>
      <c r="U785" s="160"/>
      <c r="V785" s="160"/>
      <c r="W785" s="160"/>
      <c r="X785" s="160"/>
      <c r="Y785" s="150"/>
      <c r="Z785" s="150"/>
      <c r="AA785" s="150"/>
      <c r="AB785" s="150"/>
      <c r="AC785" s="150"/>
      <c r="AD785" s="150"/>
      <c r="AE785" s="150"/>
      <c r="AF785" s="150"/>
      <c r="AG785" s="150" t="s">
        <v>264</v>
      </c>
      <c r="AH785" s="150">
        <v>0</v>
      </c>
      <c r="AI785" s="150"/>
      <c r="AJ785" s="150"/>
      <c r="AK785" s="150"/>
      <c r="AL785" s="150"/>
      <c r="AM785" s="150"/>
      <c r="AN785" s="150"/>
      <c r="AO785" s="150"/>
      <c r="AP785" s="150"/>
      <c r="AQ785" s="150"/>
      <c r="AR785" s="150"/>
      <c r="AS785" s="150"/>
      <c r="AT785" s="150"/>
      <c r="AU785" s="150"/>
      <c r="AV785" s="150"/>
      <c r="AW785" s="150"/>
      <c r="AX785" s="150"/>
      <c r="AY785" s="150"/>
      <c r="AZ785" s="150"/>
      <c r="BA785" s="150"/>
      <c r="BB785" s="150"/>
      <c r="BC785" s="150"/>
      <c r="BD785" s="150"/>
      <c r="BE785" s="150"/>
      <c r="BF785" s="150"/>
      <c r="BG785" s="150"/>
      <c r="BH785" s="150"/>
    </row>
    <row r="786" spans="1:60" outlineLevel="1" x14ac:dyDescent="0.2">
      <c r="A786" s="157"/>
      <c r="B786" s="158"/>
      <c r="C786" s="195" t="s">
        <v>601</v>
      </c>
      <c r="D786" s="188"/>
      <c r="E786" s="189">
        <v>-4.8</v>
      </c>
      <c r="F786" s="160"/>
      <c r="G786" s="160"/>
      <c r="H786" s="160"/>
      <c r="I786" s="160"/>
      <c r="J786" s="160"/>
      <c r="K786" s="160"/>
      <c r="L786" s="160"/>
      <c r="M786" s="160"/>
      <c r="N786" s="160"/>
      <c r="O786" s="160"/>
      <c r="P786" s="160"/>
      <c r="Q786" s="160"/>
      <c r="R786" s="160"/>
      <c r="S786" s="160"/>
      <c r="T786" s="160"/>
      <c r="U786" s="160"/>
      <c r="V786" s="160"/>
      <c r="W786" s="160"/>
      <c r="X786" s="160"/>
      <c r="Y786" s="150"/>
      <c r="Z786" s="150"/>
      <c r="AA786" s="150"/>
      <c r="AB786" s="150"/>
      <c r="AC786" s="150"/>
      <c r="AD786" s="150"/>
      <c r="AE786" s="150"/>
      <c r="AF786" s="150"/>
      <c r="AG786" s="150" t="s">
        <v>264</v>
      </c>
      <c r="AH786" s="150">
        <v>0</v>
      </c>
      <c r="AI786" s="150"/>
      <c r="AJ786" s="150"/>
      <c r="AK786" s="150"/>
      <c r="AL786" s="150"/>
      <c r="AM786" s="150"/>
      <c r="AN786" s="150"/>
      <c r="AO786" s="150"/>
      <c r="AP786" s="150"/>
      <c r="AQ786" s="150"/>
      <c r="AR786" s="150"/>
      <c r="AS786" s="150"/>
      <c r="AT786" s="150"/>
      <c r="AU786" s="150"/>
      <c r="AV786" s="150"/>
      <c r="AW786" s="150"/>
      <c r="AX786" s="150"/>
      <c r="AY786" s="150"/>
      <c r="AZ786" s="150"/>
      <c r="BA786" s="150"/>
      <c r="BB786" s="150"/>
      <c r="BC786" s="150"/>
      <c r="BD786" s="150"/>
      <c r="BE786" s="150"/>
      <c r="BF786" s="150"/>
      <c r="BG786" s="150"/>
      <c r="BH786" s="150"/>
    </row>
    <row r="787" spans="1:60" outlineLevel="1" x14ac:dyDescent="0.2">
      <c r="A787" s="157"/>
      <c r="B787" s="158"/>
      <c r="C787" s="195" t="s">
        <v>882</v>
      </c>
      <c r="D787" s="188"/>
      <c r="E787" s="189">
        <v>88.11</v>
      </c>
      <c r="F787" s="160"/>
      <c r="G787" s="160"/>
      <c r="H787" s="160"/>
      <c r="I787" s="160"/>
      <c r="J787" s="160"/>
      <c r="K787" s="160"/>
      <c r="L787" s="160"/>
      <c r="M787" s="160"/>
      <c r="N787" s="160"/>
      <c r="O787" s="160"/>
      <c r="P787" s="160"/>
      <c r="Q787" s="160"/>
      <c r="R787" s="160"/>
      <c r="S787" s="160"/>
      <c r="T787" s="160"/>
      <c r="U787" s="160"/>
      <c r="V787" s="160"/>
      <c r="W787" s="160"/>
      <c r="X787" s="160"/>
      <c r="Y787" s="150"/>
      <c r="Z787" s="150"/>
      <c r="AA787" s="150"/>
      <c r="AB787" s="150"/>
      <c r="AC787" s="150"/>
      <c r="AD787" s="150"/>
      <c r="AE787" s="150"/>
      <c r="AF787" s="150"/>
      <c r="AG787" s="150" t="s">
        <v>264</v>
      </c>
      <c r="AH787" s="150">
        <v>0</v>
      </c>
      <c r="AI787" s="150"/>
      <c r="AJ787" s="150"/>
      <c r="AK787" s="150"/>
      <c r="AL787" s="150"/>
      <c r="AM787" s="150"/>
      <c r="AN787" s="150"/>
      <c r="AO787" s="150"/>
      <c r="AP787" s="150"/>
      <c r="AQ787" s="150"/>
      <c r="AR787" s="150"/>
      <c r="AS787" s="150"/>
      <c r="AT787" s="150"/>
      <c r="AU787" s="150"/>
      <c r="AV787" s="150"/>
      <c r="AW787" s="150"/>
      <c r="AX787" s="150"/>
      <c r="AY787" s="150"/>
      <c r="AZ787" s="150"/>
      <c r="BA787" s="150"/>
      <c r="BB787" s="150"/>
      <c r="BC787" s="150"/>
      <c r="BD787" s="150"/>
      <c r="BE787" s="150"/>
      <c r="BF787" s="150"/>
      <c r="BG787" s="150"/>
      <c r="BH787" s="150"/>
    </row>
    <row r="788" spans="1:60" outlineLevel="1" x14ac:dyDescent="0.2">
      <c r="A788" s="169">
        <v>141</v>
      </c>
      <c r="B788" s="170" t="s">
        <v>883</v>
      </c>
      <c r="C788" s="184" t="s">
        <v>1972</v>
      </c>
      <c r="D788" s="171" t="s">
        <v>259</v>
      </c>
      <c r="E788" s="172">
        <v>245.88368</v>
      </c>
      <c r="F788" s="173"/>
      <c r="G788" s="174">
        <f>ROUND(E788*F788,2)</f>
        <v>0</v>
      </c>
      <c r="H788" s="161"/>
      <c r="I788" s="160">
        <f>ROUND(E788*H788,2)</f>
        <v>0</v>
      </c>
      <c r="J788" s="161"/>
      <c r="K788" s="160">
        <f>ROUND(E788*J788,2)</f>
        <v>0</v>
      </c>
      <c r="L788" s="160">
        <v>21</v>
      </c>
      <c r="M788" s="160">
        <f>G788*(1+L788/100)</f>
        <v>0</v>
      </c>
      <c r="N788" s="160">
        <v>1.7000000000000001E-4</v>
      </c>
      <c r="O788" s="160">
        <f>ROUND(E788*N788,2)</f>
        <v>0.04</v>
      </c>
      <c r="P788" s="160">
        <v>0</v>
      </c>
      <c r="Q788" s="160">
        <f>ROUND(E788*P788,2)</f>
        <v>0</v>
      </c>
      <c r="R788" s="160"/>
      <c r="S788" s="160" t="s">
        <v>260</v>
      </c>
      <c r="T788" s="160" t="s">
        <v>260</v>
      </c>
      <c r="U788" s="160">
        <v>0.16</v>
      </c>
      <c r="V788" s="160">
        <f>ROUND(E788*U788,2)</f>
        <v>39.340000000000003</v>
      </c>
      <c r="W788" s="160"/>
      <c r="X788" s="160" t="s">
        <v>261</v>
      </c>
      <c r="Y788" s="150"/>
      <c r="Z788" s="150"/>
      <c r="AA788" s="150"/>
      <c r="AB788" s="150"/>
      <c r="AC788" s="150"/>
      <c r="AD788" s="150"/>
      <c r="AE788" s="150"/>
      <c r="AF788" s="150"/>
      <c r="AG788" s="150" t="s">
        <v>262</v>
      </c>
      <c r="AH788" s="150"/>
      <c r="AI788" s="150"/>
      <c r="AJ788" s="150"/>
      <c r="AK788" s="150"/>
      <c r="AL788" s="150"/>
      <c r="AM788" s="150"/>
      <c r="AN788" s="150"/>
      <c r="AO788" s="150"/>
      <c r="AP788" s="150"/>
      <c r="AQ788" s="150"/>
      <c r="AR788" s="150"/>
      <c r="AS788" s="150"/>
      <c r="AT788" s="150"/>
      <c r="AU788" s="150"/>
      <c r="AV788" s="150"/>
      <c r="AW788" s="150"/>
      <c r="AX788" s="150"/>
      <c r="AY788" s="150"/>
      <c r="AZ788" s="150"/>
      <c r="BA788" s="150"/>
      <c r="BB788" s="150"/>
      <c r="BC788" s="150"/>
      <c r="BD788" s="150"/>
      <c r="BE788" s="150"/>
      <c r="BF788" s="150"/>
      <c r="BG788" s="150"/>
      <c r="BH788" s="150"/>
    </row>
    <row r="789" spans="1:60" outlineLevel="1" x14ac:dyDescent="0.2">
      <c r="A789" s="157"/>
      <c r="B789" s="158"/>
      <c r="C789" s="195" t="s">
        <v>880</v>
      </c>
      <c r="D789" s="188"/>
      <c r="E789" s="189">
        <v>54.436799999999998</v>
      </c>
      <c r="F789" s="160"/>
      <c r="G789" s="160"/>
      <c r="H789" s="160"/>
      <c r="I789" s="160"/>
      <c r="J789" s="160"/>
      <c r="K789" s="160"/>
      <c r="L789" s="160"/>
      <c r="M789" s="160"/>
      <c r="N789" s="160"/>
      <c r="O789" s="160"/>
      <c r="P789" s="160"/>
      <c r="Q789" s="160"/>
      <c r="R789" s="160"/>
      <c r="S789" s="160"/>
      <c r="T789" s="160"/>
      <c r="U789" s="160"/>
      <c r="V789" s="160"/>
      <c r="W789" s="160"/>
      <c r="X789" s="160"/>
      <c r="Y789" s="150"/>
      <c r="Z789" s="150"/>
      <c r="AA789" s="150"/>
      <c r="AB789" s="150"/>
      <c r="AC789" s="150"/>
      <c r="AD789" s="150"/>
      <c r="AE789" s="150"/>
      <c r="AF789" s="150"/>
      <c r="AG789" s="150" t="s">
        <v>264</v>
      </c>
      <c r="AH789" s="150">
        <v>0</v>
      </c>
      <c r="AI789" s="150"/>
      <c r="AJ789" s="150"/>
      <c r="AK789" s="150"/>
      <c r="AL789" s="150"/>
      <c r="AM789" s="150"/>
      <c r="AN789" s="150"/>
      <c r="AO789" s="150"/>
      <c r="AP789" s="150"/>
      <c r="AQ789" s="150"/>
      <c r="AR789" s="150"/>
      <c r="AS789" s="150"/>
      <c r="AT789" s="150"/>
      <c r="AU789" s="150"/>
      <c r="AV789" s="150"/>
      <c r="AW789" s="150"/>
      <c r="AX789" s="150"/>
      <c r="AY789" s="150"/>
      <c r="AZ789" s="150"/>
      <c r="BA789" s="150"/>
      <c r="BB789" s="150"/>
      <c r="BC789" s="150"/>
      <c r="BD789" s="150"/>
      <c r="BE789" s="150"/>
      <c r="BF789" s="150"/>
      <c r="BG789" s="150"/>
      <c r="BH789" s="150"/>
    </row>
    <row r="790" spans="1:60" outlineLevel="1" x14ac:dyDescent="0.2">
      <c r="A790" s="157"/>
      <c r="B790" s="158"/>
      <c r="C790" s="195" t="s">
        <v>881</v>
      </c>
      <c r="D790" s="188"/>
      <c r="E790" s="189">
        <v>108.13688</v>
      </c>
      <c r="F790" s="160"/>
      <c r="G790" s="160"/>
      <c r="H790" s="160"/>
      <c r="I790" s="160"/>
      <c r="J790" s="160"/>
      <c r="K790" s="160"/>
      <c r="L790" s="160"/>
      <c r="M790" s="160"/>
      <c r="N790" s="160"/>
      <c r="O790" s="160"/>
      <c r="P790" s="160"/>
      <c r="Q790" s="160"/>
      <c r="R790" s="160"/>
      <c r="S790" s="160"/>
      <c r="T790" s="160"/>
      <c r="U790" s="160"/>
      <c r="V790" s="160"/>
      <c r="W790" s="160"/>
      <c r="X790" s="160"/>
      <c r="Y790" s="150"/>
      <c r="Z790" s="150"/>
      <c r="AA790" s="150"/>
      <c r="AB790" s="150"/>
      <c r="AC790" s="150"/>
      <c r="AD790" s="150"/>
      <c r="AE790" s="150"/>
      <c r="AF790" s="150"/>
      <c r="AG790" s="150" t="s">
        <v>264</v>
      </c>
      <c r="AH790" s="150">
        <v>0</v>
      </c>
      <c r="AI790" s="150"/>
      <c r="AJ790" s="150"/>
      <c r="AK790" s="150"/>
      <c r="AL790" s="150"/>
      <c r="AM790" s="150"/>
      <c r="AN790" s="150"/>
      <c r="AO790" s="150"/>
      <c r="AP790" s="150"/>
      <c r="AQ790" s="150"/>
      <c r="AR790" s="150"/>
      <c r="AS790" s="150"/>
      <c r="AT790" s="150"/>
      <c r="AU790" s="150"/>
      <c r="AV790" s="150"/>
      <c r="AW790" s="150"/>
      <c r="AX790" s="150"/>
      <c r="AY790" s="150"/>
      <c r="AZ790" s="150"/>
      <c r="BA790" s="150"/>
      <c r="BB790" s="150"/>
      <c r="BC790" s="150"/>
      <c r="BD790" s="150"/>
      <c r="BE790" s="150"/>
      <c r="BF790" s="150"/>
      <c r="BG790" s="150"/>
      <c r="BH790" s="150"/>
    </row>
    <row r="791" spans="1:60" outlineLevel="1" x14ac:dyDescent="0.2">
      <c r="A791" s="157"/>
      <c r="B791" s="158"/>
      <c r="C791" s="195" t="s">
        <v>601</v>
      </c>
      <c r="D791" s="188"/>
      <c r="E791" s="189">
        <v>-4.8</v>
      </c>
      <c r="F791" s="160"/>
      <c r="G791" s="160"/>
      <c r="H791" s="160"/>
      <c r="I791" s="160"/>
      <c r="J791" s="160"/>
      <c r="K791" s="160"/>
      <c r="L791" s="160"/>
      <c r="M791" s="160"/>
      <c r="N791" s="160"/>
      <c r="O791" s="160"/>
      <c r="P791" s="160"/>
      <c r="Q791" s="160"/>
      <c r="R791" s="160"/>
      <c r="S791" s="160"/>
      <c r="T791" s="160"/>
      <c r="U791" s="160"/>
      <c r="V791" s="160"/>
      <c r="W791" s="160"/>
      <c r="X791" s="160"/>
      <c r="Y791" s="150"/>
      <c r="Z791" s="150"/>
      <c r="AA791" s="150"/>
      <c r="AB791" s="150"/>
      <c r="AC791" s="150"/>
      <c r="AD791" s="150"/>
      <c r="AE791" s="150"/>
      <c r="AF791" s="150"/>
      <c r="AG791" s="150" t="s">
        <v>264</v>
      </c>
      <c r="AH791" s="150">
        <v>0</v>
      </c>
      <c r="AI791" s="150"/>
      <c r="AJ791" s="150"/>
      <c r="AK791" s="150"/>
      <c r="AL791" s="150"/>
      <c r="AM791" s="150"/>
      <c r="AN791" s="150"/>
      <c r="AO791" s="150"/>
      <c r="AP791" s="150"/>
      <c r="AQ791" s="150"/>
      <c r="AR791" s="150"/>
      <c r="AS791" s="150"/>
      <c r="AT791" s="150"/>
      <c r="AU791" s="150"/>
      <c r="AV791" s="150"/>
      <c r="AW791" s="150"/>
      <c r="AX791" s="150"/>
      <c r="AY791" s="150"/>
      <c r="AZ791" s="150"/>
      <c r="BA791" s="150"/>
      <c r="BB791" s="150"/>
      <c r="BC791" s="150"/>
      <c r="BD791" s="150"/>
      <c r="BE791" s="150"/>
      <c r="BF791" s="150"/>
      <c r="BG791" s="150"/>
      <c r="BH791" s="150"/>
    </row>
    <row r="792" spans="1:60" outlineLevel="1" x14ac:dyDescent="0.2">
      <c r="A792" s="157"/>
      <c r="B792" s="158"/>
      <c r="C792" s="195" t="s">
        <v>882</v>
      </c>
      <c r="D792" s="188"/>
      <c r="E792" s="189">
        <v>88.11</v>
      </c>
      <c r="F792" s="160"/>
      <c r="G792" s="160"/>
      <c r="H792" s="160"/>
      <c r="I792" s="160"/>
      <c r="J792" s="160"/>
      <c r="K792" s="160"/>
      <c r="L792" s="160"/>
      <c r="M792" s="160"/>
      <c r="N792" s="160"/>
      <c r="O792" s="160"/>
      <c r="P792" s="160"/>
      <c r="Q792" s="160"/>
      <c r="R792" s="160"/>
      <c r="S792" s="160"/>
      <c r="T792" s="160"/>
      <c r="U792" s="160"/>
      <c r="V792" s="160"/>
      <c r="W792" s="160"/>
      <c r="X792" s="160"/>
      <c r="Y792" s="150"/>
      <c r="Z792" s="150"/>
      <c r="AA792" s="150"/>
      <c r="AB792" s="150"/>
      <c r="AC792" s="150"/>
      <c r="AD792" s="150"/>
      <c r="AE792" s="150"/>
      <c r="AF792" s="150"/>
      <c r="AG792" s="150" t="s">
        <v>264</v>
      </c>
      <c r="AH792" s="150">
        <v>0</v>
      </c>
      <c r="AI792" s="150"/>
      <c r="AJ792" s="150"/>
      <c r="AK792" s="150"/>
      <c r="AL792" s="150"/>
      <c r="AM792" s="150"/>
      <c r="AN792" s="150"/>
      <c r="AO792" s="150"/>
      <c r="AP792" s="150"/>
      <c r="AQ792" s="150"/>
      <c r="AR792" s="150"/>
      <c r="AS792" s="150"/>
      <c r="AT792" s="150"/>
      <c r="AU792" s="150"/>
      <c r="AV792" s="150"/>
      <c r="AW792" s="150"/>
      <c r="AX792" s="150"/>
      <c r="AY792" s="150"/>
      <c r="AZ792" s="150"/>
      <c r="BA792" s="150"/>
      <c r="BB792" s="150"/>
      <c r="BC792" s="150"/>
      <c r="BD792" s="150"/>
      <c r="BE792" s="150"/>
      <c r="BF792" s="150"/>
      <c r="BG792" s="150"/>
      <c r="BH792" s="150"/>
    </row>
    <row r="793" spans="1:60" ht="22.5" outlineLevel="1" x14ac:dyDescent="0.2">
      <c r="A793" s="169">
        <v>142</v>
      </c>
      <c r="B793" s="170" t="s">
        <v>884</v>
      </c>
      <c r="C793" s="184" t="s">
        <v>1973</v>
      </c>
      <c r="D793" s="171" t="s">
        <v>351</v>
      </c>
      <c r="E793" s="172">
        <v>135.07499999999999</v>
      </c>
      <c r="F793" s="173"/>
      <c r="G793" s="174">
        <f>ROUND(E793*F793,2)</f>
        <v>0</v>
      </c>
      <c r="H793" s="161"/>
      <c r="I793" s="160">
        <f>ROUND(E793*H793,2)</f>
        <v>0</v>
      </c>
      <c r="J793" s="161"/>
      <c r="K793" s="160">
        <f>ROUND(E793*J793,2)</f>
        <v>0</v>
      </c>
      <c r="L793" s="160">
        <v>21</v>
      </c>
      <c r="M793" s="160">
        <f>G793*(1+L793/100)</f>
        <v>0</v>
      </c>
      <c r="N793" s="160">
        <v>5.2999999999999998E-4</v>
      </c>
      <c r="O793" s="160">
        <f>ROUND(E793*N793,2)</f>
        <v>7.0000000000000007E-2</v>
      </c>
      <c r="P793" s="160">
        <v>0</v>
      </c>
      <c r="Q793" s="160">
        <f>ROUND(E793*P793,2)</f>
        <v>0</v>
      </c>
      <c r="R793" s="160"/>
      <c r="S793" s="160" t="s">
        <v>260</v>
      </c>
      <c r="T793" s="160" t="s">
        <v>260</v>
      </c>
      <c r="U793" s="160">
        <v>0.1</v>
      </c>
      <c r="V793" s="160">
        <f>ROUND(E793*U793,2)</f>
        <v>13.51</v>
      </c>
      <c r="W793" s="160"/>
      <c r="X793" s="160" t="s">
        <v>261</v>
      </c>
      <c r="Y793" s="150"/>
      <c r="Z793" s="150"/>
      <c r="AA793" s="150"/>
      <c r="AB793" s="150"/>
      <c r="AC793" s="150"/>
      <c r="AD793" s="150"/>
      <c r="AE793" s="150"/>
      <c r="AF793" s="150"/>
      <c r="AG793" s="150" t="s">
        <v>262</v>
      </c>
      <c r="AH793" s="150"/>
      <c r="AI793" s="150"/>
      <c r="AJ793" s="150"/>
      <c r="AK793" s="150"/>
      <c r="AL793" s="150"/>
      <c r="AM793" s="150"/>
      <c r="AN793" s="150"/>
      <c r="AO793" s="150"/>
      <c r="AP793" s="150"/>
      <c r="AQ793" s="150"/>
      <c r="AR793" s="150"/>
      <c r="AS793" s="150"/>
      <c r="AT793" s="150"/>
      <c r="AU793" s="150"/>
      <c r="AV793" s="150"/>
      <c r="AW793" s="150"/>
      <c r="AX793" s="150"/>
      <c r="AY793" s="150"/>
      <c r="AZ793" s="150"/>
      <c r="BA793" s="150"/>
      <c r="BB793" s="150"/>
      <c r="BC793" s="150"/>
      <c r="BD793" s="150"/>
      <c r="BE793" s="150"/>
      <c r="BF793" s="150"/>
      <c r="BG793" s="150"/>
      <c r="BH793" s="150"/>
    </row>
    <row r="794" spans="1:60" outlineLevel="1" x14ac:dyDescent="0.2">
      <c r="A794" s="157"/>
      <c r="B794" s="158"/>
      <c r="C794" s="195" t="s">
        <v>885</v>
      </c>
      <c r="D794" s="188"/>
      <c r="E794" s="189">
        <v>135.07499999999999</v>
      </c>
      <c r="F794" s="160"/>
      <c r="G794" s="160"/>
      <c r="H794" s="160"/>
      <c r="I794" s="160"/>
      <c r="J794" s="160"/>
      <c r="K794" s="160"/>
      <c r="L794" s="160"/>
      <c r="M794" s="160"/>
      <c r="N794" s="160"/>
      <c r="O794" s="160"/>
      <c r="P794" s="160"/>
      <c r="Q794" s="160"/>
      <c r="R794" s="160"/>
      <c r="S794" s="160"/>
      <c r="T794" s="160"/>
      <c r="U794" s="160"/>
      <c r="V794" s="160"/>
      <c r="W794" s="160"/>
      <c r="X794" s="160"/>
      <c r="Y794" s="150"/>
      <c r="Z794" s="150"/>
      <c r="AA794" s="150"/>
      <c r="AB794" s="150"/>
      <c r="AC794" s="150"/>
      <c r="AD794" s="150"/>
      <c r="AE794" s="150"/>
      <c r="AF794" s="150"/>
      <c r="AG794" s="150" t="s">
        <v>264</v>
      </c>
      <c r="AH794" s="150">
        <v>0</v>
      </c>
      <c r="AI794" s="150"/>
      <c r="AJ794" s="150"/>
      <c r="AK794" s="150"/>
      <c r="AL794" s="150"/>
      <c r="AM794" s="150"/>
      <c r="AN794" s="150"/>
      <c r="AO794" s="150"/>
      <c r="AP794" s="150"/>
      <c r="AQ794" s="150"/>
      <c r="AR794" s="150"/>
      <c r="AS794" s="150"/>
      <c r="AT794" s="150"/>
      <c r="AU794" s="150"/>
      <c r="AV794" s="150"/>
      <c r="AW794" s="150"/>
      <c r="AX794" s="150"/>
      <c r="AY794" s="150"/>
      <c r="AZ794" s="150"/>
      <c r="BA794" s="150"/>
      <c r="BB794" s="150"/>
      <c r="BC794" s="150"/>
      <c r="BD794" s="150"/>
      <c r="BE794" s="150"/>
      <c r="BF794" s="150"/>
      <c r="BG794" s="150"/>
      <c r="BH794" s="150"/>
    </row>
    <row r="795" spans="1:60" outlineLevel="1" x14ac:dyDescent="0.2">
      <c r="A795" s="157">
        <v>143</v>
      </c>
      <c r="B795" s="158" t="s">
        <v>886</v>
      </c>
      <c r="C795" s="199" t="s">
        <v>887</v>
      </c>
      <c r="D795" s="159" t="s">
        <v>0</v>
      </c>
      <c r="E795" s="194"/>
      <c r="F795" s="161"/>
      <c r="G795" s="160">
        <f>ROUND(E795*F795,2)</f>
        <v>0</v>
      </c>
      <c r="H795" s="161"/>
      <c r="I795" s="160">
        <f>ROUND(E795*H795,2)</f>
        <v>0</v>
      </c>
      <c r="J795" s="161"/>
      <c r="K795" s="160">
        <f>ROUND(E795*J795,2)</f>
        <v>0</v>
      </c>
      <c r="L795" s="160">
        <v>21</v>
      </c>
      <c r="M795" s="160">
        <f>G795*(1+L795/100)</f>
        <v>0</v>
      </c>
      <c r="N795" s="160">
        <v>0</v>
      </c>
      <c r="O795" s="160">
        <f>ROUND(E795*N795,2)</f>
        <v>0</v>
      </c>
      <c r="P795" s="160">
        <v>0</v>
      </c>
      <c r="Q795" s="160">
        <f>ROUND(E795*P795,2)</f>
        <v>0</v>
      </c>
      <c r="R795" s="160"/>
      <c r="S795" s="160" t="s">
        <v>260</v>
      </c>
      <c r="T795" s="160" t="s">
        <v>260</v>
      </c>
      <c r="U795" s="160">
        <v>0</v>
      </c>
      <c r="V795" s="160">
        <f>ROUND(E795*U795,2)</f>
        <v>0</v>
      </c>
      <c r="W795" s="160"/>
      <c r="X795" s="160" t="s">
        <v>877</v>
      </c>
      <c r="Y795" s="150"/>
      <c r="Z795" s="150"/>
      <c r="AA795" s="150"/>
      <c r="AB795" s="150"/>
      <c r="AC795" s="150"/>
      <c r="AD795" s="150"/>
      <c r="AE795" s="150"/>
      <c r="AF795" s="150"/>
      <c r="AG795" s="150" t="s">
        <v>878</v>
      </c>
      <c r="AH795" s="150"/>
      <c r="AI795" s="150"/>
      <c r="AJ795" s="150"/>
      <c r="AK795" s="150"/>
      <c r="AL795" s="150"/>
      <c r="AM795" s="150"/>
      <c r="AN795" s="150"/>
      <c r="AO795" s="150"/>
      <c r="AP795" s="150"/>
      <c r="AQ795" s="150"/>
      <c r="AR795" s="150"/>
      <c r="AS795" s="150"/>
      <c r="AT795" s="150"/>
      <c r="AU795" s="150"/>
      <c r="AV795" s="150"/>
      <c r="AW795" s="150"/>
      <c r="AX795" s="150"/>
      <c r="AY795" s="150"/>
      <c r="AZ795" s="150"/>
      <c r="BA795" s="150"/>
      <c r="BB795" s="150"/>
      <c r="BC795" s="150"/>
      <c r="BD795" s="150"/>
      <c r="BE795" s="150"/>
      <c r="BF795" s="150"/>
      <c r="BG795" s="150"/>
      <c r="BH795" s="150"/>
    </row>
    <row r="796" spans="1:60" x14ac:dyDescent="0.2">
      <c r="A796" s="163" t="s">
        <v>232</v>
      </c>
      <c r="B796" s="164" t="s">
        <v>171</v>
      </c>
      <c r="C796" s="182" t="s">
        <v>172</v>
      </c>
      <c r="D796" s="165"/>
      <c r="E796" s="166"/>
      <c r="F796" s="167"/>
      <c r="G796" s="168">
        <f>SUMIF(AG797:AG813,"&lt;&gt;NOR",G797:G813)</f>
        <v>0</v>
      </c>
      <c r="H796" s="162"/>
      <c r="I796" s="162">
        <f>SUM(I797:I813)</f>
        <v>0</v>
      </c>
      <c r="J796" s="162"/>
      <c r="K796" s="162">
        <f>SUM(K797:K813)</f>
        <v>0</v>
      </c>
      <c r="L796" s="162"/>
      <c r="M796" s="162">
        <f>SUM(M797:M813)</f>
        <v>0</v>
      </c>
      <c r="N796" s="162"/>
      <c r="O796" s="162">
        <f>SUM(O797:O813)</f>
        <v>4.7100000000000009</v>
      </c>
      <c r="P796" s="162"/>
      <c r="Q796" s="162">
        <f>SUM(Q797:Q813)</f>
        <v>0</v>
      </c>
      <c r="R796" s="162"/>
      <c r="S796" s="162"/>
      <c r="T796" s="162"/>
      <c r="U796" s="162"/>
      <c r="V796" s="162">
        <f>SUM(V797:V813)</f>
        <v>382.4</v>
      </c>
      <c r="W796" s="162"/>
      <c r="X796" s="162"/>
      <c r="AG796" t="s">
        <v>233</v>
      </c>
    </row>
    <row r="797" spans="1:60" ht="22.5" outlineLevel="1" x14ac:dyDescent="0.2">
      <c r="A797" s="169">
        <v>144</v>
      </c>
      <c r="B797" s="170" t="s">
        <v>888</v>
      </c>
      <c r="C797" s="184" t="s">
        <v>889</v>
      </c>
      <c r="D797" s="171" t="s">
        <v>259</v>
      </c>
      <c r="E797" s="172">
        <v>647.64</v>
      </c>
      <c r="F797" s="173"/>
      <c r="G797" s="174">
        <f>ROUND(E797*F797,2)</f>
        <v>0</v>
      </c>
      <c r="H797" s="161"/>
      <c r="I797" s="160">
        <f>ROUND(E797*H797,2)</f>
        <v>0</v>
      </c>
      <c r="J797" s="161"/>
      <c r="K797" s="160">
        <f>ROUND(E797*J797,2)</f>
        <v>0</v>
      </c>
      <c r="L797" s="160">
        <v>21</v>
      </c>
      <c r="M797" s="160">
        <f>G797*(1+L797/100)</f>
        <v>0</v>
      </c>
      <c r="N797" s="160">
        <v>2.3000000000000001E-4</v>
      </c>
      <c r="O797" s="160">
        <f>ROUND(E797*N797,2)</f>
        <v>0.15</v>
      </c>
      <c r="P797" s="160">
        <v>0</v>
      </c>
      <c r="Q797" s="160">
        <f>ROUND(E797*P797,2)</f>
        <v>0</v>
      </c>
      <c r="R797" s="160"/>
      <c r="S797" s="160" t="s">
        <v>260</v>
      </c>
      <c r="T797" s="160" t="s">
        <v>260</v>
      </c>
      <c r="U797" s="160">
        <v>0.36199999999999999</v>
      </c>
      <c r="V797" s="160">
        <f>ROUND(E797*U797,2)</f>
        <v>234.45</v>
      </c>
      <c r="W797" s="160"/>
      <c r="X797" s="160" t="s">
        <v>261</v>
      </c>
      <c r="Y797" s="150"/>
      <c r="Z797" s="150"/>
      <c r="AA797" s="150"/>
      <c r="AB797" s="150"/>
      <c r="AC797" s="150"/>
      <c r="AD797" s="150"/>
      <c r="AE797" s="150"/>
      <c r="AF797" s="150"/>
      <c r="AG797" s="150" t="s">
        <v>262</v>
      </c>
      <c r="AH797" s="150"/>
      <c r="AI797" s="150"/>
      <c r="AJ797" s="150"/>
      <c r="AK797" s="150"/>
      <c r="AL797" s="150"/>
      <c r="AM797" s="150"/>
      <c r="AN797" s="150"/>
      <c r="AO797" s="150"/>
      <c r="AP797" s="150"/>
      <c r="AQ797" s="150"/>
      <c r="AR797" s="150"/>
      <c r="AS797" s="150"/>
      <c r="AT797" s="150"/>
      <c r="AU797" s="150"/>
      <c r="AV797" s="150"/>
      <c r="AW797" s="150"/>
      <c r="AX797" s="150"/>
      <c r="AY797" s="150"/>
      <c r="AZ797" s="150"/>
      <c r="BA797" s="150"/>
      <c r="BB797" s="150"/>
      <c r="BC797" s="150"/>
      <c r="BD797" s="150"/>
      <c r="BE797" s="150"/>
      <c r="BF797" s="150"/>
      <c r="BG797" s="150"/>
      <c r="BH797" s="150"/>
    </row>
    <row r="798" spans="1:60" outlineLevel="1" x14ac:dyDescent="0.2">
      <c r="A798" s="157"/>
      <c r="B798" s="158"/>
      <c r="C798" s="195" t="s">
        <v>890</v>
      </c>
      <c r="D798" s="188"/>
      <c r="E798" s="189">
        <v>171.36</v>
      </c>
      <c r="F798" s="160"/>
      <c r="G798" s="160"/>
      <c r="H798" s="160"/>
      <c r="I798" s="160"/>
      <c r="J798" s="160"/>
      <c r="K798" s="160"/>
      <c r="L798" s="160"/>
      <c r="M798" s="160"/>
      <c r="N798" s="160"/>
      <c r="O798" s="160"/>
      <c r="P798" s="160"/>
      <c r="Q798" s="160"/>
      <c r="R798" s="160"/>
      <c r="S798" s="160"/>
      <c r="T798" s="160"/>
      <c r="U798" s="160"/>
      <c r="V798" s="160"/>
      <c r="W798" s="160"/>
      <c r="X798" s="160"/>
      <c r="Y798" s="150"/>
      <c r="Z798" s="150"/>
      <c r="AA798" s="150"/>
      <c r="AB798" s="150"/>
      <c r="AC798" s="150"/>
      <c r="AD798" s="150"/>
      <c r="AE798" s="150"/>
      <c r="AF798" s="150"/>
      <c r="AG798" s="150" t="s">
        <v>264</v>
      </c>
      <c r="AH798" s="150">
        <v>0</v>
      </c>
      <c r="AI798" s="150"/>
      <c r="AJ798" s="150"/>
      <c r="AK798" s="150"/>
      <c r="AL798" s="150"/>
      <c r="AM798" s="150"/>
      <c r="AN798" s="150"/>
      <c r="AO798" s="150"/>
      <c r="AP798" s="150"/>
      <c r="AQ798" s="150"/>
      <c r="AR798" s="150"/>
      <c r="AS798" s="150"/>
      <c r="AT798" s="150"/>
      <c r="AU798" s="150"/>
      <c r="AV798" s="150"/>
      <c r="AW798" s="150"/>
      <c r="AX798" s="150"/>
      <c r="AY798" s="150"/>
      <c r="AZ798" s="150"/>
      <c r="BA798" s="150"/>
      <c r="BB798" s="150"/>
      <c r="BC798" s="150"/>
      <c r="BD798" s="150"/>
      <c r="BE798" s="150"/>
      <c r="BF798" s="150"/>
      <c r="BG798" s="150"/>
      <c r="BH798" s="150"/>
    </row>
    <row r="799" spans="1:60" outlineLevel="1" x14ac:dyDescent="0.2">
      <c r="A799" s="157"/>
      <c r="B799" s="158"/>
      <c r="C799" s="195" t="s">
        <v>891</v>
      </c>
      <c r="D799" s="188"/>
      <c r="E799" s="189">
        <v>476.28</v>
      </c>
      <c r="F799" s="160"/>
      <c r="G799" s="160"/>
      <c r="H799" s="160"/>
      <c r="I799" s="160"/>
      <c r="J799" s="160"/>
      <c r="K799" s="160"/>
      <c r="L799" s="160"/>
      <c r="M799" s="160"/>
      <c r="N799" s="160"/>
      <c r="O799" s="160"/>
      <c r="P799" s="160"/>
      <c r="Q799" s="160"/>
      <c r="R799" s="160"/>
      <c r="S799" s="160"/>
      <c r="T799" s="160"/>
      <c r="U799" s="160"/>
      <c r="V799" s="160"/>
      <c r="W799" s="160"/>
      <c r="X799" s="160"/>
      <c r="Y799" s="150"/>
      <c r="Z799" s="150"/>
      <c r="AA799" s="150"/>
      <c r="AB799" s="150"/>
      <c r="AC799" s="150"/>
      <c r="AD799" s="150"/>
      <c r="AE799" s="150"/>
      <c r="AF799" s="150"/>
      <c r="AG799" s="150" t="s">
        <v>264</v>
      </c>
      <c r="AH799" s="150">
        <v>0</v>
      </c>
      <c r="AI799" s="150"/>
      <c r="AJ799" s="150"/>
      <c r="AK799" s="150"/>
      <c r="AL799" s="150"/>
      <c r="AM799" s="150"/>
      <c r="AN799" s="150"/>
      <c r="AO799" s="150"/>
      <c r="AP799" s="150"/>
      <c r="AQ799" s="150"/>
      <c r="AR799" s="150"/>
      <c r="AS799" s="150"/>
      <c r="AT799" s="150"/>
      <c r="AU799" s="150"/>
      <c r="AV799" s="150"/>
      <c r="AW799" s="150"/>
      <c r="AX799" s="150"/>
      <c r="AY799" s="150"/>
      <c r="AZ799" s="150"/>
      <c r="BA799" s="150"/>
      <c r="BB799" s="150"/>
      <c r="BC799" s="150"/>
      <c r="BD799" s="150"/>
      <c r="BE799" s="150"/>
      <c r="BF799" s="150"/>
      <c r="BG799" s="150"/>
      <c r="BH799" s="150"/>
    </row>
    <row r="800" spans="1:60" ht="22.5" outlineLevel="1" x14ac:dyDescent="0.2">
      <c r="A800" s="169">
        <v>145</v>
      </c>
      <c r="B800" s="170" t="s">
        <v>892</v>
      </c>
      <c r="C800" s="184" t="s">
        <v>1974</v>
      </c>
      <c r="D800" s="171" t="s">
        <v>259</v>
      </c>
      <c r="E800" s="172">
        <v>647.64</v>
      </c>
      <c r="F800" s="173"/>
      <c r="G800" s="174">
        <f>ROUND(E800*F800,2)</f>
        <v>0</v>
      </c>
      <c r="H800" s="161"/>
      <c r="I800" s="160">
        <f>ROUND(E800*H800,2)</f>
        <v>0</v>
      </c>
      <c r="J800" s="161"/>
      <c r="K800" s="160">
        <f>ROUND(E800*J800,2)</f>
        <v>0</v>
      </c>
      <c r="L800" s="160">
        <v>21</v>
      </c>
      <c r="M800" s="160">
        <f>G800*(1+L800/100)</f>
        <v>0</v>
      </c>
      <c r="N800" s="160">
        <v>1.4999999999999999E-4</v>
      </c>
      <c r="O800" s="160">
        <f>ROUND(E800*N800,2)</f>
        <v>0.1</v>
      </c>
      <c r="P800" s="160">
        <v>0</v>
      </c>
      <c r="Q800" s="160">
        <f>ROUND(E800*P800,2)</f>
        <v>0</v>
      </c>
      <c r="R800" s="160"/>
      <c r="S800" s="160" t="s">
        <v>260</v>
      </c>
      <c r="T800" s="160" t="s">
        <v>260</v>
      </c>
      <c r="U800" s="160">
        <v>0.16</v>
      </c>
      <c r="V800" s="160">
        <f>ROUND(E800*U800,2)</f>
        <v>103.62</v>
      </c>
      <c r="W800" s="160"/>
      <c r="X800" s="160" t="s">
        <v>261</v>
      </c>
      <c r="Y800" s="150"/>
      <c r="Z800" s="150"/>
      <c r="AA800" s="150"/>
      <c r="AB800" s="150"/>
      <c r="AC800" s="150"/>
      <c r="AD800" s="150"/>
      <c r="AE800" s="150"/>
      <c r="AF800" s="150"/>
      <c r="AG800" s="150" t="s">
        <v>262</v>
      </c>
      <c r="AH800" s="150"/>
      <c r="AI800" s="150"/>
      <c r="AJ800" s="150"/>
      <c r="AK800" s="150"/>
      <c r="AL800" s="150"/>
      <c r="AM800" s="150"/>
      <c r="AN800" s="150"/>
      <c r="AO800" s="150"/>
      <c r="AP800" s="150"/>
      <c r="AQ800" s="150"/>
      <c r="AR800" s="150"/>
      <c r="AS800" s="150"/>
      <c r="AT800" s="150"/>
      <c r="AU800" s="150"/>
      <c r="AV800" s="150"/>
      <c r="AW800" s="150"/>
      <c r="AX800" s="150"/>
      <c r="AY800" s="150"/>
      <c r="AZ800" s="150"/>
      <c r="BA800" s="150"/>
      <c r="BB800" s="150"/>
      <c r="BC800" s="150"/>
      <c r="BD800" s="150"/>
      <c r="BE800" s="150"/>
      <c r="BF800" s="150"/>
      <c r="BG800" s="150"/>
      <c r="BH800" s="150"/>
    </row>
    <row r="801" spans="1:60" outlineLevel="1" x14ac:dyDescent="0.2">
      <c r="A801" s="157"/>
      <c r="B801" s="158"/>
      <c r="C801" s="195" t="s">
        <v>890</v>
      </c>
      <c r="D801" s="188"/>
      <c r="E801" s="189">
        <v>171.36</v>
      </c>
      <c r="F801" s="160"/>
      <c r="G801" s="160"/>
      <c r="H801" s="160"/>
      <c r="I801" s="160"/>
      <c r="J801" s="160"/>
      <c r="K801" s="160"/>
      <c r="L801" s="160"/>
      <c r="M801" s="160"/>
      <c r="N801" s="160"/>
      <c r="O801" s="160"/>
      <c r="P801" s="160"/>
      <c r="Q801" s="160"/>
      <c r="R801" s="160"/>
      <c r="S801" s="160"/>
      <c r="T801" s="160"/>
      <c r="U801" s="160"/>
      <c r="V801" s="160"/>
      <c r="W801" s="160"/>
      <c r="X801" s="160"/>
      <c r="Y801" s="150"/>
      <c r="Z801" s="150"/>
      <c r="AA801" s="150"/>
      <c r="AB801" s="150"/>
      <c r="AC801" s="150"/>
      <c r="AD801" s="150"/>
      <c r="AE801" s="150"/>
      <c r="AF801" s="150"/>
      <c r="AG801" s="150" t="s">
        <v>264</v>
      </c>
      <c r="AH801" s="150">
        <v>0</v>
      </c>
      <c r="AI801" s="150"/>
      <c r="AJ801" s="150"/>
      <c r="AK801" s="150"/>
      <c r="AL801" s="150"/>
      <c r="AM801" s="150"/>
      <c r="AN801" s="150"/>
      <c r="AO801" s="150"/>
      <c r="AP801" s="150"/>
      <c r="AQ801" s="150"/>
      <c r="AR801" s="150"/>
      <c r="AS801" s="150"/>
      <c r="AT801" s="150"/>
      <c r="AU801" s="150"/>
      <c r="AV801" s="150"/>
      <c r="AW801" s="150"/>
      <c r="AX801" s="150"/>
      <c r="AY801" s="150"/>
      <c r="AZ801" s="150"/>
      <c r="BA801" s="150"/>
      <c r="BB801" s="150"/>
      <c r="BC801" s="150"/>
      <c r="BD801" s="150"/>
      <c r="BE801" s="150"/>
      <c r="BF801" s="150"/>
      <c r="BG801" s="150"/>
      <c r="BH801" s="150"/>
    </row>
    <row r="802" spans="1:60" outlineLevel="1" x14ac:dyDescent="0.2">
      <c r="A802" s="157"/>
      <c r="B802" s="158"/>
      <c r="C802" s="195" t="s">
        <v>891</v>
      </c>
      <c r="D802" s="188"/>
      <c r="E802" s="189">
        <v>476.28</v>
      </c>
      <c r="F802" s="160"/>
      <c r="G802" s="160"/>
      <c r="H802" s="160"/>
      <c r="I802" s="160"/>
      <c r="J802" s="160"/>
      <c r="K802" s="160"/>
      <c r="L802" s="160"/>
      <c r="M802" s="160"/>
      <c r="N802" s="160"/>
      <c r="O802" s="160"/>
      <c r="P802" s="160"/>
      <c r="Q802" s="160"/>
      <c r="R802" s="160"/>
      <c r="S802" s="160"/>
      <c r="T802" s="160"/>
      <c r="U802" s="160"/>
      <c r="V802" s="160"/>
      <c r="W802" s="160"/>
      <c r="X802" s="160"/>
      <c r="Y802" s="150"/>
      <c r="Z802" s="150"/>
      <c r="AA802" s="150"/>
      <c r="AB802" s="150"/>
      <c r="AC802" s="150"/>
      <c r="AD802" s="150"/>
      <c r="AE802" s="150"/>
      <c r="AF802" s="150"/>
      <c r="AG802" s="150" t="s">
        <v>264</v>
      </c>
      <c r="AH802" s="150">
        <v>0</v>
      </c>
      <c r="AI802" s="150"/>
      <c r="AJ802" s="150"/>
      <c r="AK802" s="150"/>
      <c r="AL802" s="150"/>
      <c r="AM802" s="150"/>
      <c r="AN802" s="150"/>
      <c r="AO802" s="150"/>
      <c r="AP802" s="150"/>
      <c r="AQ802" s="150"/>
      <c r="AR802" s="150"/>
      <c r="AS802" s="150"/>
      <c r="AT802" s="150"/>
      <c r="AU802" s="150"/>
      <c r="AV802" s="150"/>
      <c r="AW802" s="150"/>
      <c r="AX802" s="150"/>
      <c r="AY802" s="150"/>
      <c r="AZ802" s="150"/>
      <c r="BA802" s="150"/>
      <c r="BB802" s="150"/>
      <c r="BC802" s="150"/>
      <c r="BD802" s="150"/>
      <c r="BE802" s="150"/>
      <c r="BF802" s="150"/>
      <c r="BG802" s="150"/>
      <c r="BH802" s="150"/>
    </row>
    <row r="803" spans="1:60" ht="22.5" outlineLevel="1" x14ac:dyDescent="0.2">
      <c r="A803" s="169">
        <v>146</v>
      </c>
      <c r="B803" s="170" t="s">
        <v>893</v>
      </c>
      <c r="C803" s="184" t="s">
        <v>1975</v>
      </c>
      <c r="D803" s="171" t="s">
        <v>259</v>
      </c>
      <c r="E803" s="172">
        <v>136.04</v>
      </c>
      <c r="F803" s="173"/>
      <c r="G803" s="174">
        <f>ROUND(E803*F803,2)</f>
        <v>0</v>
      </c>
      <c r="H803" s="161"/>
      <c r="I803" s="160">
        <f>ROUND(E803*H803,2)</f>
        <v>0</v>
      </c>
      <c r="J803" s="161"/>
      <c r="K803" s="160">
        <f>ROUND(E803*J803,2)</f>
        <v>0</v>
      </c>
      <c r="L803" s="160">
        <v>21</v>
      </c>
      <c r="M803" s="160">
        <f>G803*(1+L803/100)</f>
        <v>0</v>
      </c>
      <c r="N803" s="160">
        <v>1.4999999999999999E-4</v>
      </c>
      <c r="O803" s="160">
        <f>ROUND(E803*N803,2)</f>
        <v>0.02</v>
      </c>
      <c r="P803" s="160">
        <v>0</v>
      </c>
      <c r="Q803" s="160">
        <f>ROUND(E803*P803,2)</f>
        <v>0</v>
      </c>
      <c r="R803" s="160"/>
      <c r="S803" s="160" t="s">
        <v>260</v>
      </c>
      <c r="T803" s="160" t="s">
        <v>260</v>
      </c>
      <c r="U803" s="160">
        <v>0.12</v>
      </c>
      <c r="V803" s="160">
        <f>ROUND(E803*U803,2)</f>
        <v>16.32</v>
      </c>
      <c r="W803" s="160"/>
      <c r="X803" s="160" t="s">
        <v>261</v>
      </c>
      <c r="Y803" s="150"/>
      <c r="Z803" s="150"/>
      <c r="AA803" s="150"/>
      <c r="AB803" s="150"/>
      <c r="AC803" s="150"/>
      <c r="AD803" s="150"/>
      <c r="AE803" s="150"/>
      <c r="AF803" s="150"/>
      <c r="AG803" s="150" t="s">
        <v>262</v>
      </c>
      <c r="AH803" s="150"/>
      <c r="AI803" s="150"/>
      <c r="AJ803" s="150"/>
      <c r="AK803" s="150"/>
      <c r="AL803" s="150"/>
      <c r="AM803" s="150"/>
      <c r="AN803" s="150"/>
      <c r="AO803" s="150"/>
      <c r="AP803" s="150"/>
      <c r="AQ803" s="150"/>
      <c r="AR803" s="150"/>
      <c r="AS803" s="150"/>
      <c r="AT803" s="150"/>
      <c r="AU803" s="150"/>
      <c r="AV803" s="150"/>
      <c r="AW803" s="150"/>
      <c r="AX803" s="150"/>
      <c r="AY803" s="150"/>
      <c r="AZ803" s="150"/>
      <c r="BA803" s="150"/>
      <c r="BB803" s="150"/>
      <c r="BC803" s="150"/>
      <c r="BD803" s="150"/>
      <c r="BE803" s="150"/>
      <c r="BF803" s="150"/>
      <c r="BG803" s="150"/>
      <c r="BH803" s="150"/>
    </row>
    <row r="804" spans="1:60" outlineLevel="1" x14ac:dyDescent="0.2">
      <c r="A804" s="157"/>
      <c r="B804" s="158"/>
      <c r="C804" s="195" t="s">
        <v>894</v>
      </c>
      <c r="D804" s="188"/>
      <c r="E804" s="189">
        <v>136.04</v>
      </c>
      <c r="F804" s="160"/>
      <c r="G804" s="160"/>
      <c r="H804" s="160"/>
      <c r="I804" s="160"/>
      <c r="J804" s="160"/>
      <c r="K804" s="160"/>
      <c r="L804" s="160"/>
      <c r="M804" s="160"/>
      <c r="N804" s="160"/>
      <c r="O804" s="160"/>
      <c r="P804" s="160"/>
      <c r="Q804" s="160"/>
      <c r="R804" s="160"/>
      <c r="S804" s="160"/>
      <c r="T804" s="160"/>
      <c r="U804" s="160"/>
      <c r="V804" s="160"/>
      <c r="W804" s="160"/>
      <c r="X804" s="160"/>
      <c r="Y804" s="150"/>
      <c r="Z804" s="150"/>
      <c r="AA804" s="150"/>
      <c r="AB804" s="150"/>
      <c r="AC804" s="150"/>
      <c r="AD804" s="150"/>
      <c r="AE804" s="150"/>
      <c r="AF804" s="150"/>
      <c r="AG804" s="150" t="s">
        <v>264</v>
      </c>
      <c r="AH804" s="150">
        <v>0</v>
      </c>
      <c r="AI804" s="150"/>
      <c r="AJ804" s="150"/>
      <c r="AK804" s="150"/>
      <c r="AL804" s="150"/>
      <c r="AM804" s="150"/>
      <c r="AN804" s="150"/>
      <c r="AO804" s="150"/>
      <c r="AP804" s="150"/>
      <c r="AQ804" s="150"/>
      <c r="AR804" s="150"/>
      <c r="AS804" s="150"/>
      <c r="AT804" s="150"/>
      <c r="AU804" s="150"/>
      <c r="AV804" s="150"/>
      <c r="AW804" s="150"/>
      <c r="AX804" s="150"/>
      <c r="AY804" s="150"/>
      <c r="AZ804" s="150"/>
      <c r="BA804" s="150"/>
      <c r="BB804" s="150"/>
      <c r="BC804" s="150"/>
      <c r="BD804" s="150"/>
      <c r="BE804" s="150"/>
      <c r="BF804" s="150"/>
      <c r="BG804" s="150"/>
      <c r="BH804" s="150"/>
    </row>
    <row r="805" spans="1:60" outlineLevel="1" x14ac:dyDescent="0.2">
      <c r="A805" s="169">
        <v>147</v>
      </c>
      <c r="B805" s="170" t="s">
        <v>895</v>
      </c>
      <c r="C805" s="184" t="s">
        <v>1976</v>
      </c>
      <c r="D805" s="171" t="s">
        <v>267</v>
      </c>
      <c r="E805" s="172">
        <v>35.914560000000002</v>
      </c>
      <c r="F805" s="173"/>
      <c r="G805" s="174">
        <f>ROUND(E805*F805,2)</f>
        <v>0</v>
      </c>
      <c r="H805" s="161"/>
      <c r="I805" s="160">
        <f>ROUND(E805*H805,2)</f>
        <v>0</v>
      </c>
      <c r="J805" s="161"/>
      <c r="K805" s="160">
        <f>ROUND(E805*J805,2)</f>
        <v>0</v>
      </c>
      <c r="L805" s="160">
        <v>21</v>
      </c>
      <c r="M805" s="160">
        <f>G805*(1+L805/100)</f>
        <v>0</v>
      </c>
      <c r="N805" s="160">
        <v>7.3499999999999996E-2</v>
      </c>
      <c r="O805" s="160">
        <f>ROUND(E805*N805,2)</f>
        <v>2.64</v>
      </c>
      <c r="P805" s="160">
        <v>0</v>
      </c>
      <c r="Q805" s="160">
        <f>ROUND(E805*P805,2)</f>
        <v>0</v>
      </c>
      <c r="R805" s="160"/>
      <c r="S805" s="160" t="s">
        <v>260</v>
      </c>
      <c r="T805" s="160" t="s">
        <v>260</v>
      </c>
      <c r="U805" s="160">
        <v>0.78</v>
      </c>
      <c r="V805" s="160">
        <f>ROUND(E805*U805,2)</f>
        <v>28.01</v>
      </c>
      <c r="W805" s="160"/>
      <c r="X805" s="160" t="s">
        <v>261</v>
      </c>
      <c r="Y805" s="150"/>
      <c r="Z805" s="150"/>
      <c r="AA805" s="150"/>
      <c r="AB805" s="150"/>
      <c r="AC805" s="150"/>
      <c r="AD805" s="150"/>
      <c r="AE805" s="150"/>
      <c r="AF805" s="150"/>
      <c r="AG805" s="150" t="s">
        <v>262</v>
      </c>
      <c r="AH805" s="150"/>
      <c r="AI805" s="150"/>
      <c r="AJ805" s="150"/>
      <c r="AK805" s="150"/>
      <c r="AL805" s="150"/>
      <c r="AM805" s="150"/>
      <c r="AN805" s="150"/>
      <c r="AO805" s="150"/>
      <c r="AP805" s="150"/>
      <c r="AQ805" s="150"/>
      <c r="AR805" s="150"/>
      <c r="AS805" s="150"/>
      <c r="AT805" s="150"/>
      <c r="AU805" s="150"/>
      <c r="AV805" s="150"/>
      <c r="AW805" s="150"/>
      <c r="AX805" s="150"/>
      <c r="AY805" s="150"/>
      <c r="AZ805" s="150"/>
      <c r="BA805" s="150"/>
      <c r="BB805" s="150"/>
      <c r="BC805" s="150"/>
      <c r="BD805" s="150"/>
      <c r="BE805" s="150"/>
      <c r="BF805" s="150"/>
      <c r="BG805" s="150"/>
      <c r="BH805" s="150"/>
    </row>
    <row r="806" spans="1:60" outlineLevel="1" x14ac:dyDescent="0.2">
      <c r="A806" s="157"/>
      <c r="B806" s="158"/>
      <c r="C806" s="195" t="s">
        <v>896</v>
      </c>
      <c r="D806" s="188"/>
      <c r="E806" s="189">
        <v>35.914560000000002</v>
      </c>
      <c r="F806" s="160"/>
      <c r="G806" s="160"/>
      <c r="H806" s="160"/>
      <c r="I806" s="160"/>
      <c r="J806" s="160"/>
      <c r="K806" s="160"/>
      <c r="L806" s="160"/>
      <c r="M806" s="160"/>
      <c r="N806" s="160"/>
      <c r="O806" s="160"/>
      <c r="P806" s="160"/>
      <c r="Q806" s="160"/>
      <c r="R806" s="160"/>
      <c r="S806" s="160"/>
      <c r="T806" s="160"/>
      <c r="U806" s="160"/>
      <c r="V806" s="160"/>
      <c r="W806" s="160"/>
      <c r="X806" s="160"/>
      <c r="Y806" s="150"/>
      <c r="Z806" s="150"/>
      <c r="AA806" s="150"/>
      <c r="AB806" s="150"/>
      <c r="AC806" s="150"/>
      <c r="AD806" s="150"/>
      <c r="AE806" s="150"/>
      <c r="AF806" s="150"/>
      <c r="AG806" s="150" t="s">
        <v>264</v>
      </c>
      <c r="AH806" s="150">
        <v>0</v>
      </c>
      <c r="AI806" s="150"/>
      <c r="AJ806" s="150"/>
      <c r="AK806" s="150"/>
      <c r="AL806" s="150"/>
      <c r="AM806" s="150"/>
      <c r="AN806" s="150"/>
      <c r="AO806" s="150"/>
      <c r="AP806" s="150"/>
      <c r="AQ806" s="150"/>
      <c r="AR806" s="150"/>
      <c r="AS806" s="150"/>
      <c r="AT806" s="150"/>
      <c r="AU806" s="150"/>
      <c r="AV806" s="150"/>
      <c r="AW806" s="150"/>
      <c r="AX806" s="150"/>
      <c r="AY806" s="150"/>
      <c r="AZ806" s="150"/>
      <c r="BA806" s="150"/>
      <c r="BB806" s="150"/>
      <c r="BC806" s="150"/>
      <c r="BD806" s="150"/>
      <c r="BE806" s="150"/>
      <c r="BF806" s="150"/>
      <c r="BG806" s="150"/>
      <c r="BH806" s="150"/>
    </row>
    <row r="807" spans="1:60" outlineLevel="1" x14ac:dyDescent="0.2">
      <c r="A807" s="169">
        <v>148</v>
      </c>
      <c r="B807" s="170" t="s">
        <v>897</v>
      </c>
      <c r="C807" s="184" t="s">
        <v>1978</v>
      </c>
      <c r="D807" s="171" t="s">
        <v>259</v>
      </c>
      <c r="E807" s="172">
        <v>680.02200000000005</v>
      </c>
      <c r="F807" s="173"/>
      <c r="G807" s="174">
        <f>ROUND(E807*F807,2)</f>
        <v>0</v>
      </c>
      <c r="H807" s="161"/>
      <c r="I807" s="160">
        <f>ROUND(E807*H807,2)</f>
        <v>0</v>
      </c>
      <c r="J807" s="161"/>
      <c r="K807" s="160">
        <f>ROUND(E807*J807,2)</f>
        <v>0</v>
      </c>
      <c r="L807" s="160">
        <v>21</v>
      </c>
      <c r="M807" s="160">
        <f>G807*(1+L807/100)</f>
        <v>0</v>
      </c>
      <c r="N807" s="160">
        <v>7.2000000000000005E-4</v>
      </c>
      <c r="O807" s="160">
        <f>ROUND(E807*N807,2)</f>
        <v>0.49</v>
      </c>
      <c r="P807" s="160">
        <v>0</v>
      </c>
      <c r="Q807" s="160">
        <f>ROUND(E807*P807,2)</f>
        <v>0</v>
      </c>
      <c r="R807" s="160" t="s">
        <v>422</v>
      </c>
      <c r="S807" s="160" t="s">
        <v>260</v>
      </c>
      <c r="T807" s="160" t="s">
        <v>260</v>
      </c>
      <c r="U807" s="160">
        <v>0</v>
      </c>
      <c r="V807" s="160">
        <f>ROUND(E807*U807,2)</f>
        <v>0</v>
      </c>
      <c r="W807" s="160"/>
      <c r="X807" s="160" t="s">
        <v>423</v>
      </c>
      <c r="Y807" s="150"/>
      <c r="Z807" s="150"/>
      <c r="AA807" s="150"/>
      <c r="AB807" s="150"/>
      <c r="AC807" s="150"/>
      <c r="AD807" s="150"/>
      <c r="AE807" s="150"/>
      <c r="AF807" s="150"/>
      <c r="AG807" s="150" t="s">
        <v>424</v>
      </c>
      <c r="AH807" s="150"/>
      <c r="AI807" s="150"/>
      <c r="AJ807" s="150"/>
      <c r="AK807" s="150"/>
      <c r="AL807" s="150"/>
      <c r="AM807" s="150"/>
      <c r="AN807" s="150"/>
      <c r="AO807" s="150"/>
      <c r="AP807" s="150"/>
      <c r="AQ807" s="150"/>
      <c r="AR807" s="150"/>
      <c r="AS807" s="150"/>
      <c r="AT807" s="150"/>
      <c r="AU807" s="150"/>
      <c r="AV807" s="150"/>
      <c r="AW807" s="150"/>
      <c r="AX807" s="150"/>
      <c r="AY807" s="150"/>
      <c r="AZ807" s="150"/>
      <c r="BA807" s="150"/>
      <c r="BB807" s="150"/>
      <c r="BC807" s="150"/>
      <c r="BD807" s="150"/>
      <c r="BE807" s="150"/>
      <c r="BF807" s="150"/>
      <c r="BG807" s="150"/>
      <c r="BH807" s="150"/>
    </row>
    <row r="808" spans="1:60" outlineLevel="1" x14ac:dyDescent="0.2">
      <c r="A808" s="157"/>
      <c r="B808" s="158"/>
      <c r="C808" s="195" t="s">
        <v>898</v>
      </c>
      <c r="D808" s="188"/>
      <c r="E808" s="189">
        <v>647.64</v>
      </c>
      <c r="F808" s="160"/>
      <c r="G808" s="160"/>
      <c r="H808" s="160"/>
      <c r="I808" s="160"/>
      <c r="J808" s="160"/>
      <c r="K808" s="160"/>
      <c r="L808" s="160"/>
      <c r="M808" s="160"/>
      <c r="N808" s="160"/>
      <c r="O808" s="160"/>
      <c r="P808" s="160"/>
      <c r="Q808" s="160"/>
      <c r="R808" s="160"/>
      <c r="S808" s="160"/>
      <c r="T808" s="160"/>
      <c r="U808" s="160"/>
      <c r="V808" s="160"/>
      <c r="W808" s="160"/>
      <c r="X808" s="160"/>
      <c r="Y808" s="150"/>
      <c r="Z808" s="150"/>
      <c r="AA808" s="150"/>
      <c r="AB808" s="150"/>
      <c r="AC808" s="150"/>
      <c r="AD808" s="150"/>
      <c r="AE808" s="150"/>
      <c r="AF808" s="150"/>
      <c r="AG808" s="150" t="s">
        <v>264</v>
      </c>
      <c r="AH808" s="150">
        <v>5</v>
      </c>
      <c r="AI808" s="150"/>
      <c r="AJ808" s="150"/>
      <c r="AK808" s="150"/>
      <c r="AL808" s="150"/>
      <c r="AM808" s="150"/>
      <c r="AN808" s="150"/>
      <c r="AO808" s="150"/>
      <c r="AP808" s="150"/>
      <c r="AQ808" s="150"/>
      <c r="AR808" s="150"/>
      <c r="AS808" s="150"/>
      <c r="AT808" s="150"/>
      <c r="AU808" s="150"/>
      <c r="AV808" s="150"/>
      <c r="AW808" s="150"/>
      <c r="AX808" s="150"/>
      <c r="AY808" s="150"/>
      <c r="AZ808" s="150"/>
      <c r="BA808" s="150"/>
      <c r="BB808" s="150"/>
      <c r="BC808" s="150"/>
      <c r="BD808" s="150"/>
      <c r="BE808" s="150"/>
      <c r="BF808" s="150"/>
      <c r="BG808" s="150"/>
      <c r="BH808" s="150"/>
    </row>
    <row r="809" spans="1:60" outlineLevel="1" x14ac:dyDescent="0.2">
      <c r="A809" s="157"/>
      <c r="B809" s="158"/>
      <c r="C809" s="196" t="s">
        <v>899</v>
      </c>
      <c r="D809" s="190"/>
      <c r="E809" s="191">
        <v>680.02200000000005</v>
      </c>
      <c r="F809" s="160"/>
      <c r="G809" s="160"/>
      <c r="H809" s="160"/>
      <c r="I809" s="160"/>
      <c r="J809" s="160"/>
      <c r="K809" s="160"/>
      <c r="L809" s="160"/>
      <c r="M809" s="160"/>
      <c r="N809" s="160"/>
      <c r="O809" s="160"/>
      <c r="P809" s="160"/>
      <c r="Q809" s="160"/>
      <c r="R809" s="160"/>
      <c r="S809" s="160"/>
      <c r="T809" s="160"/>
      <c r="U809" s="160"/>
      <c r="V809" s="160"/>
      <c r="W809" s="160"/>
      <c r="X809" s="160"/>
      <c r="Y809" s="150"/>
      <c r="Z809" s="150"/>
      <c r="AA809" s="150"/>
      <c r="AB809" s="150"/>
      <c r="AC809" s="150"/>
      <c r="AD809" s="150"/>
      <c r="AE809" s="150"/>
      <c r="AF809" s="150"/>
      <c r="AG809" s="150" t="s">
        <v>264</v>
      </c>
      <c r="AH809" s="150">
        <v>4</v>
      </c>
      <c r="AI809" s="150"/>
      <c r="AJ809" s="150"/>
      <c r="AK809" s="150"/>
      <c r="AL809" s="150"/>
      <c r="AM809" s="150"/>
      <c r="AN809" s="150"/>
      <c r="AO809" s="150"/>
      <c r="AP809" s="150"/>
      <c r="AQ809" s="150"/>
      <c r="AR809" s="150"/>
      <c r="AS809" s="150"/>
      <c r="AT809" s="150"/>
      <c r="AU809" s="150"/>
      <c r="AV809" s="150"/>
      <c r="AW809" s="150"/>
      <c r="AX809" s="150"/>
      <c r="AY809" s="150"/>
      <c r="AZ809" s="150"/>
      <c r="BA809" s="150"/>
      <c r="BB809" s="150"/>
      <c r="BC809" s="150"/>
      <c r="BD809" s="150"/>
      <c r="BE809" s="150"/>
      <c r="BF809" s="150"/>
      <c r="BG809" s="150"/>
      <c r="BH809" s="150"/>
    </row>
    <row r="810" spans="1:60" outlineLevel="1" x14ac:dyDescent="0.2">
      <c r="A810" s="169">
        <v>149</v>
      </c>
      <c r="B810" s="170" t="s">
        <v>900</v>
      </c>
      <c r="C810" s="184" t="s">
        <v>1977</v>
      </c>
      <c r="D810" s="171" t="s">
        <v>259</v>
      </c>
      <c r="E810" s="172">
        <v>680.02200000000005</v>
      </c>
      <c r="F810" s="173"/>
      <c r="G810" s="174">
        <f>ROUND(E810*F810,2)</f>
        <v>0</v>
      </c>
      <c r="H810" s="161"/>
      <c r="I810" s="160">
        <f>ROUND(E810*H810,2)</f>
        <v>0</v>
      </c>
      <c r="J810" s="161"/>
      <c r="K810" s="160">
        <f>ROUND(E810*J810,2)</f>
        <v>0</v>
      </c>
      <c r="L810" s="160">
        <v>21</v>
      </c>
      <c r="M810" s="160">
        <f>G810*(1+L810/100)</f>
        <v>0</v>
      </c>
      <c r="N810" s="160">
        <v>1.92E-3</v>
      </c>
      <c r="O810" s="160">
        <f>ROUND(E810*N810,2)</f>
        <v>1.31</v>
      </c>
      <c r="P810" s="160">
        <v>0</v>
      </c>
      <c r="Q810" s="160">
        <f>ROUND(E810*P810,2)</f>
        <v>0</v>
      </c>
      <c r="R810" s="160" t="s">
        <v>422</v>
      </c>
      <c r="S810" s="160" t="s">
        <v>260</v>
      </c>
      <c r="T810" s="160" t="s">
        <v>260</v>
      </c>
      <c r="U810" s="160">
        <v>0</v>
      </c>
      <c r="V810" s="160">
        <f>ROUND(E810*U810,2)</f>
        <v>0</v>
      </c>
      <c r="W810" s="160"/>
      <c r="X810" s="160" t="s">
        <v>423</v>
      </c>
      <c r="Y810" s="150"/>
      <c r="Z810" s="150"/>
      <c r="AA810" s="150"/>
      <c r="AB810" s="150"/>
      <c r="AC810" s="150"/>
      <c r="AD810" s="150"/>
      <c r="AE810" s="150"/>
      <c r="AF810" s="150"/>
      <c r="AG810" s="150" t="s">
        <v>424</v>
      </c>
      <c r="AH810" s="150"/>
      <c r="AI810" s="150"/>
      <c r="AJ810" s="150"/>
      <c r="AK810" s="150"/>
      <c r="AL810" s="150"/>
      <c r="AM810" s="150"/>
      <c r="AN810" s="150"/>
      <c r="AO810" s="150"/>
      <c r="AP810" s="150"/>
      <c r="AQ810" s="150"/>
      <c r="AR810" s="150"/>
      <c r="AS810" s="150"/>
      <c r="AT810" s="150"/>
      <c r="AU810" s="150"/>
      <c r="AV810" s="150"/>
      <c r="AW810" s="150"/>
      <c r="AX810" s="150"/>
      <c r="AY810" s="150"/>
      <c r="AZ810" s="150"/>
      <c r="BA810" s="150"/>
      <c r="BB810" s="150"/>
      <c r="BC810" s="150"/>
      <c r="BD810" s="150"/>
      <c r="BE810" s="150"/>
      <c r="BF810" s="150"/>
      <c r="BG810" s="150"/>
      <c r="BH810" s="150"/>
    </row>
    <row r="811" spans="1:60" outlineLevel="1" x14ac:dyDescent="0.2">
      <c r="A811" s="157"/>
      <c r="B811" s="158"/>
      <c r="C811" s="195" t="s">
        <v>898</v>
      </c>
      <c r="D811" s="188"/>
      <c r="E811" s="189">
        <v>647.64</v>
      </c>
      <c r="F811" s="160"/>
      <c r="G811" s="160"/>
      <c r="H811" s="160"/>
      <c r="I811" s="160"/>
      <c r="J811" s="160"/>
      <c r="K811" s="160"/>
      <c r="L811" s="160"/>
      <c r="M811" s="160"/>
      <c r="N811" s="160"/>
      <c r="O811" s="160"/>
      <c r="P811" s="160"/>
      <c r="Q811" s="160"/>
      <c r="R811" s="160"/>
      <c r="S811" s="160"/>
      <c r="T811" s="160"/>
      <c r="U811" s="160"/>
      <c r="V811" s="160"/>
      <c r="W811" s="160"/>
      <c r="X811" s="160"/>
      <c r="Y811" s="150"/>
      <c r="Z811" s="150"/>
      <c r="AA811" s="150"/>
      <c r="AB811" s="150"/>
      <c r="AC811" s="150"/>
      <c r="AD811" s="150"/>
      <c r="AE811" s="150"/>
      <c r="AF811" s="150"/>
      <c r="AG811" s="150" t="s">
        <v>264</v>
      </c>
      <c r="AH811" s="150">
        <v>5</v>
      </c>
      <c r="AI811" s="150"/>
      <c r="AJ811" s="150"/>
      <c r="AK811" s="150"/>
      <c r="AL811" s="150"/>
      <c r="AM811" s="150"/>
      <c r="AN811" s="150"/>
      <c r="AO811" s="150"/>
      <c r="AP811" s="150"/>
      <c r="AQ811" s="150"/>
      <c r="AR811" s="150"/>
      <c r="AS811" s="150"/>
      <c r="AT811" s="150"/>
      <c r="AU811" s="150"/>
      <c r="AV811" s="150"/>
      <c r="AW811" s="150"/>
      <c r="AX811" s="150"/>
      <c r="AY811" s="150"/>
      <c r="AZ811" s="150"/>
      <c r="BA811" s="150"/>
      <c r="BB811" s="150"/>
      <c r="BC811" s="150"/>
      <c r="BD811" s="150"/>
      <c r="BE811" s="150"/>
      <c r="BF811" s="150"/>
      <c r="BG811" s="150"/>
      <c r="BH811" s="150"/>
    </row>
    <row r="812" spans="1:60" outlineLevel="1" x14ac:dyDescent="0.2">
      <c r="A812" s="157"/>
      <c r="B812" s="158"/>
      <c r="C812" s="196" t="s">
        <v>899</v>
      </c>
      <c r="D812" s="190"/>
      <c r="E812" s="191">
        <v>680.02200000000005</v>
      </c>
      <c r="F812" s="160"/>
      <c r="G812" s="160"/>
      <c r="H812" s="160"/>
      <c r="I812" s="160"/>
      <c r="J812" s="160"/>
      <c r="K812" s="160"/>
      <c r="L812" s="160"/>
      <c r="M812" s="160"/>
      <c r="N812" s="160"/>
      <c r="O812" s="160"/>
      <c r="P812" s="160"/>
      <c r="Q812" s="160"/>
      <c r="R812" s="160"/>
      <c r="S812" s="160"/>
      <c r="T812" s="160"/>
      <c r="U812" s="160"/>
      <c r="V812" s="160"/>
      <c r="W812" s="160"/>
      <c r="X812" s="160"/>
      <c r="Y812" s="150"/>
      <c r="Z812" s="150"/>
      <c r="AA812" s="150"/>
      <c r="AB812" s="150"/>
      <c r="AC812" s="150"/>
      <c r="AD812" s="150"/>
      <c r="AE812" s="150"/>
      <c r="AF812" s="150"/>
      <c r="AG812" s="150" t="s">
        <v>264</v>
      </c>
      <c r="AH812" s="150">
        <v>4</v>
      </c>
      <c r="AI812" s="150"/>
      <c r="AJ812" s="150"/>
      <c r="AK812" s="150"/>
      <c r="AL812" s="150"/>
      <c r="AM812" s="150"/>
      <c r="AN812" s="150"/>
      <c r="AO812" s="150"/>
      <c r="AP812" s="150"/>
      <c r="AQ812" s="150"/>
      <c r="AR812" s="150"/>
      <c r="AS812" s="150"/>
      <c r="AT812" s="150"/>
      <c r="AU812" s="150"/>
      <c r="AV812" s="150"/>
      <c r="AW812" s="150"/>
      <c r="AX812" s="150"/>
      <c r="AY812" s="150"/>
      <c r="AZ812" s="150"/>
      <c r="BA812" s="150"/>
      <c r="BB812" s="150"/>
      <c r="BC812" s="150"/>
      <c r="BD812" s="150"/>
      <c r="BE812" s="150"/>
      <c r="BF812" s="150"/>
      <c r="BG812" s="150"/>
      <c r="BH812" s="150"/>
    </row>
    <row r="813" spans="1:60" outlineLevel="1" x14ac:dyDescent="0.2">
      <c r="A813" s="157">
        <v>150</v>
      </c>
      <c r="B813" s="158" t="s">
        <v>901</v>
      </c>
      <c r="C813" s="199" t="s">
        <v>902</v>
      </c>
      <c r="D813" s="159" t="s">
        <v>0</v>
      </c>
      <c r="E813" s="194"/>
      <c r="F813" s="161"/>
      <c r="G813" s="160">
        <f>ROUND(E813*F813,2)</f>
        <v>0</v>
      </c>
      <c r="H813" s="161"/>
      <c r="I813" s="160">
        <f>ROUND(E813*H813,2)</f>
        <v>0</v>
      </c>
      <c r="J813" s="161"/>
      <c r="K813" s="160">
        <f>ROUND(E813*J813,2)</f>
        <v>0</v>
      </c>
      <c r="L813" s="160">
        <v>21</v>
      </c>
      <c r="M813" s="160">
        <f>G813*(1+L813/100)</f>
        <v>0</v>
      </c>
      <c r="N813" s="160">
        <v>0</v>
      </c>
      <c r="O813" s="160">
        <f>ROUND(E813*N813,2)</f>
        <v>0</v>
      </c>
      <c r="P813" s="160">
        <v>0</v>
      </c>
      <c r="Q813" s="160">
        <f>ROUND(E813*P813,2)</f>
        <v>0</v>
      </c>
      <c r="R813" s="160"/>
      <c r="S813" s="160" t="s">
        <v>260</v>
      </c>
      <c r="T813" s="160" t="s">
        <v>260</v>
      </c>
      <c r="U813" s="160">
        <v>0</v>
      </c>
      <c r="V813" s="160">
        <f>ROUND(E813*U813,2)</f>
        <v>0</v>
      </c>
      <c r="W813" s="160"/>
      <c r="X813" s="160" t="s">
        <v>877</v>
      </c>
      <c r="Y813" s="150"/>
      <c r="Z813" s="150"/>
      <c r="AA813" s="150"/>
      <c r="AB813" s="150"/>
      <c r="AC813" s="150"/>
      <c r="AD813" s="150"/>
      <c r="AE813" s="150"/>
      <c r="AF813" s="150"/>
      <c r="AG813" s="150" t="s">
        <v>878</v>
      </c>
      <c r="AH813" s="150"/>
      <c r="AI813" s="150"/>
      <c r="AJ813" s="150"/>
      <c r="AK813" s="150"/>
      <c r="AL813" s="150"/>
      <c r="AM813" s="150"/>
      <c r="AN813" s="150"/>
      <c r="AO813" s="150"/>
      <c r="AP813" s="150"/>
      <c r="AQ813" s="150"/>
      <c r="AR813" s="150"/>
      <c r="AS813" s="150"/>
      <c r="AT813" s="150"/>
      <c r="AU813" s="150"/>
      <c r="AV813" s="150"/>
      <c r="AW813" s="150"/>
      <c r="AX813" s="150"/>
      <c r="AY813" s="150"/>
      <c r="AZ813" s="150"/>
      <c r="BA813" s="150"/>
      <c r="BB813" s="150"/>
      <c r="BC813" s="150"/>
      <c r="BD813" s="150"/>
      <c r="BE813" s="150"/>
      <c r="BF813" s="150"/>
      <c r="BG813" s="150"/>
      <c r="BH813" s="150"/>
    </row>
    <row r="814" spans="1:60" x14ac:dyDescent="0.2">
      <c r="A814" s="163" t="s">
        <v>232</v>
      </c>
      <c r="B814" s="164" t="s">
        <v>173</v>
      </c>
      <c r="C814" s="182" t="s">
        <v>174</v>
      </c>
      <c r="D814" s="165"/>
      <c r="E814" s="166"/>
      <c r="F814" s="167"/>
      <c r="G814" s="168">
        <f>SUMIF(AG815:AG830,"&lt;&gt;NOR",G815:G830)</f>
        <v>0</v>
      </c>
      <c r="H814" s="162"/>
      <c r="I814" s="162">
        <f>SUM(I815:I830)</f>
        <v>0</v>
      </c>
      <c r="J814" s="162"/>
      <c r="K814" s="162">
        <f>SUM(K815:K830)</f>
        <v>0</v>
      </c>
      <c r="L814" s="162"/>
      <c r="M814" s="162">
        <f>SUM(M815:M830)</f>
        <v>0</v>
      </c>
      <c r="N814" s="162"/>
      <c r="O814" s="162">
        <f>SUM(O815:O830)</f>
        <v>3.04</v>
      </c>
      <c r="P814" s="162"/>
      <c r="Q814" s="162">
        <f>SUM(Q815:Q830)</f>
        <v>0</v>
      </c>
      <c r="R814" s="162"/>
      <c r="S814" s="162"/>
      <c r="T814" s="162"/>
      <c r="U814" s="162"/>
      <c r="V814" s="162">
        <f>SUM(V815:V830)</f>
        <v>281.35000000000002</v>
      </c>
      <c r="W814" s="162"/>
      <c r="X814" s="162"/>
      <c r="AG814" t="s">
        <v>233</v>
      </c>
    </row>
    <row r="815" spans="1:60" outlineLevel="1" x14ac:dyDescent="0.2">
      <c r="A815" s="169">
        <v>151</v>
      </c>
      <c r="B815" s="170" t="s">
        <v>903</v>
      </c>
      <c r="C815" s="184" t="s">
        <v>904</v>
      </c>
      <c r="D815" s="171" t="s">
        <v>259</v>
      </c>
      <c r="E815" s="172">
        <v>13.068</v>
      </c>
      <c r="F815" s="173"/>
      <c r="G815" s="174">
        <f>ROUND(E815*F815,2)</f>
        <v>0</v>
      </c>
      <c r="H815" s="161"/>
      <c r="I815" s="160">
        <f>ROUND(E815*H815,2)</f>
        <v>0</v>
      </c>
      <c r="J815" s="161"/>
      <c r="K815" s="160">
        <f>ROUND(E815*J815,2)</f>
        <v>0</v>
      </c>
      <c r="L815" s="160">
        <v>21</v>
      </c>
      <c r="M815" s="160">
        <f>G815*(1+L815/100)</f>
        <v>0</v>
      </c>
      <c r="N815" s="160">
        <v>6.1039999999999997E-2</v>
      </c>
      <c r="O815" s="160">
        <f>ROUND(E815*N815,2)</f>
        <v>0.8</v>
      </c>
      <c r="P815" s="160">
        <v>0</v>
      </c>
      <c r="Q815" s="160">
        <f>ROUND(E815*P815,2)</f>
        <v>0</v>
      </c>
      <c r="R815" s="160"/>
      <c r="S815" s="160" t="s">
        <v>236</v>
      </c>
      <c r="T815" s="160" t="s">
        <v>295</v>
      </c>
      <c r="U815" s="160">
        <v>3.1077400000000002</v>
      </c>
      <c r="V815" s="160">
        <f>ROUND(E815*U815,2)</f>
        <v>40.61</v>
      </c>
      <c r="W815" s="160"/>
      <c r="X815" s="160" t="s">
        <v>261</v>
      </c>
      <c r="Y815" s="150"/>
      <c r="Z815" s="150"/>
      <c r="AA815" s="150"/>
      <c r="AB815" s="150"/>
      <c r="AC815" s="150"/>
      <c r="AD815" s="150"/>
      <c r="AE815" s="150"/>
      <c r="AF815" s="150"/>
      <c r="AG815" s="150" t="s">
        <v>262</v>
      </c>
      <c r="AH815" s="150"/>
      <c r="AI815" s="150"/>
      <c r="AJ815" s="150"/>
      <c r="AK815" s="150"/>
      <c r="AL815" s="150"/>
      <c r="AM815" s="150"/>
      <c r="AN815" s="150"/>
      <c r="AO815" s="150"/>
      <c r="AP815" s="150"/>
      <c r="AQ815" s="150"/>
      <c r="AR815" s="150"/>
      <c r="AS815" s="150"/>
      <c r="AT815" s="150"/>
      <c r="AU815" s="150"/>
      <c r="AV815" s="150"/>
      <c r="AW815" s="150"/>
      <c r="AX815" s="150"/>
      <c r="AY815" s="150"/>
      <c r="AZ815" s="150"/>
      <c r="BA815" s="150"/>
      <c r="BB815" s="150"/>
      <c r="BC815" s="150"/>
      <c r="BD815" s="150"/>
      <c r="BE815" s="150"/>
      <c r="BF815" s="150"/>
      <c r="BG815" s="150"/>
      <c r="BH815" s="150"/>
    </row>
    <row r="816" spans="1:60" outlineLevel="1" x14ac:dyDescent="0.2">
      <c r="A816" s="157"/>
      <c r="B816" s="158"/>
      <c r="C816" s="195" t="s">
        <v>905</v>
      </c>
      <c r="D816" s="188"/>
      <c r="E816" s="189">
        <v>6.6</v>
      </c>
      <c r="F816" s="160"/>
      <c r="G816" s="160"/>
      <c r="H816" s="160"/>
      <c r="I816" s="160"/>
      <c r="J816" s="160"/>
      <c r="K816" s="160"/>
      <c r="L816" s="160"/>
      <c r="M816" s="160"/>
      <c r="N816" s="160"/>
      <c r="O816" s="160"/>
      <c r="P816" s="160"/>
      <c r="Q816" s="160"/>
      <c r="R816" s="160"/>
      <c r="S816" s="160"/>
      <c r="T816" s="160"/>
      <c r="U816" s="160"/>
      <c r="V816" s="160"/>
      <c r="W816" s="160"/>
      <c r="X816" s="160"/>
      <c r="Y816" s="150"/>
      <c r="Z816" s="150"/>
      <c r="AA816" s="150"/>
      <c r="AB816" s="150"/>
      <c r="AC816" s="150"/>
      <c r="AD816" s="150"/>
      <c r="AE816" s="150"/>
      <c r="AF816" s="150"/>
      <c r="AG816" s="150" t="s">
        <v>264</v>
      </c>
      <c r="AH816" s="150">
        <v>0</v>
      </c>
      <c r="AI816" s="150"/>
      <c r="AJ816" s="150"/>
      <c r="AK816" s="150"/>
      <c r="AL816" s="150"/>
      <c r="AM816" s="150"/>
      <c r="AN816" s="150"/>
      <c r="AO816" s="150"/>
      <c r="AP816" s="150"/>
      <c r="AQ816" s="150"/>
      <c r="AR816" s="150"/>
      <c r="AS816" s="150"/>
      <c r="AT816" s="150"/>
      <c r="AU816" s="150"/>
      <c r="AV816" s="150"/>
      <c r="AW816" s="150"/>
      <c r="AX816" s="150"/>
      <c r="AY816" s="150"/>
      <c r="AZ816" s="150"/>
      <c r="BA816" s="150"/>
      <c r="BB816" s="150"/>
      <c r="BC816" s="150"/>
      <c r="BD816" s="150"/>
      <c r="BE816" s="150"/>
      <c r="BF816" s="150"/>
      <c r="BG816" s="150"/>
      <c r="BH816" s="150"/>
    </row>
    <row r="817" spans="1:60" outlineLevel="1" x14ac:dyDescent="0.2">
      <c r="A817" s="157"/>
      <c r="B817" s="158"/>
      <c r="C817" s="195" t="s">
        <v>906</v>
      </c>
      <c r="D817" s="188"/>
      <c r="E817" s="189">
        <v>5.28</v>
      </c>
      <c r="F817" s="160"/>
      <c r="G817" s="160"/>
      <c r="H817" s="160"/>
      <c r="I817" s="160"/>
      <c r="J817" s="160"/>
      <c r="K817" s="160"/>
      <c r="L817" s="160"/>
      <c r="M817" s="160"/>
      <c r="N817" s="160"/>
      <c r="O817" s="160"/>
      <c r="P817" s="160"/>
      <c r="Q817" s="160"/>
      <c r="R817" s="160"/>
      <c r="S817" s="160"/>
      <c r="T817" s="160"/>
      <c r="U817" s="160"/>
      <c r="V817" s="160"/>
      <c r="W817" s="160"/>
      <c r="X817" s="160"/>
      <c r="Y817" s="150"/>
      <c r="Z817" s="150"/>
      <c r="AA817" s="150"/>
      <c r="AB817" s="150"/>
      <c r="AC817" s="150"/>
      <c r="AD817" s="150"/>
      <c r="AE817" s="150"/>
      <c r="AF817" s="150"/>
      <c r="AG817" s="150" t="s">
        <v>264</v>
      </c>
      <c r="AH817" s="150">
        <v>0</v>
      </c>
      <c r="AI817" s="150"/>
      <c r="AJ817" s="150"/>
      <c r="AK817" s="150"/>
      <c r="AL817" s="150"/>
      <c r="AM817" s="150"/>
      <c r="AN817" s="150"/>
      <c r="AO817" s="150"/>
      <c r="AP817" s="150"/>
      <c r="AQ817" s="150"/>
      <c r="AR817" s="150"/>
      <c r="AS817" s="150"/>
      <c r="AT817" s="150"/>
      <c r="AU817" s="150"/>
      <c r="AV817" s="150"/>
      <c r="AW817" s="150"/>
      <c r="AX817" s="150"/>
      <c r="AY817" s="150"/>
      <c r="AZ817" s="150"/>
      <c r="BA817" s="150"/>
      <c r="BB817" s="150"/>
      <c r="BC817" s="150"/>
      <c r="BD817" s="150"/>
      <c r="BE817" s="150"/>
      <c r="BF817" s="150"/>
      <c r="BG817" s="150"/>
      <c r="BH817" s="150"/>
    </row>
    <row r="818" spans="1:60" outlineLevel="1" x14ac:dyDescent="0.2">
      <c r="A818" s="157"/>
      <c r="B818" s="158"/>
      <c r="C818" s="196" t="s">
        <v>277</v>
      </c>
      <c r="D818" s="190"/>
      <c r="E818" s="191">
        <v>1.1879999999999999</v>
      </c>
      <c r="F818" s="160"/>
      <c r="G818" s="160"/>
      <c r="H818" s="160"/>
      <c r="I818" s="160"/>
      <c r="J818" s="160"/>
      <c r="K818" s="160"/>
      <c r="L818" s="160"/>
      <c r="M818" s="160"/>
      <c r="N818" s="160"/>
      <c r="O818" s="160"/>
      <c r="P818" s="160"/>
      <c r="Q818" s="160"/>
      <c r="R818" s="160"/>
      <c r="S818" s="160"/>
      <c r="T818" s="160"/>
      <c r="U818" s="160"/>
      <c r="V818" s="160"/>
      <c r="W818" s="160"/>
      <c r="X818" s="160"/>
      <c r="Y818" s="150"/>
      <c r="Z818" s="150"/>
      <c r="AA818" s="150"/>
      <c r="AB818" s="150"/>
      <c r="AC818" s="150"/>
      <c r="AD818" s="150"/>
      <c r="AE818" s="150"/>
      <c r="AF818" s="150"/>
      <c r="AG818" s="150" t="s">
        <v>264</v>
      </c>
      <c r="AH818" s="150">
        <v>4</v>
      </c>
      <c r="AI818" s="150"/>
      <c r="AJ818" s="150"/>
      <c r="AK818" s="150"/>
      <c r="AL818" s="150"/>
      <c r="AM818" s="150"/>
      <c r="AN818" s="150"/>
      <c r="AO818" s="150"/>
      <c r="AP818" s="150"/>
      <c r="AQ818" s="150"/>
      <c r="AR818" s="150"/>
      <c r="AS818" s="150"/>
      <c r="AT818" s="150"/>
      <c r="AU818" s="150"/>
      <c r="AV818" s="150"/>
      <c r="AW818" s="150"/>
      <c r="AX818" s="150"/>
      <c r="AY818" s="150"/>
      <c r="AZ818" s="150"/>
      <c r="BA818" s="150"/>
      <c r="BB818" s="150"/>
      <c r="BC818" s="150"/>
      <c r="BD818" s="150"/>
      <c r="BE818" s="150"/>
      <c r="BF818" s="150"/>
      <c r="BG818" s="150"/>
      <c r="BH818" s="150"/>
    </row>
    <row r="819" spans="1:60" outlineLevel="1" x14ac:dyDescent="0.2">
      <c r="A819" s="157"/>
      <c r="B819" s="158"/>
      <c r="C819" s="196" t="s">
        <v>430</v>
      </c>
      <c r="D819" s="190"/>
      <c r="E819" s="191"/>
      <c r="F819" s="160"/>
      <c r="G819" s="160"/>
      <c r="H819" s="160"/>
      <c r="I819" s="160"/>
      <c r="J819" s="160"/>
      <c r="K819" s="160"/>
      <c r="L819" s="160"/>
      <c r="M819" s="160"/>
      <c r="N819" s="160"/>
      <c r="O819" s="160"/>
      <c r="P819" s="160"/>
      <c r="Q819" s="160"/>
      <c r="R819" s="160"/>
      <c r="S819" s="160"/>
      <c r="T819" s="160"/>
      <c r="U819" s="160"/>
      <c r="V819" s="160"/>
      <c r="W819" s="160"/>
      <c r="X819" s="160"/>
      <c r="Y819" s="150"/>
      <c r="Z819" s="150"/>
      <c r="AA819" s="150"/>
      <c r="AB819" s="150"/>
      <c r="AC819" s="150"/>
      <c r="AD819" s="150"/>
      <c r="AE819" s="150"/>
      <c r="AF819" s="150"/>
      <c r="AG819" s="150" t="s">
        <v>264</v>
      </c>
      <c r="AH819" s="150">
        <v>4</v>
      </c>
      <c r="AI819" s="150"/>
      <c r="AJ819" s="150"/>
      <c r="AK819" s="150"/>
      <c r="AL819" s="150"/>
      <c r="AM819" s="150"/>
      <c r="AN819" s="150"/>
      <c r="AO819" s="150"/>
      <c r="AP819" s="150"/>
      <c r="AQ819" s="150"/>
      <c r="AR819" s="150"/>
      <c r="AS819" s="150"/>
      <c r="AT819" s="150"/>
      <c r="AU819" s="150"/>
      <c r="AV819" s="150"/>
      <c r="AW819" s="150"/>
      <c r="AX819" s="150"/>
      <c r="AY819" s="150"/>
      <c r="AZ819" s="150"/>
      <c r="BA819" s="150"/>
      <c r="BB819" s="150"/>
      <c r="BC819" s="150"/>
      <c r="BD819" s="150"/>
      <c r="BE819" s="150"/>
      <c r="BF819" s="150"/>
      <c r="BG819" s="150"/>
      <c r="BH819" s="150"/>
    </row>
    <row r="820" spans="1:60" outlineLevel="1" x14ac:dyDescent="0.2">
      <c r="A820" s="169">
        <v>152</v>
      </c>
      <c r="B820" s="170" t="s">
        <v>907</v>
      </c>
      <c r="C820" s="184" t="s">
        <v>908</v>
      </c>
      <c r="D820" s="171" t="s">
        <v>351</v>
      </c>
      <c r="E820" s="172">
        <v>1297.8</v>
      </c>
      <c r="F820" s="173"/>
      <c r="G820" s="174">
        <f>ROUND(E820*F820,2)</f>
        <v>0</v>
      </c>
      <c r="H820" s="161"/>
      <c r="I820" s="160">
        <f>ROUND(E820*H820,2)</f>
        <v>0</v>
      </c>
      <c r="J820" s="161"/>
      <c r="K820" s="160">
        <f>ROUND(E820*J820,2)</f>
        <v>0</v>
      </c>
      <c r="L820" s="160">
        <v>21</v>
      </c>
      <c r="M820" s="160">
        <f>G820*(1+L820/100)</f>
        <v>0</v>
      </c>
      <c r="N820" s="160">
        <v>2.7999999999999998E-4</v>
      </c>
      <c r="O820" s="160">
        <f>ROUND(E820*N820,2)</f>
        <v>0.36</v>
      </c>
      <c r="P820" s="160">
        <v>0</v>
      </c>
      <c r="Q820" s="160">
        <f>ROUND(E820*P820,2)</f>
        <v>0</v>
      </c>
      <c r="R820" s="160"/>
      <c r="S820" s="160" t="s">
        <v>260</v>
      </c>
      <c r="T820" s="160" t="s">
        <v>260</v>
      </c>
      <c r="U820" s="160">
        <v>0.1855</v>
      </c>
      <c r="V820" s="160">
        <f>ROUND(E820*U820,2)</f>
        <v>240.74</v>
      </c>
      <c r="W820" s="160"/>
      <c r="X820" s="160" t="s">
        <v>261</v>
      </c>
      <c r="Y820" s="150"/>
      <c r="Z820" s="150"/>
      <c r="AA820" s="150"/>
      <c r="AB820" s="150"/>
      <c r="AC820" s="150"/>
      <c r="AD820" s="150"/>
      <c r="AE820" s="150"/>
      <c r="AF820" s="150"/>
      <c r="AG820" s="150" t="s">
        <v>262</v>
      </c>
      <c r="AH820" s="150"/>
      <c r="AI820" s="150"/>
      <c r="AJ820" s="150"/>
      <c r="AK820" s="150"/>
      <c r="AL820" s="150"/>
      <c r="AM820" s="150"/>
      <c r="AN820" s="150"/>
      <c r="AO820" s="150"/>
      <c r="AP820" s="150"/>
      <c r="AQ820" s="150"/>
      <c r="AR820" s="150"/>
      <c r="AS820" s="150"/>
      <c r="AT820" s="150"/>
      <c r="AU820" s="150"/>
      <c r="AV820" s="150"/>
      <c r="AW820" s="150"/>
      <c r="AX820" s="150"/>
      <c r="AY820" s="150"/>
      <c r="AZ820" s="150"/>
      <c r="BA820" s="150"/>
      <c r="BB820" s="150"/>
      <c r="BC820" s="150"/>
      <c r="BD820" s="150"/>
      <c r="BE820" s="150"/>
      <c r="BF820" s="150"/>
      <c r="BG820" s="150"/>
      <c r="BH820" s="150"/>
    </row>
    <row r="821" spans="1:60" outlineLevel="1" x14ac:dyDescent="0.2">
      <c r="A821" s="157"/>
      <c r="B821" s="158"/>
      <c r="C821" s="197" t="s">
        <v>378</v>
      </c>
      <c r="D821" s="192"/>
      <c r="E821" s="193"/>
      <c r="F821" s="160"/>
      <c r="G821" s="160"/>
      <c r="H821" s="160"/>
      <c r="I821" s="160"/>
      <c r="J821" s="160"/>
      <c r="K821" s="160"/>
      <c r="L821" s="160"/>
      <c r="M821" s="160"/>
      <c r="N821" s="160"/>
      <c r="O821" s="160"/>
      <c r="P821" s="160"/>
      <c r="Q821" s="160"/>
      <c r="R821" s="160"/>
      <c r="S821" s="160"/>
      <c r="T821" s="160"/>
      <c r="U821" s="160"/>
      <c r="V821" s="160"/>
      <c r="W821" s="160"/>
      <c r="X821" s="160"/>
      <c r="Y821" s="150"/>
      <c r="Z821" s="150"/>
      <c r="AA821" s="150"/>
      <c r="AB821" s="150"/>
      <c r="AC821" s="150"/>
      <c r="AD821" s="150"/>
      <c r="AE821" s="150"/>
      <c r="AF821" s="150"/>
      <c r="AG821" s="150" t="s">
        <v>264</v>
      </c>
      <c r="AH821" s="150"/>
      <c r="AI821" s="150"/>
      <c r="AJ821" s="150"/>
      <c r="AK821" s="150"/>
      <c r="AL821" s="150"/>
      <c r="AM821" s="150"/>
      <c r="AN821" s="150"/>
      <c r="AO821" s="150"/>
      <c r="AP821" s="150"/>
      <c r="AQ821" s="150"/>
      <c r="AR821" s="150"/>
      <c r="AS821" s="150"/>
      <c r="AT821" s="150"/>
      <c r="AU821" s="150"/>
      <c r="AV821" s="150"/>
      <c r="AW821" s="150"/>
      <c r="AX821" s="150"/>
      <c r="AY821" s="150"/>
      <c r="AZ821" s="150"/>
      <c r="BA821" s="150"/>
      <c r="BB821" s="150"/>
      <c r="BC821" s="150"/>
      <c r="BD821" s="150"/>
      <c r="BE821" s="150"/>
      <c r="BF821" s="150"/>
      <c r="BG821" s="150"/>
      <c r="BH821" s="150"/>
    </row>
    <row r="822" spans="1:60" outlineLevel="1" x14ac:dyDescent="0.2">
      <c r="A822" s="157"/>
      <c r="B822" s="158"/>
      <c r="C822" s="198" t="s">
        <v>909</v>
      </c>
      <c r="D822" s="192"/>
      <c r="E822" s="193">
        <v>12.6</v>
      </c>
      <c r="F822" s="160"/>
      <c r="G822" s="160"/>
      <c r="H822" s="160"/>
      <c r="I822" s="160"/>
      <c r="J822" s="160"/>
      <c r="K822" s="160"/>
      <c r="L822" s="160"/>
      <c r="M822" s="160"/>
      <c r="N822" s="160"/>
      <c r="O822" s="160"/>
      <c r="P822" s="160"/>
      <c r="Q822" s="160"/>
      <c r="R822" s="160"/>
      <c r="S822" s="160"/>
      <c r="T822" s="160"/>
      <c r="U822" s="160"/>
      <c r="V822" s="160"/>
      <c r="W822" s="160"/>
      <c r="X822" s="160"/>
      <c r="Y822" s="150"/>
      <c r="Z822" s="150"/>
      <c r="AA822" s="150"/>
      <c r="AB822" s="150"/>
      <c r="AC822" s="150"/>
      <c r="AD822" s="150"/>
      <c r="AE822" s="150"/>
      <c r="AF822" s="150"/>
      <c r="AG822" s="150" t="s">
        <v>264</v>
      </c>
      <c r="AH822" s="150">
        <v>2</v>
      </c>
      <c r="AI822" s="150"/>
      <c r="AJ822" s="150"/>
      <c r="AK822" s="150"/>
      <c r="AL822" s="150"/>
      <c r="AM822" s="150"/>
      <c r="AN822" s="150"/>
      <c r="AO822" s="150"/>
      <c r="AP822" s="150"/>
      <c r="AQ822" s="150"/>
      <c r="AR822" s="150"/>
      <c r="AS822" s="150"/>
      <c r="AT822" s="150"/>
      <c r="AU822" s="150"/>
      <c r="AV822" s="150"/>
      <c r="AW822" s="150"/>
      <c r="AX822" s="150"/>
      <c r="AY822" s="150"/>
      <c r="AZ822" s="150"/>
      <c r="BA822" s="150"/>
      <c r="BB822" s="150"/>
      <c r="BC822" s="150"/>
      <c r="BD822" s="150"/>
      <c r="BE822" s="150"/>
      <c r="BF822" s="150"/>
      <c r="BG822" s="150"/>
      <c r="BH822" s="150"/>
    </row>
    <row r="823" spans="1:60" outlineLevel="1" x14ac:dyDescent="0.2">
      <c r="A823" s="157"/>
      <c r="B823" s="158"/>
      <c r="C823" s="197" t="s">
        <v>385</v>
      </c>
      <c r="D823" s="192"/>
      <c r="E823" s="193"/>
      <c r="F823" s="160"/>
      <c r="G823" s="160"/>
      <c r="H823" s="160"/>
      <c r="I823" s="160"/>
      <c r="J823" s="160"/>
      <c r="K823" s="160"/>
      <c r="L823" s="160"/>
      <c r="M823" s="160"/>
      <c r="N823" s="160"/>
      <c r="O823" s="160"/>
      <c r="P823" s="160"/>
      <c r="Q823" s="160"/>
      <c r="R823" s="160"/>
      <c r="S823" s="160"/>
      <c r="T823" s="160"/>
      <c r="U823" s="160"/>
      <c r="V823" s="160"/>
      <c r="W823" s="160"/>
      <c r="X823" s="160"/>
      <c r="Y823" s="150"/>
      <c r="Z823" s="150"/>
      <c r="AA823" s="150"/>
      <c r="AB823" s="150"/>
      <c r="AC823" s="150"/>
      <c r="AD823" s="150"/>
      <c r="AE823" s="150"/>
      <c r="AF823" s="150"/>
      <c r="AG823" s="150" t="s">
        <v>264</v>
      </c>
      <c r="AH823" s="150"/>
      <c r="AI823" s="150"/>
      <c r="AJ823" s="150"/>
      <c r="AK823" s="150"/>
      <c r="AL823" s="150"/>
      <c r="AM823" s="150"/>
      <c r="AN823" s="150"/>
      <c r="AO823" s="150"/>
      <c r="AP823" s="150"/>
      <c r="AQ823" s="150"/>
      <c r="AR823" s="150"/>
      <c r="AS823" s="150"/>
      <c r="AT823" s="150"/>
      <c r="AU823" s="150"/>
      <c r="AV823" s="150"/>
      <c r="AW823" s="150"/>
      <c r="AX823" s="150"/>
      <c r="AY823" s="150"/>
      <c r="AZ823" s="150"/>
      <c r="BA823" s="150"/>
      <c r="BB823" s="150"/>
      <c r="BC823" s="150"/>
      <c r="BD823" s="150"/>
      <c r="BE823" s="150"/>
      <c r="BF823" s="150"/>
      <c r="BG823" s="150"/>
      <c r="BH823" s="150"/>
    </row>
    <row r="824" spans="1:60" outlineLevel="1" x14ac:dyDescent="0.2">
      <c r="A824" s="157"/>
      <c r="B824" s="158"/>
      <c r="C824" s="195" t="s">
        <v>910</v>
      </c>
      <c r="D824" s="188"/>
      <c r="E824" s="189">
        <v>793.8</v>
      </c>
      <c r="F824" s="160"/>
      <c r="G824" s="160"/>
      <c r="H824" s="160"/>
      <c r="I824" s="160"/>
      <c r="J824" s="160"/>
      <c r="K824" s="160"/>
      <c r="L824" s="160"/>
      <c r="M824" s="160"/>
      <c r="N824" s="160"/>
      <c r="O824" s="160"/>
      <c r="P824" s="160"/>
      <c r="Q824" s="160"/>
      <c r="R824" s="160"/>
      <c r="S824" s="160"/>
      <c r="T824" s="160"/>
      <c r="U824" s="160"/>
      <c r="V824" s="160"/>
      <c r="W824" s="160"/>
      <c r="X824" s="160"/>
      <c r="Y824" s="150"/>
      <c r="Z824" s="150"/>
      <c r="AA824" s="150"/>
      <c r="AB824" s="150"/>
      <c r="AC824" s="150"/>
      <c r="AD824" s="150"/>
      <c r="AE824" s="150"/>
      <c r="AF824" s="150"/>
      <c r="AG824" s="150" t="s">
        <v>264</v>
      </c>
      <c r="AH824" s="150">
        <v>0</v>
      </c>
      <c r="AI824" s="150"/>
      <c r="AJ824" s="150"/>
      <c r="AK824" s="150"/>
      <c r="AL824" s="150"/>
      <c r="AM824" s="150"/>
      <c r="AN824" s="150"/>
      <c r="AO824" s="150"/>
      <c r="AP824" s="150"/>
      <c r="AQ824" s="150"/>
      <c r="AR824" s="150"/>
      <c r="AS824" s="150"/>
      <c r="AT824" s="150"/>
      <c r="AU824" s="150"/>
      <c r="AV824" s="150"/>
      <c r="AW824" s="150"/>
      <c r="AX824" s="150"/>
      <c r="AY824" s="150"/>
      <c r="AZ824" s="150"/>
      <c r="BA824" s="150"/>
      <c r="BB824" s="150"/>
      <c r="BC824" s="150"/>
      <c r="BD824" s="150"/>
      <c r="BE824" s="150"/>
      <c r="BF824" s="150"/>
      <c r="BG824" s="150"/>
      <c r="BH824" s="150"/>
    </row>
    <row r="825" spans="1:60" outlineLevel="1" x14ac:dyDescent="0.2">
      <c r="A825" s="157"/>
      <c r="B825" s="158"/>
      <c r="C825" s="195" t="s">
        <v>911</v>
      </c>
      <c r="D825" s="188"/>
      <c r="E825" s="189">
        <v>504</v>
      </c>
      <c r="F825" s="160"/>
      <c r="G825" s="160"/>
      <c r="H825" s="160"/>
      <c r="I825" s="160"/>
      <c r="J825" s="160"/>
      <c r="K825" s="160"/>
      <c r="L825" s="160"/>
      <c r="M825" s="160"/>
      <c r="N825" s="160"/>
      <c r="O825" s="160"/>
      <c r="P825" s="160"/>
      <c r="Q825" s="160"/>
      <c r="R825" s="160"/>
      <c r="S825" s="160"/>
      <c r="T825" s="160"/>
      <c r="U825" s="160"/>
      <c r="V825" s="160"/>
      <c r="W825" s="160"/>
      <c r="X825" s="160"/>
      <c r="Y825" s="150"/>
      <c r="Z825" s="150"/>
      <c r="AA825" s="150"/>
      <c r="AB825" s="150"/>
      <c r="AC825" s="150"/>
      <c r="AD825" s="150"/>
      <c r="AE825" s="150"/>
      <c r="AF825" s="150"/>
      <c r="AG825" s="150" t="s">
        <v>264</v>
      </c>
      <c r="AH825" s="150">
        <v>0</v>
      </c>
      <c r="AI825" s="150"/>
      <c r="AJ825" s="150"/>
      <c r="AK825" s="150"/>
      <c r="AL825" s="150"/>
      <c r="AM825" s="150"/>
      <c r="AN825" s="150"/>
      <c r="AO825" s="150"/>
      <c r="AP825" s="150"/>
      <c r="AQ825" s="150"/>
      <c r="AR825" s="150"/>
      <c r="AS825" s="150"/>
      <c r="AT825" s="150"/>
      <c r="AU825" s="150"/>
      <c r="AV825" s="150"/>
      <c r="AW825" s="150"/>
      <c r="AX825" s="150"/>
      <c r="AY825" s="150"/>
      <c r="AZ825" s="150"/>
      <c r="BA825" s="150"/>
      <c r="BB825" s="150"/>
      <c r="BC825" s="150"/>
      <c r="BD825" s="150"/>
      <c r="BE825" s="150"/>
      <c r="BF825" s="150"/>
      <c r="BG825" s="150"/>
      <c r="BH825" s="150"/>
    </row>
    <row r="826" spans="1:60" outlineLevel="1" x14ac:dyDescent="0.2">
      <c r="A826" s="169">
        <v>153</v>
      </c>
      <c r="B826" s="170" t="s">
        <v>912</v>
      </c>
      <c r="C826" s="184" t="s">
        <v>913</v>
      </c>
      <c r="D826" s="171" t="s">
        <v>351</v>
      </c>
      <c r="E826" s="172">
        <v>1427.58</v>
      </c>
      <c r="F826" s="173"/>
      <c r="G826" s="174">
        <f>ROUND(E826*F826,2)</f>
        <v>0</v>
      </c>
      <c r="H826" s="161"/>
      <c r="I826" s="160">
        <f>ROUND(E826*H826,2)</f>
        <v>0</v>
      </c>
      <c r="J826" s="161"/>
      <c r="K826" s="160">
        <f>ROUND(E826*J826,2)</f>
        <v>0</v>
      </c>
      <c r="L826" s="160">
        <v>21</v>
      </c>
      <c r="M826" s="160">
        <f>G826*(1+L826/100)</f>
        <v>0</v>
      </c>
      <c r="N826" s="160">
        <v>1.32E-3</v>
      </c>
      <c r="O826" s="160">
        <f>ROUND(E826*N826,2)</f>
        <v>1.88</v>
      </c>
      <c r="P826" s="160">
        <v>0</v>
      </c>
      <c r="Q826" s="160">
        <f>ROUND(E826*P826,2)</f>
        <v>0</v>
      </c>
      <c r="R826" s="160" t="s">
        <v>422</v>
      </c>
      <c r="S826" s="160" t="s">
        <v>260</v>
      </c>
      <c r="T826" s="160" t="s">
        <v>260</v>
      </c>
      <c r="U826" s="160">
        <v>0</v>
      </c>
      <c r="V826" s="160">
        <f>ROUND(E826*U826,2)</f>
        <v>0</v>
      </c>
      <c r="W826" s="160"/>
      <c r="X826" s="160" t="s">
        <v>423</v>
      </c>
      <c r="Y826" s="150"/>
      <c r="Z826" s="150"/>
      <c r="AA826" s="150"/>
      <c r="AB826" s="150"/>
      <c r="AC826" s="150"/>
      <c r="AD826" s="150"/>
      <c r="AE826" s="150"/>
      <c r="AF826" s="150"/>
      <c r="AG826" s="150" t="s">
        <v>424</v>
      </c>
      <c r="AH826" s="150"/>
      <c r="AI826" s="150"/>
      <c r="AJ826" s="150"/>
      <c r="AK826" s="150"/>
      <c r="AL826" s="150"/>
      <c r="AM826" s="150"/>
      <c r="AN826" s="150"/>
      <c r="AO826" s="150"/>
      <c r="AP826" s="150"/>
      <c r="AQ826" s="150"/>
      <c r="AR826" s="150"/>
      <c r="AS826" s="150"/>
      <c r="AT826" s="150"/>
      <c r="AU826" s="150"/>
      <c r="AV826" s="150"/>
      <c r="AW826" s="150"/>
      <c r="AX826" s="150"/>
      <c r="AY826" s="150"/>
      <c r="AZ826" s="150"/>
      <c r="BA826" s="150"/>
      <c r="BB826" s="150"/>
      <c r="BC826" s="150"/>
      <c r="BD826" s="150"/>
      <c r="BE826" s="150"/>
      <c r="BF826" s="150"/>
      <c r="BG826" s="150"/>
      <c r="BH826" s="150"/>
    </row>
    <row r="827" spans="1:60" outlineLevel="1" x14ac:dyDescent="0.2">
      <c r="A827" s="157"/>
      <c r="B827" s="158"/>
      <c r="C827" s="195" t="s">
        <v>914</v>
      </c>
      <c r="D827" s="188"/>
      <c r="E827" s="189">
        <v>1297.8</v>
      </c>
      <c r="F827" s="160"/>
      <c r="G827" s="160"/>
      <c r="H827" s="160"/>
      <c r="I827" s="160"/>
      <c r="J827" s="160"/>
      <c r="K827" s="160"/>
      <c r="L827" s="160"/>
      <c r="M827" s="160"/>
      <c r="N827" s="160"/>
      <c r="O827" s="160"/>
      <c r="P827" s="160"/>
      <c r="Q827" s="160"/>
      <c r="R827" s="160"/>
      <c r="S827" s="160"/>
      <c r="T827" s="160"/>
      <c r="U827" s="160"/>
      <c r="V827" s="160"/>
      <c r="W827" s="160"/>
      <c r="X827" s="160"/>
      <c r="Y827" s="150"/>
      <c r="Z827" s="150"/>
      <c r="AA827" s="150"/>
      <c r="AB827" s="150"/>
      <c r="AC827" s="150"/>
      <c r="AD827" s="150"/>
      <c r="AE827" s="150"/>
      <c r="AF827" s="150"/>
      <c r="AG827" s="150" t="s">
        <v>264</v>
      </c>
      <c r="AH827" s="150">
        <v>5</v>
      </c>
      <c r="AI827" s="150"/>
      <c r="AJ827" s="150"/>
      <c r="AK827" s="150"/>
      <c r="AL827" s="150"/>
      <c r="AM827" s="150"/>
      <c r="AN827" s="150"/>
      <c r="AO827" s="150"/>
      <c r="AP827" s="150"/>
      <c r="AQ827" s="150"/>
      <c r="AR827" s="150"/>
      <c r="AS827" s="150"/>
      <c r="AT827" s="150"/>
      <c r="AU827" s="150"/>
      <c r="AV827" s="150"/>
      <c r="AW827" s="150"/>
      <c r="AX827" s="150"/>
      <c r="AY827" s="150"/>
      <c r="AZ827" s="150"/>
      <c r="BA827" s="150"/>
      <c r="BB827" s="150"/>
      <c r="BC827" s="150"/>
      <c r="BD827" s="150"/>
      <c r="BE827" s="150"/>
      <c r="BF827" s="150"/>
      <c r="BG827" s="150"/>
      <c r="BH827" s="150"/>
    </row>
    <row r="828" spans="1:60" outlineLevel="1" x14ac:dyDescent="0.2">
      <c r="A828" s="157"/>
      <c r="B828" s="158"/>
      <c r="C828" s="196" t="s">
        <v>277</v>
      </c>
      <c r="D828" s="190"/>
      <c r="E828" s="191">
        <v>129.78</v>
      </c>
      <c r="F828" s="160"/>
      <c r="G828" s="160"/>
      <c r="H828" s="160"/>
      <c r="I828" s="160"/>
      <c r="J828" s="160"/>
      <c r="K828" s="160"/>
      <c r="L828" s="160"/>
      <c r="M828" s="160"/>
      <c r="N828" s="160"/>
      <c r="O828" s="160"/>
      <c r="P828" s="160"/>
      <c r="Q828" s="160"/>
      <c r="R828" s="160"/>
      <c r="S828" s="160"/>
      <c r="T828" s="160"/>
      <c r="U828" s="160"/>
      <c r="V828" s="160"/>
      <c r="W828" s="160"/>
      <c r="X828" s="160"/>
      <c r="Y828" s="150"/>
      <c r="Z828" s="150"/>
      <c r="AA828" s="150"/>
      <c r="AB828" s="150"/>
      <c r="AC828" s="150"/>
      <c r="AD828" s="150"/>
      <c r="AE828" s="150"/>
      <c r="AF828" s="150"/>
      <c r="AG828" s="150" t="s">
        <v>264</v>
      </c>
      <c r="AH828" s="150">
        <v>4</v>
      </c>
      <c r="AI828" s="150"/>
      <c r="AJ828" s="150"/>
      <c r="AK828" s="150"/>
      <c r="AL828" s="150"/>
      <c r="AM828" s="150"/>
      <c r="AN828" s="150"/>
      <c r="AO828" s="150"/>
      <c r="AP828" s="150"/>
      <c r="AQ828" s="150"/>
      <c r="AR828" s="150"/>
      <c r="AS828" s="150"/>
      <c r="AT828" s="150"/>
      <c r="AU828" s="150"/>
      <c r="AV828" s="150"/>
      <c r="AW828" s="150"/>
      <c r="AX828" s="150"/>
      <c r="AY828" s="150"/>
      <c r="AZ828" s="150"/>
      <c r="BA828" s="150"/>
      <c r="BB828" s="150"/>
      <c r="BC828" s="150"/>
      <c r="BD828" s="150"/>
      <c r="BE828" s="150"/>
      <c r="BF828" s="150"/>
      <c r="BG828" s="150"/>
      <c r="BH828" s="150"/>
    </row>
    <row r="829" spans="1:60" outlineLevel="1" x14ac:dyDescent="0.2">
      <c r="A829" s="157"/>
      <c r="B829" s="158"/>
      <c r="C829" s="196" t="s">
        <v>430</v>
      </c>
      <c r="D829" s="190"/>
      <c r="E829" s="191"/>
      <c r="F829" s="160"/>
      <c r="G829" s="160"/>
      <c r="H829" s="160"/>
      <c r="I829" s="160"/>
      <c r="J829" s="160"/>
      <c r="K829" s="160"/>
      <c r="L829" s="160"/>
      <c r="M829" s="160"/>
      <c r="N829" s="160"/>
      <c r="O829" s="160"/>
      <c r="P829" s="160"/>
      <c r="Q829" s="160"/>
      <c r="R829" s="160"/>
      <c r="S829" s="160"/>
      <c r="T829" s="160"/>
      <c r="U829" s="160"/>
      <c r="V829" s="160"/>
      <c r="W829" s="160"/>
      <c r="X829" s="160"/>
      <c r="Y829" s="150"/>
      <c r="Z829" s="150"/>
      <c r="AA829" s="150"/>
      <c r="AB829" s="150"/>
      <c r="AC829" s="150"/>
      <c r="AD829" s="150"/>
      <c r="AE829" s="150"/>
      <c r="AF829" s="150"/>
      <c r="AG829" s="150" t="s">
        <v>264</v>
      </c>
      <c r="AH829" s="150">
        <v>4</v>
      </c>
      <c r="AI829" s="150"/>
      <c r="AJ829" s="150"/>
      <c r="AK829" s="150"/>
      <c r="AL829" s="150"/>
      <c r="AM829" s="150"/>
      <c r="AN829" s="150"/>
      <c r="AO829" s="150"/>
      <c r="AP829" s="150"/>
      <c r="AQ829" s="150"/>
      <c r="AR829" s="150"/>
      <c r="AS829" s="150"/>
      <c r="AT829" s="150"/>
      <c r="AU829" s="150"/>
      <c r="AV829" s="150"/>
      <c r="AW829" s="150"/>
      <c r="AX829" s="150"/>
      <c r="AY829" s="150"/>
      <c r="AZ829" s="150"/>
      <c r="BA829" s="150"/>
      <c r="BB829" s="150"/>
      <c r="BC829" s="150"/>
      <c r="BD829" s="150"/>
      <c r="BE829" s="150"/>
      <c r="BF829" s="150"/>
      <c r="BG829" s="150"/>
      <c r="BH829" s="150"/>
    </row>
    <row r="830" spans="1:60" ht="22.5" outlineLevel="1" x14ac:dyDescent="0.2">
      <c r="A830" s="157">
        <v>154</v>
      </c>
      <c r="B830" s="158" t="s">
        <v>915</v>
      </c>
      <c r="C830" s="199" t="s">
        <v>916</v>
      </c>
      <c r="D830" s="159" t="s">
        <v>0</v>
      </c>
      <c r="E830" s="194"/>
      <c r="F830" s="161"/>
      <c r="G830" s="160">
        <f>ROUND(E830*F830,2)</f>
        <v>0</v>
      </c>
      <c r="H830" s="161"/>
      <c r="I830" s="160">
        <f>ROUND(E830*H830,2)</f>
        <v>0</v>
      </c>
      <c r="J830" s="161"/>
      <c r="K830" s="160">
        <f>ROUND(E830*J830,2)</f>
        <v>0</v>
      </c>
      <c r="L830" s="160">
        <v>21</v>
      </c>
      <c r="M830" s="160">
        <f>G830*(1+L830/100)</f>
        <v>0</v>
      </c>
      <c r="N830" s="160">
        <v>0</v>
      </c>
      <c r="O830" s="160">
        <f>ROUND(E830*N830,2)</f>
        <v>0</v>
      </c>
      <c r="P830" s="160">
        <v>0</v>
      </c>
      <c r="Q830" s="160">
        <f>ROUND(E830*P830,2)</f>
        <v>0</v>
      </c>
      <c r="R830" s="160"/>
      <c r="S830" s="160" t="s">
        <v>260</v>
      </c>
      <c r="T830" s="160" t="s">
        <v>260</v>
      </c>
      <c r="U830" s="160">
        <v>0</v>
      </c>
      <c r="V830" s="160">
        <f>ROUND(E830*U830,2)</f>
        <v>0</v>
      </c>
      <c r="W830" s="160"/>
      <c r="X830" s="160" t="s">
        <v>877</v>
      </c>
      <c r="Y830" s="150"/>
      <c r="Z830" s="150"/>
      <c r="AA830" s="150"/>
      <c r="AB830" s="150"/>
      <c r="AC830" s="150"/>
      <c r="AD830" s="150"/>
      <c r="AE830" s="150"/>
      <c r="AF830" s="150"/>
      <c r="AG830" s="150" t="s">
        <v>878</v>
      </c>
      <c r="AH830" s="150"/>
      <c r="AI830" s="150"/>
      <c r="AJ830" s="150"/>
      <c r="AK830" s="150"/>
      <c r="AL830" s="150"/>
      <c r="AM830" s="150"/>
      <c r="AN830" s="150"/>
      <c r="AO830" s="150"/>
      <c r="AP830" s="150"/>
      <c r="AQ830" s="150"/>
      <c r="AR830" s="150"/>
      <c r="AS830" s="150"/>
      <c r="AT830" s="150"/>
      <c r="AU830" s="150"/>
      <c r="AV830" s="150"/>
      <c r="AW830" s="150"/>
      <c r="AX830" s="150"/>
      <c r="AY830" s="150"/>
      <c r="AZ830" s="150"/>
      <c r="BA830" s="150"/>
      <c r="BB830" s="150"/>
      <c r="BC830" s="150"/>
      <c r="BD830" s="150"/>
      <c r="BE830" s="150"/>
      <c r="BF830" s="150"/>
      <c r="BG830" s="150"/>
      <c r="BH830" s="150"/>
    </row>
    <row r="831" spans="1:60" x14ac:dyDescent="0.2">
      <c r="A831" s="163" t="s">
        <v>232</v>
      </c>
      <c r="B831" s="164" t="s">
        <v>179</v>
      </c>
      <c r="C831" s="182" t="s">
        <v>180</v>
      </c>
      <c r="D831" s="165"/>
      <c r="E831" s="166"/>
      <c r="F831" s="167"/>
      <c r="G831" s="168">
        <f>SUMIF(AG832:AG854,"&lt;&gt;NOR",G832:G854)</f>
        <v>0</v>
      </c>
      <c r="H831" s="162"/>
      <c r="I831" s="162">
        <f>SUM(I832:I854)</f>
        <v>0</v>
      </c>
      <c r="J831" s="162"/>
      <c r="K831" s="162">
        <f>SUM(K832:K854)</f>
        <v>0</v>
      </c>
      <c r="L831" s="162"/>
      <c r="M831" s="162">
        <f>SUM(M832:M854)</f>
        <v>0</v>
      </c>
      <c r="N831" s="162"/>
      <c r="O831" s="162">
        <f>SUM(O832:O854)</f>
        <v>0.75</v>
      </c>
      <c r="P831" s="162"/>
      <c r="Q831" s="162">
        <f>SUM(Q832:Q854)</f>
        <v>0</v>
      </c>
      <c r="R831" s="162"/>
      <c r="S831" s="162"/>
      <c r="T831" s="162"/>
      <c r="U831" s="162"/>
      <c r="V831" s="162">
        <f>SUM(V832:V854)</f>
        <v>65.580000000000013</v>
      </c>
      <c r="W831" s="162"/>
      <c r="X831" s="162"/>
      <c r="AG831" t="s">
        <v>233</v>
      </c>
    </row>
    <row r="832" spans="1:60" ht="22.5" outlineLevel="1" x14ac:dyDescent="0.2">
      <c r="A832" s="169">
        <v>155</v>
      </c>
      <c r="B832" s="170" t="s">
        <v>917</v>
      </c>
      <c r="C832" s="184" t="s">
        <v>918</v>
      </c>
      <c r="D832" s="171" t="s">
        <v>259</v>
      </c>
      <c r="E832" s="172">
        <v>29.632750000000001</v>
      </c>
      <c r="F832" s="173"/>
      <c r="G832" s="174">
        <f>ROUND(E832*F832,2)</f>
        <v>0</v>
      </c>
      <c r="H832" s="161"/>
      <c r="I832" s="160">
        <f>ROUND(E832*H832,2)</f>
        <v>0</v>
      </c>
      <c r="J832" s="161"/>
      <c r="K832" s="160">
        <f>ROUND(E832*J832,2)</f>
        <v>0</v>
      </c>
      <c r="L832" s="160">
        <v>21</v>
      </c>
      <c r="M832" s="160">
        <f>G832*(1+L832/100)</f>
        <v>0</v>
      </c>
      <c r="N832" s="160">
        <v>2.5399999999999999E-2</v>
      </c>
      <c r="O832" s="160">
        <f>ROUND(E832*N832,2)</f>
        <v>0.75</v>
      </c>
      <c r="P832" s="160">
        <v>0</v>
      </c>
      <c r="Q832" s="160">
        <f>ROUND(E832*P832,2)</f>
        <v>0</v>
      </c>
      <c r="R832" s="160"/>
      <c r="S832" s="160" t="s">
        <v>236</v>
      </c>
      <c r="T832" s="160" t="s">
        <v>237</v>
      </c>
      <c r="U832" s="160">
        <v>0.99</v>
      </c>
      <c r="V832" s="160">
        <f>ROUND(E832*U832,2)</f>
        <v>29.34</v>
      </c>
      <c r="W832" s="160"/>
      <c r="X832" s="160" t="s">
        <v>261</v>
      </c>
      <c r="Y832" s="150"/>
      <c r="Z832" s="150"/>
      <c r="AA832" s="150"/>
      <c r="AB832" s="150"/>
      <c r="AC832" s="150"/>
      <c r="AD832" s="150"/>
      <c r="AE832" s="150"/>
      <c r="AF832" s="150"/>
      <c r="AG832" s="150" t="s">
        <v>262</v>
      </c>
      <c r="AH832" s="150"/>
      <c r="AI832" s="150"/>
      <c r="AJ832" s="150"/>
      <c r="AK832" s="150"/>
      <c r="AL832" s="150"/>
      <c r="AM832" s="150"/>
      <c r="AN832" s="150"/>
      <c r="AO832" s="150"/>
      <c r="AP832" s="150"/>
      <c r="AQ832" s="150"/>
      <c r="AR832" s="150"/>
      <c r="AS832" s="150"/>
      <c r="AT832" s="150"/>
      <c r="AU832" s="150"/>
      <c r="AV832" s="150"/>
      <c r="AW832" s="150"/>
      <c r="AX832" s="150"/>
      <c r="AY832" s="150"/>
      <c r="AZ832" s="150"/>
      <c r="BA832" s="150"/>
      <c r="BB832" s="150"/>
      <c r="BC832" s="150"/>
      <c r="BD832" s="150"/>
      <c r="BE832" s="150"/>
      <c r="BF832" s="150"/>
      <c r="BG832" s="150"/>
      <c r="BH832" s="150"/>
    </row>
    <row r="833" spans="1:60" outlineLevel="1" x14ac:dyDescent="0.2">
      <c r="A833" s="157"/>
      <c r="B833" s="158"/>
      <c r="C833" s="195" t="s">
        <v>919</v>
      </c>
      <c r="D833" s="188"/>
      <c r="E833" s="189">
        <v>5.1455000000000002</v>
      </c>
      <c r="F833" s="160"/>
      <c r="G833" s="160"/>
      <c r="H833" s="160"/>
      <c r="I833" s="160"/>
      <c r="J833" s="160"/>
      <c r="K833" s="160"/>
      <c r="L833" s="160"/>
      <c r="M833" s="160"/>
      <c r="N833" s="160"/>
      <c r="O833" s="160"/>
      <c r="P833" s="160"/>
      <c r="Q833" s="160"/>
      <c r="R833" s="160"/>
      <c r="S833" s="160"/>
      <c r="T833" s="160"/>
      <c r="U833" s="160"/>
      <c r="V833" s="160"/>
      <c r="W833" s="160"/>
      <c r="X833" s="160"/>
      <c r="Y833" s="150"/>
      <c r="Z833" s="150"/>
      <c r="AA833" s="150"/>
      <c r="AB833" s="150"/>
      <c r="AC833" s="150"/>
      <c r="AD833" s="150"/>
      <c r="AE833" s="150"/>
      <c r="AF833" s="150"/>
      <c r="AG833" s="150" t="s">
        <v>264</v>
      </c>
      <c r="AH833" s="150">
        <v>0</v>
      </c>
      <c r="AI833" s="150"/>
      <c r="AJ833" s="150"/>
      <c r="AK833" s="150"/>
      <c r="AL833" s="150"/>
      <c r="AM833" s="150"/>
      <c r="AN833" s="150"/>
      <c r="AO833" s="150"/>
      <c r="AP833" s="150"/>
      <c r="AQ833" s="150"/>
      <c r="AR833" s="150"/>
      <c r="AS833" s="150"/>
      <c r="AT833" s="150"/>
      <c r="AU833" s="150"/>
      <c r="AV833" s="150"/>
      <c r="AW833" s="150"/>
      <c r="AX833" s="150"/>
      <c r="AY833" s="150"/>
      <c r="AZ833" s="150"/>
      <c r="BA833" s="150"/>
      <c r="BB833" s="150"/>
      <c r="BC833" s="150"/>
      <c r="BD833" s="150"/>
      <c r="BE833" s="150"/>
      <c r="BF833" s="150"/>
      <c r="BG833" s="150"/>
      <c r="BH833" s="150"/>
    </row>
    <row r="834" spans="1:60" outlineLevel="1" x14ac:dyDescent="0.2">
      <c r="A834" s="157"/>
      <c r="B834" s="158"/>
      <c r="C834" s="195" t="s">
        <v>920</v>
      </c>
      <c r="D834" s="188"/>
      <c r="E834" s="189">
        <v>12.1975</v>
      </c>
      <c r="F834" s="160"/>
      <c r="G834" s="160"/>
      <c r="H834" s="160"/>
      <c r="I834" s="160"/>
      <c r="J834" s="160"/>
      <c r="K834" s="160"/>
      <c r="L834" s="160"/>
      <c r="M834" s="160"/>
      <c r="N834" s="160"/>
      <c r="O834" s="160"/>
      <c r="P834" s="160"/>
      <c r="Q834" s="160"/>
      <c r="R834" s="160"/>
      <c r="S834" s="160"/>
      <c r="T834" s="160"/>
      <c r="U834" s="160"/>
      <c r="V834" s="160"/>
      <c r="W834" s="160"/>
      <c r="X834" s="160"/>
      <c r="Y834" s="150"/>
      <c r="Z834" s="150"/>
      <c r="AA834" s="150"/>
      <c r="AB834" s="150"/>
      <c r="AC834" s="150"/>
      <c r="AD834" s="150"/>
      <c r="AE834" s="150"/>
      <c r="AF834" s="150"/>
      <c r="AG834" s="150" t="s">
        <v>264</v>
      </c>
      <c r="AH834" s="150">
        <v>0</v>
      </c>
      <c r="AI834" s="150"/>
      <c r="AJ834" s="150"/>
      <c r="AK834" s="150"/>
      <c r="AL834" s="150"/>
      <c r="AM834" s="150"/>
      <c r="AN834" s="150"/>
      <c r="AO834" s="150"/>
      <c r="AP834" s="150"/>
      <c r="AQ834" s="150"/>
      <c r="AR834" s="150"/>
      <c r="AS834" s="150"/>
      <c r="AT834" s="150"/>
      <c r="AU834" s="150"/>
      <c r="AV834" s="150"/>
      <c r="AW834" s="150"/>
      <c r="AX834" s="150"/>
      <c r="AY834" s="150"/>
      <c r="AZ834" s="150"/>
      <c r="BA834" s="150"/>
      <c r="BB834" s="150"/>
      <c r="BC834" s="150"/>
      <c r="BD834" s="150"/>
      <c r="BE834" s="150"/>
      <c r="BF834" s="150"/>
      <c r="BG834" s="150"/>
      <c r="BH834" s="150"/>
    </row>
    <row r="835" spans="1:60" outlineLevel="1" x14ac:dyDescent="0.2">
      <c r="A835" s="157"/>
      <c r="B835" s="158"/>
      <c r="C835" s="195" t="s">
        <v>921</v>
      </c>
      <c r="D835" s="188"/>
      <c r="E835" s="189">
        <v>12.28975</v>
      </c>
      <c r="F835" s="160"/>
      <c r="G835" s="160"/>
      <c r="H835" s="160"/>
      <c r="I835" s="160"/>
      <c r="J835" s="160"/>
      <c r="K835" s="160"/>
      <c r="L835" s="160"/>
      <c r="M835" s="160"/>
      <c r="N835" s="160"/>
      <c r="O835" s="160"/>
      <c r="P835" s="160"/>
      <c r="Q835" s="160"/>
      <c r="R835" s="160"/>
      <c r="S835" s="160"/>
      <c r="T835" s="160"/>
      <c r="U835" s="160"/>
      <c r="V835" s="160"/>
      <c r="W835" s="160"/>
      <c r="X835" s="160"/>
      <c r="Y835" s="150"/>
      <c r="Z835" s="150"/>
      <c r="AA835" s="150"/>
      <c r="AB835" s="150"/>
      <c r="AC835" s="150"/>
      <c r="AD835" s="150"/>
      <c r="AE835" s="150"/>
      <c r="AF835" s="150"/>
      <c r="AG835" s="150" t="s">
        <v>264</v>
      </c>
      <c r="AH835" s="150">
        <v>0</v>
      </c>
      <c r="AI835" s="150"/>
      <c r="AJ835" s="150"/>
      <c r="AK835" s="150"/>
      <c r="AL835" s="150"/>
      <c r="AM835" s="150"/>
      <c r="AN835" s="150"/>
      <c r="AO835" s="150"/>
      <c r="AP835" s="150"/>
      <c r="AQ835" s="150"/>
      <c r="AR835" s="150"/>
      <c r="AS835" s="150"/>
      <c r="AT835" s="150"/>
      <c r="AU835" s="150"/>
      <c r="AV835" s="150"/>
      <c r="AW835" s="150"/>
      <c r="AX835" s="150"/>
      <c r="AY835" s="150"/>
      <c r="AZ835" s="150"/>
      <c r="BA835" s="150"/>
      <c r="BB835" s="150"/>
      <c r="BC835" s="150"/>
      <c r="BD835" s="150"/>
      <c r="BE835" s="150"/>
      <c r="BF835" s="150"/>
      <c r="BG835" s="150"/>
      <c r="BH835" s="150"/>
    </row>
    <row r="836" spans="1:60" outlineLevel="1" x14ac:dyDescent="0.2">
      <c r="A836" s="169">
        <v>156</v>
      </c>
      <c r="B836" s="170" t="s">
        <v>922</v>
      </c>
      <c r="C836" s="184" t="s">
        <v>923</v>
      </c>
      <c r="D836" s="171" t="s">
        <v>292</v>
      </c>
      <c r="E836" s="172">
        <v>3</v>
      </c>
      <c r="F836" s="173"/>
      <c r="G836" s="174">
        <f>ROUND(E836*F836,2)</f>
        <v>0</v>
      </c>
      <c r="H836" s="161"/>
      <c r="I836" s="160">
        <f>ROUND(E836*H836,2)</f>
        <v>0</v>
      </c>
      <c r="J836" s="161"/>
      <c r="K836" s="160">
        <f>ROUND(E836*J836,2)</f>
        <v>0</v>
      </c>
      <c r="L836" s="160">
        <v>21</v>
      </c>
      <c r="M836" s="160">
        <f>G836*(1+L836/100)</f>
        <v>0</v>
      </c>
      <c r="N836" s="160">
        <v>0</v>
      </c>
      <c r="O836" s="160">
        <f>ROUND(E836*N836,2)</f>
        <v>0</v>
      </c>
      <c r="P836" s="160">
        <v>0</v>
      </c>
      <c r="Q836" s="160">
        <f>ROUND(E836*P836,2)</f>
        <v>0</v>
      </c>
      <c r="R836" s="160"/>
      <c r="S836" s="160" t="s">
        <v>236</v>
      </c>
      <c r="T836" s="160" t="s">
        <v>237</v>
      </c>
      <c r="U836" s="160">
        <v>0</v>
      </c>
      <c r="V836" s="160">
        <f>ROUND(E836*U836,2)</f>
        <v>0</v>
      </c>
      <c r="W836" s="160"/>
      <c r="X836" s="160" t="s">
        <v>261</v>
      </c>
      <c r="Y836" s="150"/>
      <c r="Z836" s="150"/>
      <c r="AA836" s="150"/>
      <c r="AB836" s="150"/>
      <c r="AC836" s="150"/>
      <c r="AD836" s="150"/>
      <c r="AE836" s="150"/>
      <c r="AF836" s="150"/>
      <c r="AG836" s="150" t="s">
        <v>262</v>
      </c>
      <c r="AH836" s="150"/>
      <c r="AI836" s="150"/>
      <c r="AJ836" s="150"/>
      <c r="AK836" s="150"/>
      <c r="AL836" s="150"/>
      <c r="AM836" s="150"/>
      <c r="AN836" s="150"/>
      <c r="AO836" s="150"/>
      <c r="AP836" s="150"/>
      <c r="AQ836" s="150"/>
      <c r="AR836" s="150"/>
      <c r="AS836" s="150"/>
      <c r="AT836" s="150"/>
      <c r="AU836" s="150"/>
      <c r="AV836" s="150"/>
      <c r="AW836" s="150"/>
      <c r="AX836" s="150"/>
      <c r="AY836" s="150"/>
      <c r="AZ836" s="150"/>
      <c r="BA836" s="150"/>
      <c r="BB836" s="150"/>
      <c r="BC836" s="150"/>
      <c r="BD836" s="150"/>
      <c r="BE836" s="150"/>
      <c r="BF836" s="150"/>
      <c r="BG836" s="150"/>
      <c r="BH836" s="150"/>
    </row>
    <row r="837" spans="1:60" outlineLevel="1" x14ac:dyDescent="0.2">
      <c r="A837" s="157"/>
      <c r="B837" s="158"/>
      <c r="C837" s="195" t="s">
        <v>924</v>
      </c>
      <c r="D837" s="188"/>
      <c r="E837" s="189">
        <v>2</v>
      </c>
      <c r="F837" s="160"/>
      <c r="G837" s="160"/>
      <c r="H837" s="160"/>
      <c r="I837" s="160"/>
      <c r="J837" s="160"/>
      <c r="K837" s="160"/>
      <c r="L837" s="160"/>
      <c r="M837" s="160"/>
      <c r="N837" s="160"/>
      <c r="O837" s="160"/>
      <c r="P837" s="160"/>
      <c r="Q837" s="160"/>
      <c r="R837" s="160"/>
      <c r="S837" s="160"/>
      <c r="T837" s="160"/>
      <c r="U837" s="160"/>
      <c r="V837" s="160"/>
      <c r="W837" s="160"/>
      <c r="X837" s="160"/>
      <c r="Y837" s="150"/>
      <c r="Z837" s="150"/>
      <c r="AA837" s="150"/>
      <c r="AB837" s="150"/>
      <c r="AC837" s="150"/>
      <c r="AD837" s="150"/>
      <c r="AE837" s="150"/>
      <c r="AF837" s="150"/>
      <c r="AG837" s="150" t="s">
        <v>264</v>
      </c>
      <c r="AH837" s="150">
        <v>0</v>
      </c>
      <c r="AI837" s="150"/>
      <c r="AJ837" s="150"/>
      <c r="AK837" s="150"/>
      <c r="AL837" s="150"/>
      <c r="AM837" s="150"/>
      <c r="AN837" s="150"/>
      <c r="AO837" s="150"/>
      <c r="AP837" s="150"/>
      <c r="AQ837" s="150"/>
      <c r="AR837" s="150"/>
      <c r="AS837" s="150"/>
      <c r="AT837" s="150"/>
      <c r="AU837" s="150"/>
      <c r="AV837" s="150"/>
      <c r="AW837" s="150"/>
      <c r="AX837" s="150"/>
      <c r="AY837" s="150"/>
      <c r="AZ837" s="150"/>
      <c r="BA837" s="150"/>
      <c r="BB837" s="150"/>
      <c r="BC837" s="150"/>
      <c r="BD837" s="150"/>
      <c r="BE837" s="150"/>
      <c r="BF837" s="150"/>
      <c r="BG837" s="150"/>
      <c r="BH837" s="150"/>
    </row>
    <row r="838" spans="1:60" outlineLevel="1" x14ac:dyDescent="0.2">
      <c r="A838" s="157"/>
      <c r="B838" s="158"/>
      <c r="C838" s="195" t="s">
        <v>925</v>
      </c>
      <c r="D838" s="188"/>
      <c r="E838" s="189">
        <v>1</v>
      </c>
      <c r="F838" s="160"/>
      <c r="G838" s="160"/>
      <c r="H838" s="160"/>
      <c r="I838" s="160"/>
      <c r="J838" s="160"/>
      <c r="K838" s="160"/>
      <c r="L838" s="160"/>
      <c r="M838" s="160"/>
      <c r="N838" s="160"/>
      <c r="O838" s="160"/>
      <c r="P838" s="160"/>
      <c r="Q838" s="160"/>
      <c r="R838" s="160"/>
      <c r="S838" s="160"/>
      <c r="T838" s="160"/>
      <c r="U838" s="160"/>
      <c r="V838" s="160"/>
      <c r="W838" s="160"/>
      <c r="X838" s="160"/>
      <c r="Y838" s="150"/>
      <c r="Z838" s="150"/>
      <c r="AA838" s="150"/>
      <c r="AB838" s="150"/>
      <c r="AC838" s="150"/>
      <c r="AD838" s="150"/>
      <c r="AE838" s="150"/>
      <c r="AF838" s="150"/>
      <c r="AG838" s="150" t="s">
        <v>264</v>
      </c>
      <c r="AH838" s="150">
        <v>0</v>
      </c>
      <c r="AI838" s="150"/>
      <c r="AJ838" s="150"/>
      <c r="AK838" s="150"/>
      <c r="AL838" s="150"/>
      <c r="AM838" s="150"/>
      <c r="AN838" s="150"/>
      <c r="AO838" s="150"/>
      <c r="AP838" s="150"/>
      <c r="AQ838" s="150"/>
      <c r="AR838" s="150"/>
      <c r="AS838" s="150"/>
      <c r="AT838" s="150"/>
      <c r="AU838" s="150"/>
      <c r="AV838" s="150"/>
      <c r="AW838" s="150"/>
      <c r="AX838" s="150"/>
      <c r="AY838" s="150"/>
      <c r="AZ838" s="150"/>
      <c r="BA838" s="150"/>
      <c r="BB838" s="150"/>
      <c r="BC838" s="150"/>
      <c r="BD838" s="150"/>
      <c r="BE838" s="150"/>
      <c r="BF838" s="150"/>
      <c r="BG838" s="150"/>
      <c r="BH838" s="150"/>
    </row>
    <row r="839" spans="1:60" ht="22.5" outlineLevel="1" x14ac:dyDescent="0.2">
      <c r="A839" s="175">
        <v>157</v>
      </c>
      <c r="B839" s="176" t="s">
        <v>926</v>
      </c>
      <c r="C839" s="183" t="s">
        <v>927</v>
      </c>
      <c r="D839" s="177" t="s">
        <v>292</v>
      </c>
      <c r="E839" s="178">
        <v>8</v>
      </c>
      <c r="F839" s="179"/>
      <c r="G839" s="180">
        <f t="shared" ref="G839:G854" si="7">ROUND(E839*F839,2)</f>
        <v>0</v>
      </c>
      <c r="H839" s="161"/>
      <c r="I839" s="160">
        <f t="shared" ref="I839:I854" si="8">ROUND(E839*H839,2)</f>
        <v>0</v>
      </c>
      <c r="J839" s="161"/>
      <c r="K839" s="160">
        <f t="shared" ref="K839:K854" si="9">ROUND(E839*J839,2)</f>
        <v>0</v>
      </c>
      <c r="L839" s="160">
        <v>21</v>
      </c>
      <c r="M839" s="160">
        <f t="shared" ref="M839:M854" si="10">G839*(1+L839/100)</f>
        <v>0</v>
      </c>
      <c r="N839" s="160">
        <v>0</v>
      </c>
      <c r="O839" s="160">
        <f t="shared" ref="O839:O854" si="11">ROUND(E839*N839,2)</f>
        <v>0</v>
      </c>
      <c r="P839" s="160">
        <v>0</v>
      </c>
      <c r="Q839" s="160">
        <f t="shared" ref="Q839:Q854" si="12">ROUND(E839*P839,2)</f>
        <v>0</v>
      </c>
      <c r="R839" s="160"/>
      <c r="S839" s="160" t="s">
        <v>236</v>
      </c>
      <c r="T839" s="160" t="s">
        <v>295</v>
      </c>
      <c r="U839" s="160">
        <v>0</v>
      </c>
      <c r="V839" s="160">
        <f t="shared" ref="V839:V854" si="13">ROUND(E839*U839,2)</f>
        <v>0</v>
      </c>
      <c r="W839" s="160" t="s">
        <v>928</v>
      </c>
      <c r="X839" s="160" t="s">
        <v>261</v>
      </c>
      <c r="Y839" s="150"/>
      <c r="Z839" s="150"/>
      <c r="AA839" s="150"/>
      <c r="AB839" s="150"/>
      <c r="AC839" s="150"/>
      <c r="AD839" s="150"/>
      <c r="AE839" s="150"/>
      <c r="AF839" s="150"/>
      <c r="AG839" s="150" t="s">
        <v>262</v>
      </c>
      <c r="AH839" s="150"/>
      <c r="AI839" s="150"/>
      <c r="AJ839" s="150"/>
      <c r="AK839" s="150"/>
      <c r="AL839" s="150"/>
      <c r="AM839" s="150"/>
      <c r="AN839" s="150"/>
      <c r="AO839" s="150"/>
      <c r="AP839" s="150"/>
      <c r="AQ839" s="150"/>
      <c r="AR839" s="150"/>
      <c r="AS839" s="150"/>
      <c r="AT839" s="150"/>
      <c r="AU839" s="150"/>
      <c r="AV839" s="150"/>
      <c r="AW839" s="150"/>
      <c r="AX839" s="150"/>
      <c r="AY839" s="150"/>
      <c r="AZ839" s="150"/>
      <c r="BA839" s="150"/>
      <c r="BB839" s="150"/>
      <c r="BC839" s="150"/>
      <c r="BD839" s="150"/>
      <c r="BE839" s="150"/>
      <c r="BF839" s="150"/>
      <c r="BG839" s="150"/>
      <c r="BH839" s="150"/>
    </row>
    <row r="840" spans="1:60" ht="22.5" outlineLevel="1" x14ac:dyDescent="0.2">
      <c r="A840" s="175">
        <v>158</v>
      </c>
      <c r="B840" s="176" t="s">
        <v>929</v>
      </c>
      <c r="C840" s="183" t="s">
        <v>930</v>
      </c>
      <c r="D840" s="177" t="s">
        <v>292</v>
      </c>
      <c r="E840" s="178">
        <v>4</v>
      </c>
      <c r="F840" s="179"/>
      <c r="G840" s="180">
        <f t="shared" si="7"/>
        <v>0</v>
      </c>
      <c r="H840" s="161"/>
      <c r="I840" s="160">
        <f t="shared" si="8"/>
        <v>0</v>
      </c>
      <c r="J840" s="161"/>
      <c r="K840" s="160">
        <f t="shared" si="9"/>
        <v>0</v>
      </c>
      <c r="L840" s="160">
        <v>21</v>
      </c>
      <c r="M840" s="160">
        <f t="shared" si="10"/>
        <v>0</v>
      </c>
      <c r="N840" s="160">
        <v>0</v>
      </c>
      <c r="O840" s="160">
        <f t="shared" si="11"/>
        <v>0</v>
      </c>
      <c r="P840" s="160">
        <v>0</v>
      </c>
      <c r="Q840" s="160">
        <f t="shared" si="12"/>
        <v>0</v>
      </c>
      <c r="R840" s="160"/>
      <c r="S840" s="160" t="s">
        <v>236</v>
      </c>
      <c r="T840" s="160" t="s">
        <v>295</v>
      </c>
      <c r="U840" s="160">
        <v>0</v>
      </c>
      <c r="V840" s="160">
        <f t="shared" si="13"/>
        <v>0</v>
      </c>
      <c r="W840" s="160" t="s">
        <v>928</v>
      </c>
      <c r="X840" s="160" t="s">
        <v>261</v>
      </c>
      <c r="Y840" s="150"/>
      <c r="Z840" s="150"/>
      <c r="AA840" s="150"/>
      <c r="AB840" s="150"/>
      <c r="AC840" s="150"/>
      <c r="AD840" s="150"/>
      <c r="AE840" s="150"/>
      <c r="AF840" s="150"/>
      <c r="AG840" s="150" t="s">
        <v>262</v>
      </c>
      <c r="AH840" s="150"/>
      <c r="AI840" s="150"/>
      <c r="AJ840" s="150"/>
      <c r="AK840" s="150"/>
      <c r="AL840" s="150"/>
      <c r="AM840" s="150"/>
      <c r="AN840" s="150"/>
      <c r="AO840" s="150"/>
      <c r="AP840" s="150"/>
      <c r="AQ840" s="150"/>
      <c r="AR840" s="150"/>
      <c r="AS840" s="150"/>
      <c r="AT840" s="150"/>
      <c r="AU840" s="150"/>
      <c r="AV840" s="150"/>
      <c r="AW840" s="150"/>
      <c r="AX840" s="150"/>
      <c r="AY840" s="150"/>
      <c r="AZ840" s="150"/>
      <c r="BA840" s="150"/>
      <c r="BB840" s="150"/>
      <c r="BC840" s="150"/>
      <c r="BD840" s="150"/>
      <c r="BE840" s="150"/>
      <c r="BF840" s="150"/>
      <c r="BG840" s="150"/>
      <c r="BH840" s="150"/>
    </row>
    <row r="841" spans="1:60" ht="22.5" outlineLevel="1" x14ac:dyDescent="0.2">
      <c r="A841" s="175">
        <v>159</v>
      </c>
      <c r="B841" s="176" t="s">
        <v>931</v>
      </c>
      <c r="C841" s="183" t="s">
        <v>932</v>
      </c>
      <c r="D841" s="177" t="s">
        <v>292</v>
      </c>
      <c r="E841" s="178">
        <v>3</v>
      </c>
      <c r="F841" s="179"/>
      <c r="G841" s="180">
        <f t="shared" si="7"/>
        <v>0</v>
      </c>
      <c r="H841" s="161"/>
      <c r="I841" s="160">
        <f t="shared" si="8"/>
        <v>0</v>
      </c>
      <c r="J841" s="161"/>
      <c r="K841" s="160">
        <f t="shared" si="9"/>
        <v>0</v>
      </c>
      <c r="L841" s="160">
        <v>21</v>
      </c>
      <c r="M841" s="160">
        <f t="shared" si="10"/>
        <v>0</v>
      </c>
      <c r="N841" s="160">
        <v>0</v>
      </c>
      <c r="O841" s="160">
        <f t="shared" si="11"/>
        <v>0</v>
      </c>
      <c r="P841" s="160">
        <v>0</v>
      </c>
      <c r="Q841" s="160">
        <f t="shared" si="12"/>
        <v>0</v>
      </c>
      <c r="R841" s="160"/>
      <c r="S841" s="160" t="s">
        <v>236</v>
      </c>
      <c r="T841" s="160" t="s">
        <v>295</v>
      </c>
      <c r="U841" s="160">
        <v>0</v>
      </c>
      <c r="V841" s="160">
        <f t="shared" si="13"/>
        <v>0</v>
      </c>
      <c r="W841" s="160" t="s">
        <v>928</v>
      </c>
      <c r="X841" s="160" t="s">
        <v>261</v>
      </c>
      <c r="Y841" s="150"/>
      <c r="Z841" s="150"/>
      <c r="AA841" s="150"/>
      <c r="AB841" s="150"/>
      <c r="AC841" s="150"/>
      <c r="AD841" s="150"/>
      <c r="AE841" s="150"/>
      <c r="AF841" s="150"/>
      <c r="AG841" s="150" t="s">
        <v>262</v>
      </c>
      <c r="AH841" s="150"/>
      <c r="AI841" s="150"/>
      <c r="AJ841" s="150"/>
      <c r="AK841" s="150"/>
      <c r="AL841" s="150"/>
      <c r="AM841" s="150"/>
      <c r="AN841" s="150"/>
      <c r="AO841" s="150"/>
      <c r="AP841" s="150"/>
      <c r="AQ841" s="150"/>
      <c r="AR841" s="150"/>
      <c r="AS841" s="150"/>
      <c r="AT841" s="150"/>
      <c r="AU841" s="150"/>
      <c r="AV841" s="150"/>
      <c r="AW841" s="150"/>
      <c r="AX841" s="150"/>
      <c r="AY841" s="150"/>
      <c r="AZ841" s="150"/>
      <c r="BA841" s="150"/>
      <c r="BB841" s="150"/>
      <c r="BC841" s="150"/>
      <c r="BD841" s="150"/>
      <c r="BE841" s="150"/>
      <c r="BF841" s="150"/>
      <c r="BG841" s="150"/>
      <c r="BH841" s="150"/>
    </row>
    <row r="842" spans="1:60" ht="22.5" outlineLevel="1" x14ac:dyDescent="0.2">
      <c r="A842" s="175">
        <v>160</v>
      </c>
      <c r="B842" s="176" t="s">
        <v>933</v>
      </c>
      <c r="C842" s="183" t="s">
        <v>934</v>
      </c>
      <c r="D842" s="177" t="s">
        <v>292</v>
      </c>
      <c r="E842" s="178">
        <v>2</v>
      </c>
      <c r="F842" s="179"/>
      <c r="G842" s="180">
        <f t="shared" si="7"/>
        <v>0</v>
      </c>
      <c r="H842" s="161"/>
      <c r="I842" s="160">
        <f t="shared" si="8"/>
        <v>0</v>
      </c>
      <c r="J842" s="161"/>
      <c r="K842" s="160">
        <f t="shared" si="9"/>
        <v>0</v>
      </c>
      <c r="L842" s="160">
        <v>21</v>
      </c>
      <c r="M842" s="160">
        <f t="shared" si="10"/>
        <v>0</v>
      </c>
      <c r="N842" s="160">
        <v>0</v>
      </c>
      <c r="O842" s="160">
        <f t="shared" si="11"/>
        <v>0</v>
      </c>
      <c r="P842" s="160">
        <v>0</v>
      </c>
      <c r="Q842" s="160">
        <f t="shared" si="12"/>
        <v>0</v>
      </c>
      <c r="R842" s="160"/>
      <c r="S842" s="160" t="s">
        <v>236</v>
      </c>
      <c r="T842" s="160" t="s">
        <v>295</v>
      </c>
      <c r="U842" s="160">
        <v>0</v>
      </c>
      <c r="V842" s="160">
        <f t="shared" si="13"/>
        <v>0</v>
      </c>
      <c r="W842" s="160" t="s">
        <v>928</v>
      </c>
      <c r="X842" s="160" t="s">
        <v>261</v>
      </c>
      <c r="Y842" s="150"/>
      <c r="Z842" s="150"/>
      <c r="AA842" s="150"/>
      <c r="AB842" s="150"/>
      <c r="AC842" s="150"/>
      <c r="AD842" s="150"/>
      <c r="AE842" s="150"/>
      <c r="AF842" s="150"/>
      <c r="AG842" s="150" t="s">
        <v>262</v>
      </c>
      <c r="AH842" s="150"/>
      <c r="AI842" s="150"/>
      <c r="AJ842" s="150"/>
      <c r="AK842" s="150"/>
      <c r="AL842" s="150"/>
      <c r="AM842" s="150"/>
      <c r="AN842" s="150"/>
      <c r="AO842" s="150"/>
      <c r="AP842" s="150"/>
      <c r="AQ842" s="150"/>
      <c r="AR842" s="150"/>
      <c r="AS842" s="150"/>
      <c r="AT842" s="150"/>
      <c r="AU842" s="150"/>
      <c r="AV842" s="150"/>
      <c r="AW842" s="150"/>
      <c r="AX842" s="150"/>
      <c r="AY842" s="150"/>
      <c r="AZ842" s="150"/>
      <c r="BA842" s="150"/>
      <c r="BB842" s="150"/>
      <c r="BC842" s="150"/>
      <c r="BD842" s="150"/>
      <c r="BE842" s="150"/>
      <c r="BF842" s="150"/>
      <c r="BG842" s="150"/>
      <c r="BH842" s="150"/>
    </row>
    <row r="843" spans="1:60" ht="22.5" outlineLevel="1" x14ac:dyDescent="0.2">
      <c r="A843" s="175">
        <v>161</v>
      </c>
      <c r="B843" s="176" t="s">
        <v>935</v>
      </c>
      <c r="C843" s="183" t="s">
        <v>936</v>
      </c>
      <c r="D843" s="177" t="s">
        <v>292</v>
      </c>
      <c r="E843" s="178">
        <v>2</v>
      </c>
      <c r="F843" s="179"/>
      <c r="G843" s="180">
        <f t="shared" si="7"/>
        <v>0</v>
      </c>
      <c r="H843" s="161"/>
      <c r="I843" s="160">
        <f t="shared" si="8"/>
        <v>0</v>
      </c>
      <c r="J843" s="161"/>
      <c r="K843" s="160">
        <f t="shared" si="9"/>
        <v>0</v>
      </c>
      <c r="L843" s="160">
        <v>21</v>
      </c>
      <c r="M843" s="160">
        <f t="shared" si="10"/>
        <v>0</v>
      </c>
      <c r="N843" s="160">
        <v>0</v>
      </c>
      <c r="O843" s="160">
        <f t="shared" si="11"/>
        <v>0</v>
      </c>
      <c r="P843" s="160">
        <v>0</v>
      </c>
      <c r="Q843" s="160">
        <f t="shared" si="12"/>
        <v>0</v>
      </c>
      <c r="R843" s="160"/>
      <c r="S843" s="160" t="s">
        <v>236</v>
      </c>
      <c r="T843" s="160" t="s">
        <v>295</v>
      </c>
      <c r="U843" s="160">
        <v>0</v>
      </c>
      <c r="V843" s="160">
        <f t="shared" si="13"/>
        <v>0</v>
      </c>
      <c r="W843" s="160" t="s">
        <v>928</v>
      </c>
      <c r="X843" s="160" t="s">
        <v>261</v>
      </c>
      <c r="Y843" s="150"/>
      <c r="Z843" s="150"/>
      <c r="AA843" s="150"/>
      <c r="AB843" s="150"/>
      <c r="AC843" s="150"/>
      <c r="AD843" s="150"/>
      <c r="AE843" s="150"/>
      <c r="AF843" s="150"/>
      <c r="AG843" s="150" t="s">
        <v>262</v>
      </c>
      <c r="AH843" s="150"/>
      <c r="AI843" s="150"/>
      <c r="AJ843" s="150"/>
      <c r="AK843" s="150"/>
      <c r="AL843" s="150"/>
      <c r="AM843" s="150"/>
      <c r="AN843" s="150"/>
      <c r="AO843" s="150"/>
      <c r="AP843" s="150"/>
      <c r="AQ843" s="150"/>
      <c r="AR843" s="150"/>
      <c r="AS843" s="150"/>
      <c r="AT843" s="150"/>
      <c r="AU843" s="150"/>
      <c r="AV843" s="150"/>
      <c r="AW843" s="150"/>
      <c r="AX843" s="150"/>
      <c r="AY843" s="150"/>
      <c r="AZ843" s="150"/>
      <c r="BA843" s="150"/>
      <c r="BB843" s="150"/>
      <c r="BC843" s="150"/>
      <c r="BD843" s="150"/>
      <c r="BE843" s="150"/>
      <c r="BF843" s="150"/>
      <c r="BG843" s="150"/>
      <c r="BH843" s="150"/>
    </row>
    <row r="844" spans="1:60" ht="22.5" outlineLevel="1" x14ac:dyDescent="0.2">
      <c r="A844" s="175">
        <v>162</v>
      </c>
      <c r="B844" s="176" t="s">
        <v>937</v>
      </c>
      <c r="C844" s="183" t="s">
        <v>938</v>
      </c>
      <c r="D844" s="177" t="s">
        <v>292</v>
      </c>
      <c r="E844" s="178">
        <v>18</v>
      </c>
      <c r="F844" s="179"/>
      <c r="G844" s="180">
        <f t="shared" si="7"/>
        <v>0</v>
      </c>
      <c r="H844" s="161"/>
      <c r="I844" s="160">
        <f t="shared" si="8"/>
        <v>0</v>
      </c>
      <c r="J844" s="161"/>
      <c r="K844" s="160">
        <f t="shared" si="9"/>
        <v>0</v>
      </c>
      <c r="L844" s="160">
        <v>21</v>
      </c>
      <c r="M844" s="160">
        <f t="shared" si="10"/>
        <v>0</v>
      </c>
      <c r="N844" s="160">
        <v>0</v>
      </c>
      <c r="O844" s="160">
        <f t="shared" si="11"/>
        <v>0</v>
      </c>
      <c r="P844" s="160">
        <v>0</v>
      </c>
      <c r="Q844" s="160">
        <f t="shared" si="12"/>
        <v>0</v>
      </c>
      <c r="R844" s="160"/>
      <c r="S844" s="160" t="s">
        <v>236</v>
      </c>
      <c r="T844" s="160" t="s">
        <v>295</v>
      </c>
      <c r="U844" s="160">
        <v>0</v>
      </c>
      <c r="V844" s="160">
        <f t="shared" si="13"/>
        <v>0</v>
      </c>
      <c r="W844" s="160" t="s">
        <v>928</v>
      </c>
      <c r="X844" s="160" t="s">
        <v>261</v>
      </c>
      <c r="Y844" s="150"/>
      <c r="Z844" s="150"/>
      <c r="AA844" s="150"/>
      <c r="AB844" s="150"/>
      <c r="AC844" s="150"/>
      <c r="AD844" s="150"/>
      <c r="AE844" s="150"/>
      <c r="AF844" s="150"/>
      <c r="AG844" s="150" t="s">
        <v>262</v>
      </c>
      <c r="AH844" s="150"/>
      <c r="AI844" s="150"/>
      <c r="AJ844" s="150"/>
      <c r="AK844" s="150"/>
      <c r="AL844" s="150"/>
      <c r="AM844" s="150"/>
      <c r="AN844" s="150"/>
      <c r="AO844" s="150"/>
      <c r="AP844" s="150"/>
      <c r="AQ844" s="150"/>
      <c r="AR844" s="150"/>
      <c r="AS844" s="150"/>
      <c r="AT844" s="150"/>
      <c r="AU844" s="150"/>
      <c r="AV844" s="150"/>
      <c r="AW844" s="150"/>
      <c r="AX844" s="150"/>
      <c r="AY844" s="150"/>
      <c r="AZ844" s="150"/>
      <c r="BA844" s="150"/>
      <c r="BB844" s="150"/>
      <c r="BC844" s="150"/>
      <c r="BD844" s="150"/>
      <c r="BE844" s="150"/>
      <c r="BF844" s="150"/>
      <c r="BG844" s="150"/>
      <c r="BH844" s="150"/>
    </row>
    <row r="845" spans="1:60" outlineLevel="1" x14ac:dyDescent="0.2">
      <c r="A845" s="175">
        <v>163</v>
      </c>
      <c r="B845" s="176" t="s">
        <v>939</v>
      </c>
      <c r="C845" s="183" t="s">
        <v>940</v>
      </c>
      <c r="D845" s="177" t="s">
        <v>351</v>
      </c>
      <c r="E845" s="178">
        <v>4.25</v>
      </c>
      <c r="F845" s="179"/>
      <c r="G845" s="180">
        <f t="shared" si="7"/>
        <v>0</v>
      </c>
      <c r="H845" s="161"/>
      <c r="I845" s="160">
        <f t="shared" si="8"/>
        <v>0</v>
      </c>
      <c r="J845" s="161"/>
      <c r="K845" s="160">
        <f t="shared" si="9"/>
        <v>0</v>
      </c>
      <c r="L845" s="160">
        <v>21</v>
      </c>
      <c r="M845" s="160">
        <f t="shared" si="10"/>
        <v>0</v>
      </c>
      <c r="N845" s="160">
        <v>0</v>
      </c>
      <c r="O845" s="160">
        <f t="shared" si="11"/>
        <v>0</v>
      </c>
      <c r="P845" s="160">
        <v>0</v>
      </c>
      <c r="Q845" s="160">
        <f t="shared" si="12"/>
        <v>0</v>
      </c>
      <c r="R845" s="160"/>
      <c r="S845" s="160" t="s">
        <v>236</v>
      </c>
      <c r="T845" s="160" t="s">
        <v>237</v>
      </c>
      <c r="U845" s="160">
        <v>0</v>
      </c>
      <c r="V845" s="160">
        <f t="shared" si="13"/>
        <v>0</v>
      </c>
      <c r="W845" s="160"/>
      <c r="X845" s="160" t="s">
        <v>261</v>
      </c>
      <c r="Y845" s="150"/>
      <c r="Z845" s="150"/>
      <c r="AA845" s="150"/>
      <c r="AB845" s="150"/>
      <c r="AC845" s="150"/>
      <c r="AD845" s="150"/>
      <c r="AE845" s="150"/>
      <c r="AF845" s="150"/>
      <c r="AG845" s="150" t="s">
        <v>262</v>
      </c>
      <c r="AH845" s="150"/>
      <c r="AI845" s="150"/>
      <c r="AJ845" s="150"/>
      <c r="AK845" s="150"/>
      <c r="AL845" s="150"/>
      <c r="AM845" s="150"/>
      <c r="AN845" s="150"/>
      <c r="AO845" s="150"/>
      <c r="AP845" s="150"/>
      <c r="AQ845" s="150"/>
      <c r="AR845" s="150"/>
      <c r="AS845" s="150"/>
      <c r="AT845" s="150"/>
      <c r="AU845" s="150"/>
      <c r="AV845" s="150"/>
      <c r="AW845" s="150"/>
      <c r="AX845" s="150"/>
      <c r="AY845" s="150"/>
      <c r="AZ845" s="150"/>
      <c r="BA845" s="150"/>
      <c r="BB845" s="150"/>
      <c r="BC845" s="150"/>
      <c r="BD845" s="150"/>
      <c r="BE845" s="150"/>
      <c r="BF845" s="150"/>
      <c r="BG845" s="150"/>
      <c r="BH845" s="150"/>
    </row>
    <row r="846" spans="1:60" ht="22.5" outlineLevel="1" x14ac:dyDescent="0.2">
      <c r="A846" s="175">
        <v>164</v>
      </c>
      <c r="B846" s="176" t="s">
        <v>941</v>
      </c>
      <c r="C846" s="183" t="s">
        <v>942</v>
      </c>
      <c r="D846" s="177" t="s">
        <v>292</v>
      </c>
      <c r="E846" s="178">
        <v>6</v>
      </c>
      <c r="F846" s="179"/>
      <c r="G846" s="180">
        <f t="shared" si="7"/>
        <v>0</v>
      </c>
      <c r="H846" s="161"/>
      <c r="I846" s="160">
        <f t="shared" si="8"/>
        <v>0</v>
      </c>
      <c r="J846" s="161"/>
      <c r="K846" s="160">
        <f t="shared" si="9"/>
        <v>0</v>
      </c>
      <c r="L846" s="160">
        <v>21</v>
      </c>
      <c r="M846" s="160">
        <f t="shared" si="10"/>
        <v>0</v>
      </c>
      <c r="N846" s="160">
        <v>0</v>
      </c>
      <c r="O846" s="160">
        <f t="shared" si="11"/>
        <v>0</v>
      </c>
      <c r="P846" s="160">
        <v>0</v>
      </c>
      <c r="Q846" s="160">
        <f t="shared" si="12"/>
        <v>0</v>
      </c>
      <c r="R846" s="160"/>
      <c r="S846" s="160" t="s">
        <v>236</v>
      </c>
      <c r="T846" s="160" t="s">
        <v>237</v>
      </c>
      <c r="U846" s="160">
        <v>1.45</v>
      </c>
      <c r="V846" s="160">
        <f t="shared" si="13"/>
        <v>8.6999999999999993</v>
      </c>
      <c r="W846" s="160"/>
      <c r="X846" s="160" t="s">
        <v>261</v>
      </c>
      <c r="Y846" s="150"/>
      <c r="Z846" s="150"/>
      <c r="AA846" s="150"/>
      <c r="AB846" s="150"/>
      <c r="AC846" s="150"/>
      <c r="AD846" s="150"/>
      <c r="AE846" s="150"/>
      <c r="AF846" s="150"/>
      <c r="AG846" s="150" t="s">
        <v>262</v>
      </c>
      <c r="AH846" s="150"/>
      <c r="AI846" s="150"/>
      <c r="AJ846" s="150"/>
      <c r="AK846" s="150"/>
      <c r="AL846" s="150"/>
      <c r="AM846" s="150"/>
      <c r="AN846" s="150"/>
      <c r="AO846" s="150"/>
      <c r="AP846" s="150"/>
      <c r="AQ846" s="150"/>
      <c r="AR846" s="150"/>
      <c r="AS846" s="150"/>
      <c r="AT846" s="150"/>
      <c r="AU846" s="150"/>
      <c r="AV846" s="150"/>
      <c r="AW846" s="150"/>
      <c r="AX846" s="150"/>
      <c r="AY846" s="150"/>
      <c r="AZ846" s="150"/>
      <c r="BA846" s="150"/>
      <c r="BB846" s="150"/>
      <c r="BC846" s="150"/>
      <c r="BD846" s="150"/>
      <c r="BE846" s="150"/>
      <c r="BF846" s="150"/>
      <c r="BG846" s="150"/>
      <c r="BH846" s="150"/>
    </row>
    <row r="847" spans="1:60" ht="22.5" outlineLevel="1" x14ac:dyDescent="0.2">
      <c r="A847" s="175">
        <v>165</v>
      </c>
      <c r="B847" s="176" t="s">
        <v>943</v>
      </c>
      <c r="C847" s="183" t="s">
        <v>944</v>
      </c>
      <c r="D847" s="177" t="s">
        <v>292</v>
      </c>
      <c r="E847" s="178">
        <v>11</v>
      </c>
      <c r="F847" s="179"/>
      <c r="G847" s="180">
        <f t="shared" si="7"/>
        <v>0</v>
      </c>
      <c r="H847" s="161"/>
      <c r="I847" s="160">
        <f t="shared" si="8"/>
        <v>0</v>
      </c>
      <c r="J847" s="161"/>
      <c r="K847" s="160">
        <f t="shared" si="9"/>
        <v>0</v>
      </c>
      <c r="L847" s="160">
        <v>21</v>
      </c>
      <c r="M847" s="160">
        <f t="shared" si="10"/>
        <v>0</v>
      </c>
      <c r="N847" s="160">
        <v>0</v>
      </c>
      <c r="O847" s="160">
        <f t="shared" si="11"/>
        <v>0</v>
      </c>
      <c r="P847" s="160">
        <v>0</v>
      </c>
      <c r="Q847" s="160">
        <f t="shared" si="12"/>
        <v>0</v>
      </c>
      <c r="R847" s="160"/>
      <c r="S847" s="160" t="s">
        <v>236</v>
      </c>
      <c r="T847" s="160" t="s">
        <v>237</v>
      </c>
      <c r="U847" s="160">
        <v>1.45</v>
      </c>
      <c r="V847" s="160">
        <f t="shared" si="13"/>
        <v>15.95</v>
      </c>
      <c r="W847" s="160"/>
      <c r="X847" s="160" t="s">
        <v>261</v>
      </c>
      <c r="Y847" s="150"/>
      <c r="Z847" s="150"/>
      <c r="AA847" s="150"/>
      <c r="AB847" s="150"/>
      <c r="AC847" s="150"/>
      <c r="AD847" s="150"/>
      <c r="AE847" s="150"/>
      <c r="AF847" s="150"/>
      <c r="AG847" s="150" t="s">
        <v>262</v>
      </c>
      <c r="AH847" s="150"/>
      <c r="AI847" s="150"/>
      <c r="AJ847" s="150"/>
      <c r="AK847" s="150"/>
      <c r="AL847" s="150"/>
      <c r="AM847" s="150"/>
      <c r="AN847" s="150"/>
      <c r="AO847" s="150"/>
      <c r="AP847" s="150"/>
      <c r="AQ847" s="150"/>
      <c r="AR847" s="150"/>
      <c r="AS847" s="150"/>
      <c r="AT847" s="150"/>
      <c r="AU847" s="150"/>
      <c r="AV847" s="150"/>
      <c r="AW847" s="150"/>
      <c r="AX847" s="150"/>
      <c r="AY847" s="150"/>
      <c r="AZ847" s="150"/>
      <c r="BA847" s="150"/>
      <c r="BB847" s="150"/>
      <c r="BC847" s="150"/>
      <c r="BD847" s="150"/>
      <c r="BE847" s="150"/>
      <c r="BF847" s="150"/>
      <c r="BG847" s="150"/>
      <c r="BH847" s="150"/>
    </row>
    <row r="848" spans="1:60" ht="22.5" outlineLevel="1" x14ac:dyDescent="0.2">
      <c r="A848" s="175">
        <v>166</v>
      </c>
      <c r="B848" s="176" t="s">
        <v>945</v>
      </c>
      <c r="C848" s="183" t="s">
        <v>946</v>
      </c>
      <c r="D848" s="177" t="s">
        <v>292</v>
      </c>
      <c r="E848" s="178">
        <v>1</v>
      </c>
      <c r="F848" s="179"/>
      <c r="G848" s="180">
        <f t="shared" si="7"/>
        <v>0</v>
      </c>
      <c r="H848" s="161"/>
      <c r="I848" s="160">
        <f t="shared" si="8"/>
        <v>0</v>
      </c>
      <c r="J848" s="161"/>
      <c r="K848" s="160">
        <f t="shared" si="9"/>
        <v>0</v>
      </c>
      <c r="L848" s="160">
        <v>21</v>
      </c>
      <c r="M848" s="160">
        <f t="shared" si="10"/>
        <v>0</v>
      </c>
      <c r="N848" s="160">
        <v>0</v>
      </c>
      <c r="O848" s="160">
        <f t="shared" si="11"/>
        <v>0</v>
      </c>
      <c r="P848" s="160">
        <v>0</v>
      </c>
      <c r="Q848" s="160">
        <f t="shared" si="12"/>
        <v>0</v>
      </c>
      <c r="R848" s="160"/>
      <c r="S848" s="160" t="s">
        <v>236</v>
      </c>
      <c r="T848" s="160" t="s">
        <v>237</v>
      </c>
      <c r="U848" s="160">
        <v>1.45</v>
      </c>
      <c r="V848" s="160">
        <f t="shared" si="13"/>
        <v>1.45</v>
      </c>
      <c r="W848" s="160"/>
      <c r="X848" s="160" t="s">
        <v>261</v>
      </c>
      <c r="Y848" s="150"/>
      <c r="Z848" s="150"/>
      <c r="AA848" s="150"/>
      <c r="AB848" s="150"/>
      <c r="AC848" s="150"/>
      <c r="AD848" s="150"/>
      <c r="AE848" s="150"/>
      <c r="AF848" s="150"/>
      <c r="AG848" s="150" t="s">
        <v>262</v>
      </c>
      <c r="AH848" s="150"/>
      <c r="AI848" s="150"/>
      <c r="AJ848" s="150"/>
      <c r="AK848" s="150"/>
      <c r="AL848" s="150"/>
      <c r="AM848" s="150"/>
      <c r="AN848" s="150"/>
      <c r="AO848" s="150"/>
      <c r="AP848" s="150"/>
      <c r="AQ848" s="150"/>
      <c r="AR848" s="150"/>
      <c r="AS848" s="150"/>
      <c r="AT848" s="150"/>
      <c r="AU848" s="150"/>
      <c r="AV848" s="150"/>
      <c r="AW848" s="150"/>
      <c r="AX848" s="150"/>
      <c r="AY848" s="150"/>
      <c r="AZ848" s="150"/>
      <c r="BA848" s="150"/>
      <c r="BB848" s="150"/>
      <c r="BC848" s="150"/>
      <c r="BD848" s="150"/>
      <c r="BE848" s="150"/>
      <c r="BF848" s="150"/>
      <c r="BG848" s="150"/>
      <c r="BH848" s="150"/>
    </row>
    <row r="849" spans="1:60" ht="22.5" outlineLevel="1" x14ac:dyDescent="0.2">
      <c r="A849" s="175">
        <v>167</v>
      </c>
      <c r="B849" s="176" t="s">
        <v>947</v>
      </c>
      <c r="C849" s="183" t="s">
        <v>948</v>
      </c>
      <c r="D849" s="177" t="s">
        <v>292</v>
      </c>
      <c r="E849" s="178">
        <v>1</v>
      </c>
      <c r="F849" s="179"/>
      <c r="G849" s="180">
        <f t="shared" si="7"/>
        <v>0</v>
      </c>
      <c r="H849" s="161"/>
      <c r="I849" s="160">
        <f t="shared" si="8"/>
        <v>0</v>
      </c>
      <c r="J849" s="161"/>
      <c r="K849" s="160">
        <f t="shared" si="9"/>
        <v>0</v>
      </c>
      <c r="L849" s="160">
        <v>21</v>
      </c>
      <c r="M849" s="160">
        <f t="shared" si="10"/>
        <v>0</v>
      </c>
      <c r="N849" s="160">
        <v>0</v>
      </c>
      <c r="O849" s="160">
        <f t="shared" si="11"/>
        <v>0</v>
      </c>
      <c r="P849" s="160">
        <v>0</v>
      </c>
      <c r="Q849" s="160">
        <f t="shared" si="12"/>
        <v>0</v>
      </c>
      <c r="R849" s="160"/>
      <c r="S849" s="160" t="s">
        <v>236</v>
      </c>
      <c r="T849" s="160" t="s">
        <v>237</v>
      </c>
      <c r="U849" s="160">
        <v>2.4500000000000002</v>
      </c>
      <c r="V849" s="160">
        <f t="shared" si="13"/>
        <v>2.4500000000000002</v>
      </c>
      <c r="W849" s="160"/>
      <c r="X849" s="160" t="s">
        <v>261</v>
      </c>
      <c r="Y849" s="150"/>
      <c r="Z849" s="150"/>
      <c r="AA849" s="150"/>
      <c r="AB849" s="150"/>
      <c r="AC849" s="150"/>
      <c r="AD849" s="150"/>
      <c r="AE849" s="150"/>
      <c r="AF849" s="150"/>
      <c r="AG849" s="150" t="s">
        <v>262</v>
      </c>
      <c r="AH849" s="150"/>
      <c r="AI849" s="150"/>
      <c r="AJ849" s="150"/>
      <c r="AK849" s="150"/>
      <c r="AL849" s="150"/>
      <c r="AM849" s="150"/>
      <c r="AN849" s="150"/>
      <c r="AO849" s="150"/>
      <c r="AP849" s="150"/>
      <c r="AQ849" s="150"/>
      <c r="AR849" s="150"/>
      <c r="AS849" s="150"/>
      <c r="AT849" s="150"/>
      <c r="AU849" s="150"/>
      <c r="AV849" s="150"/>
      <c r="AW849" s="150"/>
      <c r="AX849" s="150"/>
      <c r="AY849" s="150"/>
      <c r="AZ849" s="150"/>
      <c r="BA849" s="150"/>
      <c r="BB849" s="150"/>
      <c r="BC849" s="150"/>
      <c r="BD849" s="150"/>
      <c r="BE849" s="150"/>
      <c r="BF849" s="150"/>
      <c r="BG849" s="150"/>
      <c r="BH849" s="150"/>
    </row>
    <row r="850" spans="1:60" ht="33.75" outlineLevel="1" x14ac:dyDescent="0.2">
      <c r="A850" s="175">
        <v>168</v>
      </c>
      <c r="B850" s="176" t="s">
        <v>949</v>
      </c>
      <c r="C850" s="183" t="s">
        <v>950</v>
      </c>
      <c r="D850" s="177" t="s">
        <v>292</v>
      </c>
      <c r="E850" s="178">
        <v>1</v>
      </c>
      <c r="F850" s="179"/>
      <c r="G850" s="180">
        <f t="shared" si="7"/>
        <v>0</v>
      </c>
      <c r="H850" s="161"/>
      <c r="I850" s="160">
        <f t="shared" si="8"/>
        <v>0</v>
      </c>
      <c r="J850" s="161"/>
      <c r="K850" s="160">
        <f t="shared" si="9"/>
        <v>0</v>
      </c>
      <c r="L850" s="160">
        <v>21</v>
      </c>
      <c r="M850" s="160">
        <f t="shared" si="10"/>
        <v>0</v>
      </c>
      <c r="N850" s="160">
        <v>0</v>
      </c>
      <c r="O850" s="160">
        <f t="shared" si="11"/>
        <v>0</v>
      </c>
      <c r="P850" s="160">
        <v>0</v>
      </c>
      <c r="Q850" s="160">
        <f t="shared" si="12"/>
        <v>0</v>
      </c>
      <c r="R850" s="160"/>
      <c r="S850" s="160" t="s">
        <v>236</v>
      </c>
      <c r="T850" s="160" t="s">
        <v>295</v>
      </c>
      <c r="U850" s="160">
        <v>2.4500000000000002</v>
      </c>
      <c r="V850" s="160">
        <f t="shared" si="13"/>
        <v>2.4500000000000002</v>
      </c>
      <c r="W850" s="160" t="s">
        <v>928</v>
      </c>
      <c r="X850" s="160" t="s">
        <v>261</v>
      </c>
      <c r="Y850" s="150"/>
      <c r="Z850" s="150"/>
      <c r="AA850" s="150"/>
      <c r="AB850" s="150"/>
      <c r="AC850" s="150"/>
      <c r="AD850" s="150"/>
      <c r="AE850" s="150"/>
      <c r="AF850" s="150"/>
      <c r="AG850" s="150" t="s">
        <v>262</v>
      </c>
      <c r="AH850" s="150"/>
      <c r="AI850" s="150"/>
      <c r="AJ850" s="150"/>
      <c r="AK850" s="150"/>
      <c r="AL850" s="150"/>
      <c r="AM850" s="150"/>
      <c r="AN850" s="150"/>
      <c r="AO850" s="150"/>
      <c r="AP850" s="150"/>
      <c r="AQ850" s="150"/>
      <c r="AR850" s="150"/>
      <c r="AS850" s="150"/>
      <c r="AT850" s="150"/>
      <c r="AU850" s="150"/>
      <c r="AV850" s="150"/>
      <c r="AW850" s="150"/>
      <c r="AX850" s="150"/>
      <c r="AY850" s="150"/>
      <c r="AZ850" s="150"/>
      <c r="BA850" s="150"/>
      <c r="BB850" s="150"/>
      <c r="BC850" s="150"/>
      <c r="BD850" s="150"/>
      <c r="BE850" s="150"/>
      <c r="BF850" s="150"/>
      <c r="BG850" s="150"/>
      <c r="BH850" s="150"/>
    </row>
    <row r="851" spans="1:60" ht="33.75" outlineLevel="1" x14ac:dyDescent="0.2">
      <c r="A851" s="175">
        <v>169</v>
      </c>
      <c r="B851" s="176" t="s">
        <v>951</v>
      </c>
      <c r="C851" s="183" t="s">
        <v>952</v>
      </c>
      <c r="D851" s="177" t="s">
        <v>292</v>
      </c>
      <c r="E851" s="178">
        <v>1</v>
      </c>
      <c r="F851" s="179"/>
      <c r="G851" s="180">
        <f t="shared" si="7"/>
        <v>0</v>
      </c>
      <c r="H851" s="161"/>
      <c r="I851" s="160">
        <f t="shared" si="8"/>
        <v>0</v>
      </c>
      <c r="J851" s="161"/>
      <c r="K851" s="160">
        <f t="shared" si="9"/>
        <v>0</v>
      </c>
      <c r="L851" s="160">
        <v>21</v>
      </c>
      <c r="M851" s="160">
        <f t="shared" si="10"/>
        <v>0</v>
      </c>
      <c r="N851" s="160">
        <v>0</v>
      </c>
      <c r="O851" s="160">
        <f t="shared" si="11"/>
        <v>0</v>
      </c>
      <c r="P851" s="160">
        <v>0</v>
      </c>
      <c r="Q851" s="160">
        <f t="shared" si="12"/>
        <v>0</v>
      </c>
      <c r="R851" s="160"/>
      <c r="S851" s="160" t="s">
        <v>236</v>
      </c>
      <c r="T851" s="160" t="s">
        <v>295</v>
      </c>
      <c r="U851" s="160">
        <v>2.4500000000000002</v>
      </c>
      <c r="V851" s="160">
        <f t="shared" si="13"/>
        <v>2.4500000000000002</v>
      </c>
      <c r="W851" s="160" t="s">
        <v>928</v>
      </c>
      <c r="X851" s="160" t="s">
        <v>261</v>
      </c>
      <c r="Y851" s="150"/>
      <c r="Z851" s="150"/>
      <c r="AA851" s="150"/>
      <c r="AB851" s="150"/>
      <c r="AC851" s="150"/>
      <c r="AD851" s="150"/>
      <c r="AE851" s="150"/>
      <c r="AF851" s="150"/>
      <c r="AG851" s="150" t="s">
        <v>262</v>
      </c>
      <c r="AH851" s="150"/>
      <c r="AI851" s="150"/>
      <c r="AJ851" s="150"/>
      <c r="AK851" s="150"/>
      <c r="AL851" s="150"/>
      <c r="AM851" s="150"/>
      <c r="AN851" s="150"/>
      <c r="AO851" s="150"/>
      <c r="AP851" s="150"/>
      <c r="AQ851" s="150"/>
      <c r="AR851" s="150"/>
      <c r="AS851" s="150"/>
      <c r="AT851" s="150"/>
      <c r="AU851" s="150"/>
      <c r="AV851" s="150"/>
      <c r="AW851" s="150"/>
      <c r="AX851" s="150"/>
      <c r="AY851" s="150"/>
      <c r="AZ851" s="150"/>
      <c r="BA851" s="150"/>
      <c r="BB851" s="150"/>
      <c r="BC851" s="150"/>
      <c r="BD851" s="150"/>
      <c r="BE851" s="150"/>
      <c r="BF851" s="150"/>
      <c r="BG851" s="150"/>
      <c r="BH851" s="150"/>
    </row>
    <row r="852" spans="1:60" ht="33.75" outlineLevel="1" x14ac:dyDescent="0.2">
      <c r="A852" s="175">
        <v>170</v>
      </c>
      <c r="B852" s="176" t="s">
        <v>953</v>
      </c>
      <c r="C852" s="183" t="s">
        <v>954</v>
      </c>
      <c r="D852" s="177" t="s">
        <v>292</v>
      </c>
      <c r="E852" s="178">
        <v>1</v>
      </c>
      <c r="F852" s="179"/>
      <c r="G852" s="180">
        <f t="shared" si="7"/>
        <v>0</v>
      </c>
      <c r="H852" s="161"/>
      <c r="I852" s="160">
        <f t="shared" si="8"/>
        <v>0</v>
      </c>
      <c r="J852" s="161"/>
      <c r="K852" s="160">
        <f t="shared" si="9"/>
        <v>0</v>
      </c>
      <c r="L852" s="160">
        <v>21</v>
      </c>
      <c r="M852" s="160">
        <f t="shared" si="10"/>
        <v>0</v>
      </c>
      <c r="N852" s="160">
        <v>0</v>
      </c>
      <c r="O852" s="160">
        <f t="shared" si="11"/>
        <v>0</v>
      </c>
      <c r="P852" s="160">
        <v>0</v>
      </c>
      <c r="Q852" s="160">
        <f t="shared" si="12"/>
        <v>0</v>
      </c>
      <c r="R852" s="160"/>
      <c r="S852" s="160" t="s">
        <v>236</v>
      </c>
      <c r="T852" s="160" t="s">
        <v>295</v>
      </c>
      <c r="U852" s="160">
        <v>2.4500000000000002</v>
      </c>
      <c r="V852" s="160">
        <f t="shared" si="13"/>
        <v>2.4500000000000002</v>
      </c>
      <c r="W852" s="160" t="s">
        <v>928</v>
      </c>
      <c r="X852" s="160" t="s">
        <v>261</v>
      </c>
      <c r="Y852" s="150"/>
      <c r="Z852" s="150"/>
      <c r="AA852" s="150"/>
      <c r="AB852" s="150"/>
      <c r="AC852" s="150"/>
      <c r="AD852" s="150"/>
      <c r="AE852" s="150"/>
      <c r="AF852" s="150"/>
      <c r="AG852" s="150" t="s">
        <v>262</v>
      </c>
      <c r="AH852" s="150"/>
      <c r="AI852" s="150"/>
      <c r="AJ852" s="150"/>
      <c r="AK852" s="150"/>
      <c r="AL852" s="150"/>
      <c r="AM852" s="150"/>
      <c r="AN852" s="150"/>
      <c r="AO852" s="150"/>
      <c r="AP852" s="150"/>
      <c r="AQ852" s="150"/>
      <c r="AR852" s="150"/>
      <c r="AS852" s="150"/>
      <c r="AT852" s="150"/>
      <c r="AU852" s="150"/>
      <c r="AV852" s="150"/>
      <c r="AW852" s="150"/>
      <c r="AX852" s="150"/>
      <c r="AY852" s="150"/>
      <c r="AZ852" s="150"/>
      <c r="BA852" s="150"/>
      <c r="BB852" s="150"/>
      <c r="BC852" s="150"/>
      <c r="BD852" s="150"/>
      <c r="BE852" s="150"/>
      <c r="BF852" s="150"/>
      <c r="BG852" s="150"/>
      <c r="BH852" s="150"/>
    </row>
    <row r="853" spans="1:60" ht="22.5" outlineLevel="1" x14ac:dyDescent="0.2">
      <c r="A853" s="169">
        <v>171</v>
      </c>
      <c r="B853" s="170" t="s">
        <v>955</v>
      </c>
      <c r="C853" s="184" t="s">
        <v>956</v>
      </c>
      <c r="D853" s="171" t="s">
        <v>292</v>
      </c>
      <c r="E853" s="172">
        <v>1</v>
      </c>
      <c r="F853" s="173"/>
      <c r="G853" s="174">
        <f t="shared" si="7"/>
        <v>0</v>
      </c>
      <c r="H853" s="161"/>
      <c r="I853" s="160">
        <f t="shared" si="8"/>
        <v>0</v>
      </c>
      <c r="J853" s="161"/>
      <c r="K853" s="160">
        <f t="shared" si="9"/>
        <v>0</v>
      </c>
      <c r="L853" s="160">
        <v>21</v>
      </c>
      <c r="M853" s="160">
        <f t="shared" si="10"/>
        <v>0</v>
      </c>
      <c r="N853" s="160">
        <v>1.0000000000000001E-5</v>
      </c>
      <c r="O853" s="160">
        <f t="shared" si="11"/>
        <v>0</v>
      </c>
      <c r="P853" s="160">
        <v>0</v>
      </c>
      <c r="Q853" s="160">
        <f t="shared" si="12"/>
        <v>0</v>
      </c>
      <c r="R853" s="160"/>
      <c r="S853" s="160" t="s">
        <v>236</v>
      </c>
      <c r="T853" s="160" t="s">
        <v>237</v>
      </c>
      <c r="U853" s="160">
        <v>0.34</v>
      </c>
      <c r="V853" s="160">
        <f t="shared" si="13"/>
        <v>0.34</v>
      </c>
      <c r="W853" s="160"/>
      <c r="X853" s="160" t="s">
        <v>261</v>
      </c>
      <c r="Y853" s="150"/>
      <c r="Z853" s="150"/>
      <c r="AA853" s="150"/>
      <c r="AB853" s="150"/>
      <c r="AC853" s="150"/>
      <c r="AD853" s="150"/>
      <c r="AE853" s="150"/>
      <c r="AF853" s="150"/>
      <c r="AG853" s="150" t="s">
        <v>262</v>
      </c>
      <c r="AH853" s="150"/>
      <c r="AI853" s="150"/>
      <c r="AJ853" s="150"/>
      <c r="AK853" s="150"/>
      <c r="AL853" s="150"/>
      <c r="AM853" s="150"/>
      <c r="AN853" s="150"/>
      <c r="AO853" s="150"/>
      <c r="AP853" s="150"/>
      <c r="AQ853" s="150"/>
      <c r="AR853" s="150"/>
      <c r="AS853" s="150"/>
      <c r="AT853" s="150"/>
      <c r="AU853" s="150"/>
      <c r="AV853" s="150"/>
      <c r="AW853" s="150"/>
      <c r="AX853" s="150"/>
      <c r="AY853" s="150"/>
      <c r="AZ853" s="150"/>
      <c r="BA853" s="150"/>
      <c r="BB853" s="150"/>
      <c r="BC853" s="150"/>
      <c r="BD853" s="150"/>
      <c r="BE853" s="150"/>
      <c r="BF853" s="150"/>
      <c r="BG853" s="150"/>
      <c r="BH853" s="150"/>
    </row>
    <row r="854" spans="1:60" outlineLevel="1" x14ac:dyDescent="0.2">
      <c r="A854" s="157">
        <v>172</v>
      </c>
      <c r="B854" s="158" t="s">
        <v>957</v>
      </c>
      <c r="C854" s="199" t="s">
        <v>958</v>
      </c>
      <c r="D854" s="159" t="s">
        <v>0</v>
      </c>
      <c r="E854" s="194"/>
      <c r="F854" s="161"/>
      <c r="G854" s="160">
        <f t="shared" si="7"/>
        <v>0</v>
      </c>
      <c r="H854" s="161"/>
      <c r="I854" s="160">
        <f t="shared" si="8"/>
        <v>0</v>
      </c>
      <c r="J854" s="161"/>
      <c r="K854" s="160">
        <f t="shared" si="9"/>
        <v>0</v>
      </c>
      <c r="L854" s="160">
        <v>21</v>
      </c>
      <c r="M854" s="160">
        <f t="shared" si="10"/>
        <v>0</v>
      </c>
      <c r="N854" s="160">
        <v>0</v>
      </c>
      <c r="O854" s="160">
        <f t="shared" si="11"/>
        <v>0</v>
      </c>
      <c r="P854" s="160">
        <v>0</v>
      </c>
      <c r="Q854" s="160">
        <f t="shared" si="12"/>
        <v>0</v>
      </c>
      <c r="R854" s="160"/>
      <c r="S854" s="160" t="s">
        <v>260</v>
      </c>
      <c r="T854" s="160" t="s">
        <v>260</v>
      </c>
      <c r="U854" s="160">
        <v>0</v>
      </c>
      <c r="V854" s="160">
        <f t="shared" si="13"/>
        <v>0</v>
      </c>
      <c r="W854" s="160"/>
      <c r="X854" s="160" t="s">
        <v>877</v>
      </c>
      <c r="Y854" s="150"/>
      <c r="Z854" s="150"/>
      <c r="AA854" s="150"/>
      <c r="AB854" s="150"/>
      <c r="AC854" s="150"/>
      <c r="AD854" s="150"/>
      <c r="AE854" s="150"/>
      <c r="AF854" s="150"/>
      <c r="AG854" s="150" t="s">
        <v>878</v>
      </c>
      <c r="AH854" s="150"/>
      <c r="AI854" s="150"/>
      <c r="AJ854" s="150"/>
      <c r="AK854" s="150"/>
      <c r="AL854" s="150"/>
      <c r="AM854" s="150"/>
      <c r="AN854" s="150"/>
      <c r="AO854" s="150"/>
      <c r="AP854" s="150"/>
      <c r="AQ854" s="150"/>
      <c r="AR854" s="150"/>
      <c r="AS854" s="150"/>
      <c r="AT854" s="150"/>
      <c r="AU854" s="150"/>
      <c r="AV854" s="150"/>
      <c r="AW854" s="150"/>
      <c r="AX854" s="150"/>
      <c r="AY854" s="150"/>
      <c r="AZ854" s="150"/>
      <c r="BA854" s="150"/>
      <c r="BB854" s="150"/>
      <c r="BC854" s="150"/>
      <c r="BD854" s="150"/>
      <c r="BE854" s="150"/>
      <c r="BF854" s="150"/>
      <c r="BG854" s="150"/>
      <c r="BH854" s="150"/>
    </row>
    <row r="855" spans="1:60" x14ac:dyDescent="0.2">
      <c r="A855" s="163" t="s">
        <v>232</v>
      </c>
      <c r="B855" s="164" t="s">
        <v>181</v>
      </c>
      <c r="C855" s="182" t="s">
        <v>182</v>
      </c>
      <c r="D855" s="165"/>
      <c r="E855" s="166"/>
      <c r="F855" s="167"/>
      <c r="G855" s="168">
        <f>SUMIF(AG856:AG858,"&lt;&gt;NOR",G856:G858)</f>
        <v>0</v>
      </c>
      <c r="H855" s="162"/>
      <c r="I855" s="162">
        <f>SUM(I856:I858)</f>
        <v>0</v>
      </c>
      <c r="J855" s="162"/>
      <c r="K855" s="162">
        <f>SUM(K856:K858)</f>
        <v>0</v>
      </c>
      <c r="L855" s="162"/>
      <c r="M855" s="162">
        <f>SUM(M856:M858)</f>
        <v>0</v>
      </c>
      <c r="N855" s="162"/>
      <c r="O855" s="162">
        <f>SUM(O856:O858)</f>
        <v>0</v>
      </c>
      <c r="P855" s="162"/>
      <c r="Q855" s="162">
        <f>SUM(Q856:Q858)</f>
        <v>0</v>
      </c>
      <c r="R855" s="162"/>
      <c r="S855" s="162"/>
      <c r="T855" s="162"/>
      <c r="U855" s="162"/>
      <c r="V855" s="162">
        <f>SUM(V856:V858)</f>
        <v>3.82</v>
      </c>
      <c r="W855" s="162"/>
      <c r="X855" s="162"/>
      <c r="AG855" t="s">
        <v>233</v>
      </c>
    </row>
    <row r="856" spans="1:60" ht="22.5" outlineLevel="1" x14ac:dyDescent="0.2">
      <c r="A856" s="175">
        <v>173</v>
      </c>
      <c r="B856" s="176" t="s">
        <v>959</v>
      </c>
      <c r="C856" s="183" t="s">
        <v>960</v>
      </c>
      <c r="D856" s="177" t="s">
        <v>292</v>
      </c>
      <c r="E856" s="178">
        <v>1</v>
      </c>
      <c r="F856" s="179"/>
      <c r="G856" s="180">
        <f>ROUND(E856*F856,2)</f>
        <v>0</v>
      </c>
      <c r="H856" s="161"/>
      <c r="I856" s="160">
        <f>ROUND(E856*H856,2)</f>
        <v>0</v>
      </c>
      <c r="J856" s="161"/>
      <c r="K856" s="160">
        <f>ROUND(E856*J856,2)</f>
        <v>0</v>
      </c>
      <c r="L856" s="160">
        <v>21</v>
      </c>
      <c r="M856" s="160">
        <f>G856*(1+L856/100)</f>
        <v>0</v>
      </c>
      <c r="N856" s="160">
        <v>4.2999999999999999E-4</v>
      </c>
      <c r="O856" s="160">
        <f>ROUND(E856*N856,2)</f>
        <v>0</v>
      </c>
      <c r="P856" s="160">
        <v>0</v>
      </c>
      <c r="Q856" s="160">
        <f>ROUND(E856*P856,2)</f>
        <v>0</v>
      </c>
      <c r="R856" s="160"/>
      <c r="S856" s="160" t="s">
        <v>236</v>
      </c>
      <c r="T856" s="160" t="s">
        <v>237</v>
      </c>
      <c r="U856" s="160">
        <v>3.82</v>
      </c>
      <c r="V856" s="160">
        <f>ROUND(E856*U856,2)</f>
        <v>3.82</v>
      </c>
      <c r="W856" s="160"/>
      <c r="X856" s="160" t="s">
        <v>261</v>
      </c>
      <c r="Y856" s="150"/>
      <c r="Z856" s="150"/>
      <c r="AA856" s="150"/>
      <c r="AB856" s="150"/>
      <c r="AC856" s="150"/>
      <c r="AD856" s="150"/>
      <c r="AE856" s="150"/>
      <c r="AF856" s="150"/>
      <c r="AG856" s="150" t="s">
        <v>262</v>
      </c>
      <c r="AH856" s="150"/>
      <c r="AI856" s="150"/>
      <c r="AJ856" s="150"/>
      <c r="AK856" s="150"/>
      <c r="AL856" s="150"/>
      <c r="AM856" s="150"/>
      <c r="AN856" s="150"/>
      <c r="AO856" s="150"/>
      <c r="AP856" s="150"/>
      <c r="AQ856" s="150"/>
      <c r="AR856" s="150"/>
      <c r="AS856" s="150"/>
      <c r="AT856" s="150"/>
      <c r="AU856" s="150"/>
      <c r="AV856" s="150"/>
      <c r="AW856" s="150"/>
      <c r="AX856" s="150"/>
      <c r="AY856" s="150"/>
      <c r="AZ856" s="150"/>
      <c r="BA856" s="150"/>
      <c r="BB856" s="150"/>
      <c r="BC856" s="150"/>
      <c r="BD856" s="150"/>
      <c r="BE856" s="150"/>
      <c r="BF856" s="150"/>
      <c r="BG856" s="150"/>
      <c r="BH856" s="150"/>
    </row>
    <row r="857" spans="1:60" ht="22.5" outlineLevel="1" x14ac:dyDescent="0.2">
      <c r="A857" s="169">
        <v>174</v>
      </c>
      <c r="B857" s="170" t="s">
        <v>961</v>
      </c>
      <c r="C857" s="184" t="s">
        <v>962</v>
      </c>
      <c r="D857" s="171" t="s">
        <v>292</v>
      </c>
      <c r="E857" s="172">
        <v>1</v>
      </c>
      <c r="F857" s="173"/>
      <c r="G857" s="174">
        <f>ROUND(E857*F857,2)</f>
        <v>0</v>
      </c>
      <c r="H857" s="161"/>
      <c r="I857" s="160">
        <f>ROUND(E857*H857,2)</f>
        <v>0</v>
      </c>
      <c r="J857" s="161"/>
      <c r="K857" s="160">
        <f>ROUND(E857*J857,2)</f>
        <v>0</v>
      </c>
      <c r="L857" s="160">
        <v>21</v>
      </c>
      <c r="M857" s="160">
        <f>G857*(1+L857/100)</f>
        <v>0</v>
      </c>
      <c r="N857" s="160">
        <v>0</v>
      </c>
      <c r="O857" s="160">
        <f>ROUND(E857*N857,2)</f>
        <v>0</v>
      </c>
      <c r="P857" s="160">
        <v>0</v>
      </c>
      <c r="Q857" s="160">
        <f>ROUND(E857*P857,2)</f>
        <v>0</v>
      </c>
      <c r="R857" s="160"/>
      <c r="S857" s="160" t="s">
        <v>236</v>
      </c>
      <c r="T857" s="160" t="s">
        <v>295</v>
      </c>
      <c r="U857" s="160">
        <v>0</v>
      </c>
      <c r="V857" s="160">
        <f>ROUND(E857*U857,2)</f>
        <v>0</v>
      </c>
      <c r="W857" s="160" t="s">
        <v>963</v>
      </c>
      <c r="X857" s="160" t="s">
        <v>964</v>
      </c>
      <c r="Y857" s="150"/>
      <c r="Z857" s="150"/>
      <c r="AA857" s="150"/>
      <c r="AB857" s="150"/>
      <c r="AC857" s="150"/>
      <c r="AD857" s="150"/>
      <c r="AE857" s="150"/>
      <c r="AF857" s="150"/>
      <c r="AG857" s="150" t="s">
        <v>965</v>
      </c>
      <c r="AH857" s="150"/>
      <c r="AI857" s="150"/>
      <c r="AJ857" s="150"/>
      <c r="AK857" s="150"/>
      <c r="AL857" s="150"/>
      <c r="AM857" s="150"/>
      <c r="AN857" s="150"/>
      <c r="AO857" s="150"/>
      <c r="AP857" s="150"/>
      <c r="AQ857" s="150"/>
      <c r="AR857" s="150"/>
      <c r="AS857" s="150"/>
      <c r="AT857" s="150"/>
      <c r="AU857" s="150"/>
      <c r="AV857" s="150"/>
      <c r="AW857" s="150"/>
      <c r="AX857" s="150"/>
      <c r="AY857" s="150"/>
      <c r="AZ857" s="150"/>
      <c r="BA857" s="150"/>
      <c r="BB857" s="150"/>
      <c r="BC857" s="150"/>
      <c r="BD857" s="150"/>
      <c r="BE857" s="150"/>
      <c r="BF857" s="150"/>
      <c r="BG857" s="150"/>
      <c r="BH857" s="150"/>
    </row>
    <row r="858" spans="1:60" outlineLevel="1" x14ac:dyDescent="0.2">
      <c r="A858" s="157">
        <v>175</v>
      </c>
      <c r="B858" s="158" t="s">
        <v>966</v>
      </c>
      <c r="C858" s="199" t="s">
        <v>967</v>
      </c>
      <c r="D858" s="159" t="s">
        <v>0</v>
      </c>
      <c r="E858" s="194"/>
      <c r="F858" s="161"/>
      <c r="G858" s="160">
        <f>ROUND(E858*F858,2)</f>
        <v>0</v>
      </c>
      <c r="H858" s="161"/>
      <c r="I858" s="160">
        <f>ROUND(E858*H858,2)</f>
        <v>0</v>
      </c>
      <c r="J858" s="161"/>
      <c r="K858" s="160">
        <f>ROUND(E858*J858,2)</f>
        <v>0</v>
      </c>
      <c r="L858" s="160">
        <v>21</v>
      </c>
      <c r="M858" s="160">
        <f>G858*(1+L858/100)</f>
        <v>0</v>
      </c>
      <c r="N858" s="160">
        <v>0</v>
      </c>
      <c r="O858" s="160">
        <f>ROUND(E858*N858,2)</f>
        <v>0</v>
      </c>
      <c r="P858" s="160">
        <v>0</v>
      </c>
      <c r="Q858" s="160">
        <f>ROUND(E858*P858,2)</f>
        <v>0</v>
      </c>
      <c r="R858" s="160"/>
      <c r="S858" s="160" t="s">
        <v>260</v>
      </c>
      <c r="T858" s="160" t="s">
        <v>260</v>
      </c>
      <c r="U858" s="160">
        <v>0</v>
      </c>
      <c r="V858" s="160">
        <f>ROUND(E858*U858,2)</f>
        <v>0</v>
      </c>
      <c r="W858" s="160"/>
      <c r="X858" s="160" t="s">
        <v>877</v>
      </c>
      <c r="Y858" s="150"/>
      <c r="Z858" s="150"/>
      <c r="AA858" s="150"/>
      <c r="AB858" s="150"/>
      <c r="AC858" s="150"/>
      <c r="AD858" s="150"/>
      <c r="AE858" s="150"/>
      <c r="AF858" s="150"/>
      <c r="AG858" s="150" t="s">
        <v>878</v>
      </c>
      <c r="AH858" s="150"/>
      <c r="AI858" s="150"/>
      <c r="AJ858" s="150"/>
      <c r="AK858" s="150"/>
      <c r="AL858" s="150"/>
      <c r="AM858" s="150"/>
      <c r="AN858" s="150"/>
      <c r="AO858" s="150"/>
      <c r="AP858" s="150"/>
      <c r="AQ858" s="150"/>
      <c r="AR858" s="150"/>
      <c r="AS858" s="150"/>
      <c r="AT858" s="150"/>
      <c r="AU858" s="150"/>
      <c r="AV858" s="150"/>
      <c r="AW858" s="150"/>
      <c r="AX858" s="150"/>
      <c r="AY858" s="150"/>
      <c r="AZ858" s="150"/>
      <c r="BA858" s="150"/>
      <c r="BB858" s="150"/>
      <c r="BC858" s="150"/>
      <c r="BD858" s="150"/>
      <c r="BE858" s="150"/>
      <c r="BF858" s="150"/>
      <c r="BG858" s="150"/>
      <c r="BH858" s="150"/>
    </row>
    <row r="859" spans="1:60" x14ac:dyDescent="0.2">
      <c r="A859" s="163" t="s">
        <v>232</v>
      </c>
      <c r="B859" s="164" t="s">
        <v>183</v>
      </c>
      <c r="C859" s="182" t="s">
        <v>184</v>
      </c>
      <c r="D859" s="165"/>
      <c r="E859" s="166"/>
      <c r="F859" s="167"/>
      <c r="G859" s="168">
        <f>SUMIF(AG860:AG973,"&lt;&gt;NOR",G860:G973)</f>
        <v>0</v>
      </c>
      <c r="H859" s="162"/>
      <c r="I859" s="162">
        <f>SUM(I860:I973)</f>
        <v>0</v>
      </c>
      <c r="J859" s="162"/>
      <c r="K859" s="162">
        <f>SUM(K860:K973)</f>
        <v>0</v>
      </c>
      <c r="L859" s="162"/>
      <c r="M859" s="162">
        <f>SUM(M860:M973)</f>
        <v>0</v>
      </c>
      <c r="N859" s="162"/>
      <c r="O859" s="162">
        <f>SUM(O860:O973)</f>
        <v>16.39</v>
      </c>
      <c r="P859" s="162"/>
      <c r="Q859" s="162">
        <f>SUM(Q860:Q973)</f>
        <v>0</v>
      </c>
      <c r="R859" s="162"/>
      <c r="S859" s="162"/>
      <c r="T859" s="162"/>
      <c r="U859" s="162"/>
      <c r="V859" s="162">
        <f>SUM(V860:V973)</f>
        <v>379.28</v>
      </c>
      <c r="W859" s="162"/>
      <c r="X859" s="162"/>
      <c r="AG859" t="s">
        <v>233</v>
      </c>
    </row>
    <row r="860" spans="1:60" outlineLevel="1" x14ac:dyDescent="0.2">
      <c r="A860" s="169">
        <v>176</v>
      </c>
      <c r="B860" s="170" t="s">
        <v>968</v>
      </c>
      <c r="C860" s="184" t="s">
        <v>969</v>
      </c>
      <c r="D860" s="171" t="s">
        <v>259</v>
      </c>
      <c r="E860" s="172">
        <v>216.58699999999999</v>
      </c>
      <c r="F860" s="173"/>
      <c r="G860" s="174">
        <f>ROUND(E860*F860,2)</f>
        <v>0</v>
      </c>
      <c r="H860" s="161"/>
      <c r="I860" s="160">
        <f>ROUND(E860*H860,2)</f>
        <v>0</v>
      </c>
      <c r="J860" s="161"/>
      <c r="K860" s="160">
        <f>ROUND(E860*J860,2)</f>
        <v>0</v>
      </c>
      <c r="L860" s="160">
        <v>21</v>
      </c>
      <c r="M860" s="160">
        <f>G860*(1+L860/100)</f>
        <v>0</v>
      </c>
      <c r="N860" s="160">
        <v>2.1000000000000001E-4</v>
      </c>
      <c r="O860" s="160">
        <f>ROUND(E860*N860,2)</f>
        <v>0.05</v>
      </c>
      <c r="P860" s="160">
        <v>0</v>
      </c>
      <c r="Q860" s="160">
        <f>ROUND(E860*P860,2)</f>
        <v>0</v>
      </c>
      <c r="R860" s="160"/>
      <c r="S860" s="160" t="s">
        <v>260</v>
      </c>
      <c r="T860" s="160" t="s">
        <v>260</v>
      </c>
      <c r="U860" s="160">
        <v>0.05</v>
      </c>
      <c r="V860" s="160">
        <f>ROUND(E860*U860,2)</f>
        <v>10.83</v>
      </c>
      <c r="W860" s="160"/>
      <c r="X860" s="160" t="s">
        <v>261</v>
      </c>
      <c r="Y860" s="150"/>
      <c r="Z860" s="150"/>
      <c r="AA860" s="150"/>
      <c r="AB860" s="150"/>
      <c r="AC860" s="150"/>
      <c r="AD860" s="150"/>
      <c r="AE860" s="150"/>
      <c r="AF860" s="150"/>
      <c r="AG860" s="150" t="s">
        <v>262</v>
      </c>
      <c r="AH860" s="150"/>
      <c r="AI860" s="150"/>
      <c r="AJ860" s="150"/>
      <c r="AK860" s="150"/>
      <c r="AL860" s="150"/>
      <c r="AM860" s="150"/>
      <c r="AN860" s="150"/>
      <c r="AO860" s="150"/>
      <c r="AP860" s="150"/>
      <c r="AQ860" s="150"/>
      <c r="AR860" s="150"/>
      <c r="AS860" s="150"/>
      <c r="AT860" s="150"/>
      <c r="AU860" s="150"/>
      <c r="AV860" s="150"/>
      <c r="AW860" s="150"/>
      <c r="AX860" s="150"/>
      <c r="AY860" s="150"/>
      <c r="AZ860" s="150"/>
      <c r="BA860" s="150"/>
      <c r="BB860" s="150"/>
      <c r="BC860" s="150"/>
      <c r="BD860" s="150"/>
      <c r="BE860" s="150"/>
      <c r="BF860" s="150"/>
      <c r="BG860" s="150"/>
      <c r="BH860" s="150"/>
    </row>
    <row r="861" spans="1:60" outlineLevel="1" x14ac:dyDescent="0.2">
      <c r="A861" s="157"/>
      <c r="B861" s="158"/>
      <c r="C861" s="195" t="s">
        <v>618</v>
      </c>
      <c r="D861" s="188"/>
      <c r="E861" s="189"/>
      <c r="F861" s="160"/>
      <c r="G861" s="160"/>
      <c r="H861" s="160"/>
      <c r="I861" s="160"/>
      <c r="J861" s="160"/>
      <c r="K861" s="160"/>
      <c r="L861" s="160"/>
      <c r="M861" s="160"/>
      <c r="N861" s="160"/>
      <c r="O861" s="160"/>
      <c r="P861" s="160"/>
      <c r="Q861" s="160"/>
      <c r="R861" s="160"/>
      <c r="S861" s="160"/>
      <c r="T861" s="160"/>
      <c r="U861" s="160"/>
      <c r="V861" s="160"/>
      <c r="W861" s="160"/>
      <c r="X861" s="160"/>
      <c r="Y861" s="150"/>
      <c r="Z861" s="150"/>
      <c r="AA861" s="150"/>
      <c r="AB861" s="150"/>
      <c r="AC861" s="150"/>
      <c r="AD861" s="150"/>
      <c r="AE861" s="150"/>
      <c r="AF861" s="150"/>
      <c r="AG861" s="150" t="s">
        <v>264</v>
      </c>
      <c r="AH861" s="150">
        <v>0</v>
      </c>
      <c r="AI861" s="150"/>
      <c r="AJ861" s="150"/>
      <c r="AK861" s="150"/>
      <c r="AL861" s="150"/>
      <c r="AM861" s="150"/>
      <c r="AN861" s="150"/>
      <c r="AO861" s="150"/>
      <c r="AP861" s="150"/>
      <c r="AQ861" s="150"/>
      <c r="AR861" s="150"/>
      <c r="AS861" s="150"/>
      <c r="AT861" s="150"/>
      <c r="AU861" s="150"/>
      <c r="AV861" s="150"/>
      <c r="AW861" s="150"/>
      <c r="AX861" s="150"/>
      <c r="AY861" s="150"/>
      <c r="AZ861" s="150"/>
      <c r="BA861" s="150"/>
      <c r="BB861" s="150"/>
      <c r="BC861" s="150"/>
      <c r="BD861" s="150"/>
      <c r="BE861" s="150"/>
      <c r="BF861" s="150"/>
      <c r="BG861" s="150"/>
      <c r="BH861" s="150"/>
    </row>
    <row r="862" spans="1:60" outlineLevel="1" x14ac:dyDescent="0.2">
      <c r="A862" s="157"/>
      <c r="B862" s="158"/>
      <c r="C862" s="195" t="s">
        <v>619</v>
      </c>
      <c r="D862" s="188"/>
      <c r="E862" s="189">
        <v>5.03</v>
      </c>
      <c r="F862" s="160"/>
      <c r="G862" s="160"/>
      <c r="H862" s="160"/>
      <c r="I862" s="160"/>
      <c r="J862" s="160"/>
      <c r="K862" s="160"/>
      <c r="L862" s="160"/>
      <c r="M862" s="160"/>
      <c r="N862" s="160"/>
      <c r="O862" s="160"/>
      <c r="P862" s="160"/>
      <c r="Q862" s="160"/>
      <c r="R862" s="160"/>
      <c r="S862" s="160"/>
      <c r="T862" s="160"/>
      <c r="U862" s="160"/>
      <c r="V862" s="160"/>
      <c r="W862" s="160"/>
      <c r="X862" s="160"/>
      <c r="Y862" s="150"/>
      <c r="Z862" s="150"/>
      <c r="AA862" s="150"/>
      <c r="AB862" s="150"/>
      <c r="AC862" s="150"/>
      <c r="AD862" s="150"/>
      <c r="AE862" s="150"/>
      <c r="AF862" s="150"/>
      <c r="AG862" s="150" t="s">
        <v>264</v>
      </c>
      <c r="AH862" s="150">
        <v>0</v>
      </c>
      <c r="AI862" s="150"/>
      <c r="AJ862" s="150"/>
      <c r="AK862" s="150"/>
      <c r="AL862" s="150"/>
      <c r="AM862" s="150"/>
      <c r="AN862" s="150"/>
      <c r="AO862" s="150"/>
      <c r="AP862" s="150"/>
      <c r="AQ862" s="150"/>
      <c r="AR862" s="150"/>
      <c r="AS862" s="150"/>
      <c r="AT862" s="150"/>
      <c r="AU862" s="150"/>
      <c r="AV862" s="150"/>
      <c r="AW862" s="150"/>
      <c r="AX862" s="150"/>
      <c r="AY862" s="150"/>
      <c r="AZ862" s="150"/>
      <c r="BA862" s="150"/>
      <c r="BB862" s="150"/>
      <c r="BC862" s="150"/>
      <c r="BD862" s="150"/>
      <c r="BE862" s="150"/>
      <c r="BF862" s="150"/>
      <c r="BG862" s="150"/>
      <c r="BH862" s="150"/>
    </row>
    <row r="863" spans="1:60" outlineLevel="1" x14ac:dyDescent="0.2">
      <c r="A863" s="157"/>
      <c r="B863" s="158"/>
      <c r="C863" s="195" t="s">
        <v>620</v>
      </c>
      <c r="D863" s="188"/>
      <c r="E863" s="189">
        <v>16.91</v>
      </c>
      <c r="F863" s="160"/>
      <c r="G863" s="160"/>
      <c r="H863" s="160"/>
      <c r="I863" s="160"/>
      <c r="J863" s="160"/>
      <c r="K863" s="160"/>
      <c r="L863" s="160"/>
      <c r="M863" s="160"/>
      <c r="N863" s="160"/>
      <c r="O863" s="160"/>
      <c r="P863" s="160"/>
      <c r="Q863" s="160"/>
      <c r="R863" s="160"/>
      <c r="S863" s="160"/>
      <c r="T863" s="160"/>
      <c r="U863" s="160"/>
      <c r="V863" s="160"/>
      <c r="W863" s="160"/>
      <c r="X863" s="160"/>
      <c r="Y863" s="150"/>
      <c r="Z863" s="150"/>
      <c r="AA863" s="150"/>
      <c r="AB863" s="150"/>
      <c r="AC863" s="150"/>
      <c r="AD863" s="150"/>
      <c r="AE863" s="150"/>
      <c r="AF863" s="150"/>
      <c r="AG863" s="150" t="s">
        <v>264</v>
      </c>
      <c r="AH863" s="150">
        <v>0</v>
      </c>
      <c r="AI863" s="150"/>
      <c r="AJ863" s="150"/>
      <c r="AK863" s="150"/>
      <c r="AL863" s="150"/>
      <c r="AM863" s="150"/>
      <c r="AN863" s="150"/>
      <c r="AO863" s="150"/>
      <c r="AP863" s="150"/>
      <c r="AQ863" s="150"/>
      <c r="AR863" s="150"/>
      <c r="AS863" s="150"/>
      <c r="AT863" s="150"/>
      <c r="AU863" s="150"/>
      <c r="AV863" s="150"/>
      <c r="AW863" s="150"/>
      <c r="AX863" s="150"/>
      <c r="AY863" s="150"/>
      <c r="AZ863" s="150"/>
      <c r="BA863" s="150"/>
      <c r="BB863" s="150"/>
      <c r="BC863" s="150"/>
      <c r="BD863" s="150"/>
      <c r="BE863" s="150"/>
      <c r="BF863" s="150"/>
      <c r="BG863" s="150"/>
      <c r="BH863" s="150"/>
    </row>
    <row r="864" spans="1:60" outlineLevel="1" x14ac:dyDescent="0.2">
      <c r="A864" s="157"/>
      <c r="B864" s="158"/>
      <c r="C864" s="195" t="s">
        <v>393</v>
      </c>
      <c r="D864" s="188"/>
      <c r="E864" s="189">
        <v>19.54</v>
      </c>
      <c r="F864" s="160"/>
      <c r="G864" s="160"/>
      <c r="H864" s="160"/>
      <c r="I864" s="160"/>
      <c r="J864" s="160"/>
      <c r="K864" s="160"/>
      <c r="L864" s="160"/>
      <c r="M864" s="160"/>
      <c r="N864" s="160"/>
      <c r="O864" s="160"/>
      <c r="P864" s="160"/>
      <c r="Q864" s="160"/>
      <c r="R864" s="160"/>
      <c r="S864" s="160"/>
      <c r="T864" s="160"/>
      <c r="U864" s="160"/>
      <c r="V864" s="160"/>
      <c r="W864" s="160"/>
      <c r="X864" s="160"/>
      <c r="Y864" s="150"/>
      <c r="Z864" s="150"/>
      <c r="AA864" s="150"/>
      <c r="AB864" s="150"/>
      <c r="AC864" s="150"/>
      <c r="AD864" s="150"/>
      <c r="AE864" s="150"/>
      <c r="AF864" s="150"/>
      <c r="AG864" s="150" t="s">
        <v>264</v>
      </c>
      <c r="AH864" s="150">
        <v>0</v>
      </c>
      <c r="AI864" s="150"/>
      <c r="AJ864" s="150"/>
      <c r="AK864" s="150"/>
      <c r="AL864" s="150"/>
      <c r="AM864" s="150"/>
      <c r="AN864" s="150"/>
      <c r="AO864" s="150"/>
      <c r="AP864" s="150"/>
      <c r="AQ864" s="150"/>
      <c r="AR864" s="150"/>
      <c r="AS864" s="150"/>
      <c r="AT864" s="150"/>
      <c r="AU864" s="150"/>
      <c r="AV864" s="150"/>
      <c r="AW864" s="150"/>
      <c r="AX864" s="150"/>
      <c r="AY864" s="150"/>
      <c r="AZ864" s="150"/>
      <c r="BA864" s="150"/>
      <c r="BB864" s="150"/>
      <c r="BC864" s="150"/>
      <c r="BD864" s="150"/>
      <c r="BE864" s="150"/>
      <c r="BF864" s="150"/>
      <c r="BG864" s="150"/>
      <c r="BH864" s="150"/>
    </row>
    <row r="865" spans="1:60" outlineLevel="1" x14ac:dyDescent="0.2">
      <c r="A865" s="157"/>
      <c r="B865" s="158"/>
      <c r="C865" s="195" t="s">
        <v>394</v>
      </c>
      <c r="D865" s="188"/>
      <c r="E865" s="189">
        <v>8.5</v>
      </c>
      <c r="F865" s="160"/>
      <c r="G865" s="160"/>
      <c r="H865" s="160"/>
      <c r="I865" s="160"/>
      <c r="J865" s="160"/>
      <c r="K865" s="160"/>
      <c r="L865" s="160"/>
      <c r="M865" s="160"/>
      <c r="N865" s="160"/>
      <c r="O865" s="160"/>
      <c r="P865" s="160"/>
      <c r="Q865" s="160"/>
      <c r="R865" s="160"/>
      <c r="S865" s="160"/>
      <c r="T865" s="160"/>
      <c r="U865" s="160"/>
      <c r="V865" s="160"/>
      <c r="W865" s="160"/>
      <c r="X865" s="160"/>
      <c r="Y865" s="150"/>
      <c r="Z865" s="150"/>
      <c r="AA865" s="150"/>
      <c r="AB865" s="150"/>
      <c r="AC865" s="150"/>
      <c r="AD865" s="150"/>
      <c r="AE865" s="150"/>
      <c r="AF865" s="150"/>
      <c r="AG865" s="150" t="s">
        <v>264</v>
      </c>
      <c r="AH865" s="150">
        <v>0</v>
      </c>
      <c r="AI865" s="150"/>
      <c r="AJ865" s="150"/>
      <c r="AK865" s="150"/>
      <c r="AL865" s="150"/>
      <c r="AM865" s="150"/>
      <c r="AN865" s="150"/>
      <c r="AO865" s="150"/>
      <c r="AP865" s="150"/>
      <c r="AQ865" s="150"/>
      <c r="AR865" s="150"/>
      <c r="AS865" s="150"/>
      <c r="AT865" s="150"/>
      <c r="AU865" s="150"/>
      <c r="AV865" s="150"/>
      <c r="AW865" s="150"/>
      <c r="AX865" s="150"/>
      <c r="AY865" s="150"/>
      <c r="AZ865" s="150"/>
      <c r="BA865" s="150"/>
      <c r="BB865" s="150"/>
      <c r="BC865" s="150"/>
      <c r="BD865" s="150"/>
      <c r="BE865" s="150"/>
      <c r="BF865" s="150"/>
      <c r="BG865" s="150"/>
      <c r="BH865" s="150"/>
    </row>
    <row r="866" spans="1:60" outlineLevel="1" x14ac:dyDescent="0.2">
      <c r="A866" s="157"/>
      <c r="B866" s="158"/>
      <c r="C866" s="195" t="s">
        <v>621</v>
      </c>
      <c r="D866" s="188"/>
      <c r="E866" s="189">
        <v>89</v>
      </c>
      <c r="F866" s="160"/>
      <c r="G866" s="160"/>
      <c r="H866" s="160"/>
      <c r="I866" s="160"/>
      <c r="J866" s="160"/>
      <c r="K866" s="160"/>
      <c r="L866" s="160"/>
      <c r="M866" s="160"/>
      <c r="N866" s="160"/>
      <c r="O866" s="160"/>
      <c r="P866" s="160"/>
      <c r="Q866" s="160"/>
      <c r="R866" s="160"/>
      <c r="S866" s="160"/>
      <c r="T866" s="160"/>
      <c r="U866" s="160"/>
      <c r="V866" s="160"/>
      <c r="W866" s="160"/>
      <c r="X866" s="160"/>
      <c r="Y866" s="150"/>
      <c r="Z866" s="150"/>
      <c r="AA866" s="150"/>
      <c r="AB866" s="150"/>
      <c r="AC866" s="150"/>
      <c r="AD866" s="150"/>
      <c r="AE866" s="150"/>
      <c r="AF866" s="150"/>
      <c r="AG866" s="150" t="s">
        <v>264</v>
      </c>
      <c r="AH866" s="150">
        <v>0</v>
      </c>
      <c r="AI866" s="150"/>
      <c r="AJ866" s="150"/>
      <c r="AK866" s="150"/>
      <c r="AL866" s="150"/>
      <c r="AM866" s="150"/>
      <c r="AN866" s="150"/>
      <c r="AO866" s="150"/>
      <c r="AP866" s="150"/>
      <c r="AQ866" s="150"/>
      <c r="AR866" s="150"/>
      <c r="AS866" s="150"/>
      <c r="AT866" s="150"/>
      <c r="AU866" s="150"/>
      <c r="AV866" s="150"/>
      <c r="AW866" s="150"/>
      <c r="AX866" s="150"/>
      <c r="AY866" s="150"/>
      <c r="AZ866" s="150"/>
      <c r="BA866" s="150"/>
      <c r="BB866" s="150"/>
      <c r="BC866" s="150"/>
      <c r="BD866" s="150"/>
      <c r="BE866" s="150"/>
      <c r="BF866" s="150"/>
      <c r="BG866" s="150"/>
      <c r="BH866" s="150"/>
    </row>
    <row r="867" spans="1:60" outlineLevel="1" x14ac:dyDescent="0.2">
      <c r="A867" s="157"/>
      <c r="B867" s="158"/>
      <c r="C867" s="195" t="s">
        <v>524</v>
      </c>
      <c r="D867" s="188"/>
      <c r="E867" s="189">
        <v>9.0399999999999991</v>
      </c>
      <c r="F867" s="160"/>
      <c r="G867" s="160"/>
      <c r="H867" s="160"/>
      <c r="I867" s="160"/>
      <c r="J867" s="160"/>
      <c r="K867" s="160"/>
      <c r="L867" s="160"/>
      <c r="M867" s="160"/>
      <c r="N867" s="160"/>
      <c r="O867" s="160"/>
      <c r="P867" s="160"/>
      <c r="Q867" s="160"/>
      <c r="R867" s="160"/>
      <c r="S867" s="160"/>
      <c r="T867" s="160"/>
      <c r="U867" s="160"/>
      <c r="V867" s="160"/>
      <c r="W867" s="160"/>
      <c r="X867" s="160"/>
      <c r="Y867" s="150"/>
      <c r="Z867" s="150"/>
      <c r="AA867" s="150"/>
      <c r="AB867" s="150"/>
      <c r="AC867" s="150"/>
      <c r="AD867" s="150"/>
      <c r="AE867" s="150"/>
      <c r="AF867" s="150"/>
      <c r="AG867" s="150" t="s">
        <v>264</v>
      </c>
      <c r="AH867" s="150">
        <v>0</v>
      </c>
      <c r="AI867" s="150"/>
      <c r="AJ867" s="150"/>
      <c r="AK867" s="150"/>
      <c r="AL867" s="150"/>
      <c r="AM867" s="150"/>
      <c r="AN867" s="150"/>
      <c r="AO867" s="150"/>
      <c r="AP867" s="150"/>
      <c r="AQ867" s="150"/>
      <c r="AR867" s="150"/>
      <c r="AS867" s="150"/>
      <c r="AT867" s="150"/>
      <c r="AU867" s="150"/>
      <c r="AV867" s="150"/>
      <c r="AW867" s="150"/>
      <c r="AX867" s="150"/>
      <c r="AY867" s="150"/>
      <c r="AZ867" s="150"/>
      <c r="BA867" s="150"/>
      <c r="BB867" s="150"/>
      <c r="BC867" s="150"/>
      <c r="BD867" s="150"/>
      <c r="BE867" s="150"/>
      <c r="BF867" s="150"/>
      <c r="BG867" s="150"/>
      <c r="BH867" s="150"/>
    </row>
    <row r="868" spans="1:60" outlineLevel="1" x14ac:dyDescent="0.2">
      <c r="A868" s="157"/>
      <c r="B868" s="158"/>
      <c r="C868" s="195" t="s">
        <v>970</v>
      </c>
      <c r="D868" s="188"/>
      <c r="E868" s="189">
        <v>4.8070000000000004</v>
      </c>
      <c r="F868" s="160"/>
      <c r="G868" s="160"/>
      <c r="H868" s="160"/>
      <c r="I868" s="160"/>
      <c r="J868" s="160"/>
      <c r="K868" s="160"/>
      <c r="L868" s="160"/>
      <c r="M868" s="160"/>
      <c r="N868" s="160"/>
      <c r="O868" s="160"/>
      <c r="P868" s="160"/>
      <c r="Q868" s="160"/>
      <c r="R868" s="160"/>
      <c r="S868" s="160"/>
      <c r="T868" s="160"/>
      <c r="U868" s="160"/>
      <c r="V868" s="160"/>
      <c r="W868" s="160"/>
      <c r="X868" s="160"/>
      <c r="Y868" s="150"/>
      <c r="Z868" s="150"/>
      <c r="AA868" s="150"/>
      <c r="AB868" s="150"/>
      <c r="AC868" s="150"/>
      <c r="AD868" s="150"/>
      <c r="AE868" s="150"/>
      <c r="AF868" s="150"/>
      <c r="AG868" s="150" t="s">
        <v>264</v>
      </c>
      <c r="AH868" s="150">
        <v>0</v>
      </c>
      <c r="AI868" s="150"/>
      <c r="AJ868" s="150"/>
      <c r="AK868" s="150"/>
      <c r="AL868" s="150"/>
      <c r="AM868" s="150"/>
      <c r="AN868" s="150"/>
      <c r="AO868" s="150"/>
      <c r="AP868" s="150"/>
      <c r="AQ868" s="150"/>
      <c r="AR868" s="150"/>
      <c r="AS868" s="150"/>
      <c r="AT868" s="150"/>
      <c r="AU868" s="150"/>
      <c r="AV868" s="150"/>
      <c r="AW868" s="150"/>
      <c r="AX868" s="150"/>
      <c r="AY868" s="150"/>
      <c r="AZ868" s="150"/>
      <c r="BA868" s="150"/>
      <c r="BB868" s="150"/>
      <c r="BC868" s="150"/>
      <c r="BD868" s="150"/>
      <c r="BE868" s="150"/>
      <c r="BF868" s="150"/>
      <c r="BG868" s="150"/>
      <c r="BH868" s="150"/>
    </row>
    <row r="869" spans="1:60" outlineLevel="1" x14ac:dyDescent="0.2">
      <c r="A869" s="157"/>
      <c r="B869" s="158"/>
      <c r="C869" s="195" t="s">
        <v>628</v>
      </c>
      <c r="D869" s="188"/>
      <c r="E869" s="189"/>
      <c r="F869" s="160"/>
      <c r="G869" s="160"/>
      <c r="H869" s="160"/>
      <c r="I869" s="160"/>
      <c r="J869" s="160"/>
      <c r="K869" s="160"/>
      <c r="L869" s="160"/>
      <c r="M869" s="160"/>
      <c r="N869" s="160"/>
      <c r="O869" s="160"/>
      <c r="P869" s="160"/>
      <c r="Q869" s="160"/>
      <c r="R869" s="160"/>
      <c r="S869" s="160"/>
      <c r="T869" s="160"/>
      <c r="U869" s="160"/>
      <c r="V869" s="160"/>
      <c r="W869" s="160"/>
      <c r="X869" s="160"/>
      <c r="Y869" s="150"/>
      <c r="Z869" s="150"/>
      <c r="AA869" s="150"/>
      <c r="AB869" s="150"/>
      <c r="AC869" s="150"/>
      <c r="AD869" s="150"/>
      <c r="AE869" s="150"/>
      <c r="AF869" s="150"/>
      <c r="AG869" s="150" t="s">
        <v>264</v>
      </c>
      <c r="AH869" s="150">
        <v>0</v>
      </c>
      <c r="AI869" s="150"/>
      <c r="AJ869" s="150"/>
      <c r="AK869" s="150"/>
      <c r="AL869" s="150"/>
      <c r="AM869" s="150"/>
      <c r="AN869" s="150"/>
      <c r="AO869" s="150"/>
      <c r="AP869" s="150"/>
      <c r="AQ869" s="150"/>
      <c r="AR869" s="150"/>
      <c r="AS869" s="150"/>
      <c r="AT869" s="150"/>
      <c r="AU869" s="150"/>
      <c r="AV869" s="150"/>
      <c r="AW869" s="150"/>
      <c r="AX869" s="150"/>
      <c r="AY869" s="150"/>
      <c r="AZ869" s="150"/>
      <c r="BA869" s="150"/>
      <c r="BB869" s="150"/>
      <c r="BC869" s="150"/>
      <c r="BD869" s="150"/>
      <c r="BE869" s="150"/>
      <c r="BF869" s="150"/>
      <c r="BG869" s="150"/>
      <c r="BH869" s="150"/>
    </row>
    <row r="870" spans="1:60" outlineLevel="1" x14ac:dyDescent="0.2">
      <c r="A870" s="157"/>
      <c r="B870" s="158"/>
      <c r="C870" s="195" t="s">
        <v>629</v>
      </c>
      <c r="D870" s="188"/>
      <c r="E870" s="189">
        <v>13.94</v>
      </c>
      <c r="F870" s="160"/>
      <c r="G870" s="160"/>
      <c r="H870" s="160"/>
      <c r="I870" s="160"/>
      <c r="J870" s="160"/>
      <c r="K870" s="160"/>
      <c r="L870" s="160"/>
      <c r="M870" s="160"/>
      <c r="N870" s="160"/>
      <c r="O870" s="160"/>
      <c r="P870" s="160"/>
      <c r="Q870" s="160"/>
      <c r="R870" s="160"/>
      <c r="S870" s="160"/>
      <c r="T870" s="160"/>
      <c r="U870" s="160"/>
      <c r="V870" s="160"/>
      <c r="W870" s="160"/>
      <c r="X870" s="160"/>
      <c r="Y870" s="150"/>
      <c r="Z870" s="150"/>
      <c r="AA870" s="150"/>
      <c r="AB870" s="150"/>
      <c r="AC870" s="150"/>
      <c r="AD870" s="150"/>
      <c r="AE870" s="150"/>
      <c r="AF870" s="150"/>
      <c r="AG870" s="150" t="s">
        <v>264</v>
      </c>
      <c r="AH870" s="150">
        <v>0</v>
      </c>
      <c r="AI870" s="150"/>
      <c r="AJ870" s="150"/>
      <c r="AK870" s="150"/>
      <c r="AL870" s="150"/>
      <c r="AM870" s="150"/>
      <c r="AN870" s="150"/>
      <c r="AO870" s="150"/>
      <c r="AP870" s="150"/>
      <c r="AQ870" s="150"/>
      <c r="AR870" s="150"/>
      <c r="AS870" s="150"/>
      <c r="AT870" s="150"/>
      <c r="AU870" s="150"/>
      <c r="AV870" s="150"/>
      <c r="AW870" s="150"/>
      <c r="AX870" s="150"/>
      <c r="AY870" s="150"/>
      <c r="AZ870" s="150"/>
      <c r="BA870" s="150"/>
      <c r="BB870" s="150"/>
      <c r="BC870" s="150"/>
      <c r="BD870" s="150"/>
      <c r="BE870" s="150"/>
      <c r="BF870" s="150"/>
      <c r="BG870" s="150"/>
      <c r="BH870" s="150"/>
    </row>
    <row r="871" spans="1:60" outlineLevel="1" x14ac:dyDescent="0.2">
      <c r="A871" s="157"/>
      <c r="B871" s="158"/>
      <c r="C871" s="195" t="s">
        <v>630</v>
      </c>
      <c r="D871" s="188"/>
      <c r="E871" s="189">
        <v>2.7</v>
      </c>
      <c r="F871" s="160"/>
      <c r="G871" s="160"/>
      <c r="H871" s="160"/>
      <c r="I871" s="160"/>
      <c r="J871" s="160"/>
      <c r="K871" s="160"/>
      <c r="L871" s="160"/>
      <c r="M871" s="160"/>
      <c r="N871" s="160"/>
      <c r="O871" s="160"/>
      <c r="P871" s="160"/>
      <c r="Q871" s="160"/>
      <c r="R871" s="160"/>
      <c r="S871" s="160"/>
      <c r="T871" s="160"/>
      <c r="U871" s="160"/>
      <c r="V871" s="160"/>
      <c r="W871" s="160"/>
      <c r="X871" s="160"/>
      <c r="Y871" s="150"/>
      <c r="Z871" s="150"/>
      <c r="AA871" s="150"/>
      <c r="AB871" s="150"/>
      <c r="AC871" s="150"/>
      <c r="AD871" s="150"/>
      <c r="AE871" s="150"/>
      <c r="AF871" s="150"/>
      <c r="AG871" s="150" t="s">
        <v>264</v>
      </c>
      <c r="AH871" s="150">
        <v>0</v>
      </c>
      <c r="AI871" s="150"/>
      <c r="AJ871" s="150"/>
      <c r="AK871" s="150"/>
      <c r="AL871" s="150"/>
      <c r="AM871" s="150"/>
      <c r="AN871" s="150"/>
      <c r="AO871" s="150"/>
      <c r="AP871" s="150"/>
      <c r="AQ871" s="150"/>
      <c r="AR871" s="150"/>
      <c r="AS871" s="150"/>
      <c r="AT871" s="150"/>
      <c r="AU871" s="150"/>
      <c r="AV871" s="150"/>
      <c r="AW871" s="150"/>
      <c r="AX871" s="150"/>
      <c r="AY871" s="150"/>
      <c r="AZ871" s="150"/>
      <c r="BA871" s="150"/>
      <c r="BB871" s="150"/>
      <c r="BC871" s="150"/>
      <c r="BD871" s="150"/>
      <c r="BE871" s="150"/>
      <c r="BF871" s="150"/>
      <c r="BG871" s="150"/>
      <c r="BH871" s="150"/>
    </row>
    <row r="872" spans="1:60" outlineLevel="1" x14ac:dyDescent="0.2">
      <c r="A872" s="157"/>
      <c r="B872" s="158"/>
      <c r="C872" s="195" t="s">
        <v>631</v>
      </c>
      <c r="D872" s="188"/>
      <c r="E872" s="189">
        <v>8.89</v>
      </c>
      <c r="F872" s="160"/>
      <c r="G872" s="160"/>
      <c r="H872" s="160"/>
      <c r="I872" s="160"/>
      <c r="J872" s="160"/>
      <c r="K872" s="160"/>
      <c r="L872" s="160"/>
      <c r="M872" s="160"/>
      <c r="N872" s="160"/>
      <c r="O872" s="160"/>
      <c r="P872" s="160"/>
      <c r="Q872" s="160"/>
      <c r="R872" s="160"/>
      <c r="S872" s="160"/>
      <c r="T872" s="160"/>
      <c r="U872" s="160"/>
      <c r="V872" s="160"/>
      <c r="W872" s="160"/>
      <c r="X872" s="160"/>
      <c r="Y872" s="150"/>
      <c r="Z872" s="150"/>
      <c r="AA872" s="150"/>
      <c r="AB872" s="150"/>
      <c r="AC872" s="150"/>
      <c r="AD872" s="150"/>
      <c r="AE872" s="150"/>
      <c r="AF872" s="150"/>
      <c r="AG872" s="150" t="s">
        <v>264</v>
      </c>
      <c r="AH872" s="150">
        <v>0</v>
      </c>
      <c r="AI872" s="150"/>
      <c r="AJ872" s="150"/>
      <c r="AK872" s="150"/>
      <c r="AL872" s="150"/>
      <c r="AM872" s="150"/>
      <c r="AN872" s="150"/>
      <c r="AO872" s="150"/>
      <c r="AP872" s="150"/>
      <c r="AQ872" s="150"/>
      <c r="AR872" s="150"/>
      <c r="AS872" s="150"/>
      <c r="AT872" s="150"/>
      <c r="AU872" s="150"/>
      <c r="AV872" s="150"/>
      <c r="AW872" s="150"/>
      <c r="AX872" s="150"/>
      <c r="AY872" s="150"/>
      <c r="AZ872" s="150"/>
      <c r="BA872" s="150"/>
      <c r="BB872" s="150"/>
      <c r="BC872" s="150"/>
      <c r="BD872" s="150"/>
      <c r="BE872" s="150"/>
      <c r="BF872" s="150"/>
      <c r="BG872" s="150"/>
      <c r="BH872" s="150"/>
    </row>
    <row r="873" spans="1:60" outlineLevel="1" x14ac:dyDescent="0.2">
      <c r="A873" s="157"/>
      <c r="B873" s="158"/>
      <c r="C873" s="195" t="s">
        <v>632</v>
      </c>
      <c r="D873" s="188"/>
      <c r="E873" s="189">
        <v>7.27</v>
      </c>
      <c r="F873" s="160"/>
      <c r="G873" s="160"/>
      <c r="H873" s="160"/>
      <c r="I873" s="160"/>
      <c r="J873" s="160"/>
      <c r="K873" s="160"/>
      <c r="L873" s="160"/>
      <c r="M873" s="160"/>
      <c r="N873" s="160"/>
      <c r="O873" s="160"/>
      <c r="P873" s="160"/>
      <c r="Q873" s="160"/>
      <c r="R873" s="160"/>
      <c r="S873" s="160"/>
      <c r="T873" s="160"/>
      <c r="U873" s="160"/>
      <c r="V873" s="160"/>
      <c r="W873" s="160"/>
      <c r="X873" s="160"/>
      <c r="Y873" s="150"/>
      <c r="Z873" s="150"/>
      <c r="AA873" s="150"/>
      <c r="AB873" s="150"/>
      <c r="AC873" s="150"/>
      <c r="AD873" s="150"/>
      <c r="AE873" s="150"/>
      <c r="AF873" s="150"/>
      <c r="AG873" s="150" t="s">
        <v>264</v>
      </c>
      <c r="AH873" s="150">
        <v>0</v>
      </c>
      <c r="AI873" s="150"/>
      <c r="AJ873" s="150"/>
      <c r="AK873" s="150"/>
      <c r="AL873" s="150"/>
      <c r="AM873" s="150"/>
      <c r="AN873" s="150"/>
      <c r="AO873" s="150"/>
      <c r="AP873" s="150"/>
      <c r="AQ873" s="150"/>
      <c r="AR873" s="150"/>
      <c r="AS873" s="150"/>
      <c r="AT873" s="150"/>
      <c r="AU873" s="150"/>
      <c r="AV873" s="150"/>
      <c r="AW873" s="150"/>
      <c r="AX873" s="150"/>
      <c r="AY873" s="150"/>
      <c r="AZ873" s="150"/>
      <c r="BA873" s="150"/>
      <c r="BB873" s="150"/>
      <c r="BC873" s="150"/>
      <c r="BD873" s="150"/>
      <c r="BE873" s="150"/>
      <c r="BF873" s="150"/>
      <c r="BG873" s="150"/>
      <c r="BH873" s="150"/>
    </row>
    <row r="874" spans="1:60" outlineLevel="1" x14ac:dyDescent="0.2">
      <c r="A874" s="157"/>
      <c r="B874" s="158"/>
      <c r="C874" s="195" t="s">
        <v>633</v>
      </c>
      <c r="D874" s="188"/>
      <c r="E874" s="189">
        <v>4.59</v>
      </c>
      <c r="F874" s="160"/>
      <c r="G874" s="160"/>
      <c r="H874" s="160"/>
      <c r="I874" s="160"/>
      <c r="J874" s="160"/>
      <c r="K874" s="160"/>
      <c r="L874" s="160"/>
      <c r="M874" s="160"/>
      <c r="N874" s="160"/>
      <c r="O874" s="160"/>
      <c r="P874" s="160"/>
      <c r="Q874" s="160"/>
      <c r="R874" s="160"/>
      <c r="S874" s="160"/>
      <c r="T874" s="160"/>
      <c r="U874" s="160"/>
      <c r="V874" s="160"/>
      <c r="W874" s="160"/>
      <c r="X874" s="160"/>
      <c r="Y874" s="150"/>
      <c r="Z874" s="150"/>
      <c r="AA874" s="150"/>
      <c r="AB874" s="150"/>
      <c r="AC874" s="150"/>
      <c r="AD874" s="150"/>
      <c r="AE874" s="150"/>
      <c r="AF874" s="150"/>
      <c r="AG874" s="150" t="s">
        <v>264</v>
      </c>
      <c r="AH874" s="150">
        <v>0</v>
      </c>
      <c r="AI874" s="150"/>
      <c r="AJ874" s="150"/>
      <c r="AK874" s="150"/>
      <c r="AL874" s="150"/>
      <c r="AM874" s="150"/>
      <c r="AN874" s="150"/>
      <c r="AO874" s="150"/>
      <c r="AP874" s="150"/>
      <c r="AQ874" s="150"/>
      <c r="AR874" s="150"/>
      <c r="AS874" s="150"/>
      <c r="AT874" s="150"/>
      <c r="AU874" s="150"/>
      <c r="AV874" s="150"/>
      <c r="AW874" s="150"/>
      <c r="AX874" s="150"/>
      <c r="AY874" s="150"/>
      <c r="AZ874" s="150"/>
      <c r="BA874" s="150"/>
      <c r="BB874" s="150"/>
      <c r="BC874" s="150"/>
      <c r="BD874" s="150"/>
      <c r="BE874" s="150"/>
      <c r="BF874" s="150"/>
      <c r="BG874" s="150"/>
      <c r="BH874" s="150"/>
    </row>
    <row r="875" spans="1:60" outlineLevel="1" x14ac:dyDescent="0.2">
      <c r="A875" s="157"/>
      <c r="B875" s="158"/>
      <c r="C875" s="195" t="s">
        <v>634</v>
      </c>
      <c r="D875" s="188"/>
      <c r="E875" s="189">
        <v>10.69</v>
      </c>
      <c r="F875" s="160"/>
      <c r="G875" s="160"/>
      <c r="H875" s="160"/>
      <c r="I875" s="160"/>
      <c r="J875" s="160"/>
      <c r="K875" s="160"/>
      <c r="L875" s="160"/>
      <c r="M875" s="160"/>
      <c r="N875" s="160"/>
      <c r="O875" s="160"/>
      <c r="P875" s="160"/>
      <c r="Q875" s="160"/>
      <c r="R875" s="160"/>
      <c r="S875" s="160"/>
      <c r="T875" s="160"/>
      <c r="U875" s="160"/>
      <c r="V875" s="160"/>
      <c r="W875" s="160"/>
      <c r="X875" s="160"/>
      <c r="Y875" s="150"/>
      <c r="Z875" s="150"/>
      <c r="AA875" s="150"/>
      <c r="AB875" s="150"/>
      <c r="AC875" s="150"/>
      <c r="AD875" s="150"/>
      <c r="AE875" s="150"/>
      <c r="AF875" s="150"/>
      <c r="AG875" s="150" t="s">
        <v>264</v>
      </c>
      <c r="AH875" s="150">
        <v>0</v>
      </c>
      <c r="AI875" s="150"/>
      <c r="AJ875" s="150"/>
      <c r="AK875" s="150"/>
      <c r="AL875" s="150"/>
      <c r="AM875" s="150"/>
      <c r="AN875" s="150"/>
      <c r="AO875" s="150"/>
      <c r="AP875" s="150"/>
      <c r="AQ875" s="150"/>
      <c r="AR875" s="150"/>
      <c r="AS875" s="150"/>
      <c r="AT875" s="150"/>
      <c r="AU875" s="150"/>
      <c r="AV875" s="150"/>
      <c r="AW875" s="150"/>
      <c r="AX875" s="150"/>
      <c r="AY875" s="150"/>
      <c r="AZ875" s="150"/>
      <c r="BA875" s="150"/>
      <c r="BB875" s="150"/>
      <c r="BC875" s="150"/>
      <c r="BD875" s="150"/>
      <c r="BE875" s="150"/>
      <c r="BF875" s="150"/>
      <c r="BG875" s="150"/>
      <c r="BH875" s="150"/>
    </row>
    <row r="876" spans="1:60" outlineLevel="1" x14ac:dyDescent="0.2">
      <c r="A876" s="157"/>
      <c r="B876" s="158"/>
      <c r="C876" s="195" t="s">
        <v>635</v>
      </c>
      <c r="D876" s="188"/>
      <c r="E876" s="189">
        <v>3.34</v>
      </c>
      <c r="F876" s="160"/>
      <c r="G876" s="160"/>
      <c r="H876" s="160"/>
      <c r="I876" s="160"/>
      <c r="J876" s="160"/>
      <c r="K876" s="160"/>
      <c r="L876" s="160"/>
      <c r="M876" s="160"/>
      <c r="N876" s="160"/>
      <c r="O876" s="160"/>
      <c r="P876" s="160"/>
      <c r="Q876" s="160"/>
      <c r="R876" s="160"/>
      <c r="S876" s="160"/>
      <c r="T876" s="160"/>
      <c r="U876" s="160"/>
      <c r="V876" s="160"/>
      <c r="W876" s="160"/>
      <c r="X876" s="160"/>
      <c r="Y876" s="150"/>
      <c r="Z876" s="150"/>
      <c r="AA876" s="150"/>
      <c r="AB876" s="150"/>
      <c r="AC876" s="150"/>
      <c r="AD876" s="150"/>
      <c r="AE876" s="150"/>
      <c r="AF876" s="150"/>
      <c r="AG876" s="150" t="s">
        <v>264</v>
      </c>
      <c r="AH876" s="150">
        <v>0</v>
      </c>
      <c r="AI876" s="150"/>
      <c r="AJ876" s="150"/>
      <c r="AK876" s="150"/>
      <c r="AL876" s="150"/>
      <c r="AM876" s="150"/>
      <c r="AN876" s="150"/>
      <c r="AO876" s="150"/>
      <c r="AP876" s="150"/>
      <c r="AQ876" s="150"/>
      <c r="AR876" s="150"/>
      <c r="AS876" s="150"/>
      <c r="AT876" s="150"/>
      <c r="AU876" s="150"/>
      <c r="AV876" s="150"/>
      <c r="AW876" s="150"/>
      <c r="AX876" s="150"/>
      <c r="AY876" s="150"/>
      <c r="AZ876" s="150"/>
      <c r="BA876" s="150"/>
      <c r="BB876" s="150"/>
      <c r="BC876" s="150"/>
      <c r="BD876" s="150"/>
      <c r="BE876" s="150"/>
      <c r="BF876" s="150"/>
      <c r="BG876" s="150"/>
      <c r="BH876" s="150"/>
    </row>
    <row r="877" spans="1:60" outlineLevel="1" x14ac:dyDescent="0.2">
      <c r="A877" s="157"/>
      <c r="B877" s="158"/>
      <c r="C877" s="195" t="s">
        <v>636</v>
      </c>
      <c r="D877" s="188"/>
      <c r="E877" s="189">
        <v>1.45</v>
      </c>
      <c r="F877" s="160"/>
      <c r="G877" s="160"/>
      <c r="H877" s="160"/>
      <c r="I877" s="160"/>
      <c r="J877" s="160"/>
      <c r="K877" s="160"/>
      <c r="L877" s="160"/>
      <c r="M877" s="160"/>
      <c r="N877" s="160"/>
      <c r="O877" s="160"/>
      <c r="P877" s="160"/>
      <c r="Q877" s="160"/>
      <c r="R877" s="160"/>
      <c r="S877" s="160"/>
      <c r="T877" s="160"/>
      <c r="U877" s="160"/>
      <c r="V877" s="160"/>
      <c r="W877" s="160"/>
      <c r="X877" s="160"/>
      <c r="Y877" s="150"/>
      <c r="Z877" s="150"/>
      <c r="AA877" s="150"/>
      <c r="AB877" s="150"/>
      <c r="AC877" s="150"/>
      <c r="AD877" s="150"/>
      <c r="AE877" s="150"/>
      <c r="AF877" s="150"/>
      <c r="AG877" s="150" t="s">
        <v>264</v>
      </c>
      <c r="AH877" s="150">
        <v>0</v>
      </c>
      <c r="AI877" s="150"/>
      <c r="AJ877" s="150"/>
      <c r="AK877" s="150"/>
      <c r="AL877" s="150"/>
      <c r="AM877" s="150"/>
      <c r="AN877" s="150"/>
      <c r="AO877" s="150"/>
      <c r="AP877" s="150"/>
      <c r="AQ877" s="150"/>
      <c r="AR877" s="150"/>
      <c r="AS877" s="150"/>
      <c r="AT877" s="150"/>
      <c r="AU877" s="150"/>
      <c r="AV877" s="150"/>
      <c r="AW877" s="150"/>
      <c r="AX877" s="150"/>
      <c r="AY877" s="150"/>
      <c r="AZ877" s="150"/>
      <c r="BA877" s="150"/>
      <c r="BB877" s="150"/>
      <c r="BC877" s="150"/>
      <c r="BD877" s="150"/>
      <c r="BE877" s="150"/>
      <c r="BF877" s="150"/>
      <c r="BG877" s="150"/>
      <c r="BH877" s="150"/>
    </row>
    <row r="878" spans="1:60" outlineLevel="1" x14ac:dyDescent="0.2">
      <c r="A878" s="157"/>
      <c r="B878" s="158"/>
      <c r="C878" s="195" t="s">
        <v>637</v>
      </c>
      <c r="D878" s="188"/>
      <c r="E878" s="189">
        <v>8.01</v>
      </c>
      <c r="F878" s="160"/>
      <c r="G878" s="160"/>
      <c r="H878" s="160"/>
      <c r="I878" s="160"/>
      <c r="J878" s="160"/>
      <c r="K878" s="160"/>
      <c r="L878" s="160"/>
      <c r="M878" s="160"/>
      <c r="N878" s="160"/>
      <c r="O878" s="160"/>
      <c r="P878" s="160"/>
      <c r="Q878" s="160"/>
      <c r="R878" s="160"/>
      <c r="S878" s="160"/>
      <c r="T878" s="160"/>
      <c r="U878" s="160"/>
      <c r="V878" s="160"/>
      <c r="W878" s="160"/>
      <c r="X878" s="160"/>
      <c r="Y878" s="150"/>
      <c r="Z878" s="150"/>
      <c r="AA878" s="150"/>
      <c r="AB878" s="150"/>
      <c r="AC878" s="150"/>
      <c r="AD878" s="150"/>
      <c r="AE878" s="150"/>
      <c r="AF878" s="150"/>
      <c r="AG878" s="150" t="s">
        <v>264</v>
      </c>
      <c r="AH878" s="150">
        <v>0</v>
      </c>
      <c r="AI878" s="150"/>
      <c r="AJ878" s="150"/>
      <c r="AK878" s="150"/>
      <c r="AL878" s="150"/>
      <c r="AM878" s="150"/>
      <c r="AN878" s="150"/>
      <c r="AO878" s="150"/>
      <c r="AP878" s="150"/>
      <c r="AQ878" s="150"/>
      <c r="AR878" s="150"/>
      <c r="AS878" s="150"/>
      <c r="AT878" s="150"/>
      <c r="AU878" s="150"/>
      <c r="AV878" s="150"/>
      <c r="AW878" s="150"/>
      <c r="AX878" s="150"/>
      <c r="AY878" s="150"/>
      <c r="AZ878" s="150"/>
      <c r="BA878" s="150"/>
      <c r="BB878" s="150"/>
      <c r="BC878" s="150"/>
      <c r="BD878" s="150"/>
      <c r="BE878" s="150"/>
      <c r="BF878" s="150"/>
      <c r="BG878" s="150"/>
      <c r="BH878" s="150"/>
    </row>
    <row r="879" spans="1:60" outlineLevel="1" x14ac:dyDescent="0.2">
      <c r="A879" s="157"/>
      <c r="B879" s="158"/>
      <c r="C879" s="195" t="s">
        <v>638</v>
      </c>
      <c r="D879" s="188"/>
      <c r="E879" s="189">
        <v>2.88</v>
      </c>
      <c r="F879" s="160"/>
      <c r="G879" s="160"/>
      <c r="H879" s="160"/>
      <c r="I879" s="160"/>
      <c r="J879" s="160"/>
      <c r="K879" s="160"/>
      <c r="L879" s="160"/>
      <c r="M879" s="160"/>
      <c r="N879" s="160"/>
      <c r="O879" s="160"/>
      <c r="P879" s="160"/>
      <c r="Q879" s="160"/>
      <c r="R879" s="160"/>
      <c r="S879" s="160"/>
      <c r="T879" s="160"/>
      <c r="U879" s="160"/>
      <c r="V879" s="160"/>
      <c r="W879" s="160"/>
      <c r="X879" s="160"/>
      <c r="Y879" s="150"/>
      <c r="Z879" s="150"/>
      <c r="AA879" s="150"/>
      <c r="AB879" s="150"/>
      <c r="AC879" s="150"/>
      <c r="AD879" s="150"/>
      <c r="AE879" s="150"/>
      <c r="AF879" s="150"/>
      <c r="AG879" s="150" t="s">
        <v>264</v>
      </c>
      <c r="AH879" s="150">
        <v>0</v>
      </c>
      <c r="AI879" s="150"/>
      <c r="AJ879" s="150"/>
      <c r="AK879" s="150"/>
      <c r="AL879" s="150"/>
      <c r="AM879" s="150"/>
      <c r="AN879" s="150"/>
      <c r="AO879" s="150"/>
      <c r="AP879" s="150"/>
      <c r="AQ879" s="150"/>
      <c r="AR879" s="150"/>
      <c r="AS879" s="150"/>
      <c r="AT879" s="150"/>
      <c r="AU879" s="150"/>
      <c r="AV879" s="150"/>
      <c r="AW879" s="150"/>
      <c r="AX879" s="150"/>
      <c r="AY879" s="150"/>
      <c r="AZ879" s="150"/>
      <c r="BA879" s="150"/>
      <c r="BB879" s="150"/>
      <c r="BC879" s="150"/>
      <c r="BD879" s="150"/>
      <c r="BE879" s="150"/>
      <c r="BF879" s="150"/>
      <c r="BG879" s="150"/>
      <c r="BH879" s="150"/>
    </row>
    <row r="880" spans="1:60" outlineLevel="1" x14ac:dyDescent="0.2">
      <c r="A880" s="169">
        <v>177</v>
      </c>
      <c r="B880" s="170" t="s">
        <v>971</v>
      </c>
      <c r="C880" s="184" t="s">
        <v>972</v>
      </c>
      <c r="D880" s="171" t="s">
        <v>351</v>
      </c>
      <c r="E880" s="172">
        <v>29.8</v>
      </c>
      <c r="F880" s="173"/>
      <c r="G880" s="174">
        <f>ROUND(E880*F880,2)</f>
        <v>0</v>
      </c>
      <c r="H880" s="161"/>
      <c r="I880" s="160">
        <f>ROUND(E880*H880,2)</f>
        <v>0</v>
      </c>
      <c r="J880" s="161"/>
      <c r="K880" s="160">
        <f>ROUND(E880*J880,2)</f>
        <v>0</v>
      </c>
      <c r="L880" s="160">
        <v>21</v>
      </c>
      <c r="M880" s="160">
        <f>G880*(1+L880/100)</f>
        <v>0</v>
      </c>
      <c r="N880" s="160">
        <v>2.3000000000000001E-4</v>
      </c>
      <c r="O880" s="160">
        <f>ROUND(E880*N880,2)</f>
        <v>0.01</v>
      </c>
      <c r="P880" s="160">
        <v>0</v>
      </c>
      <c r="Q880" s="160">
        <f>ROUND(E880*P880,2)</f>
        <v>0</v>
      </c>
      <c r="R880" s="160"/>
      <c r="S880" s="160" t="s">
        <v>260</v>
      </c>
      <c r="T880" s="160" t="s">
        <v>260</v>
      </c>
      <c r="U880" s="160">
        <v>0.17</v>
      </c>
      <c r="V880" s="160">
        <f>ROUND(E880*U880,2)</f>
        <v>5.07</v>
      </c>
      <c r="W880" s="160"/>
      <c r="X880" s="160" t="s">
        <v>261</v>
      </c>
      <c r="Y880" s="150"/>
      <c r="Z880" s="150"/>
      <c r="AA880" s="150"/>
      <c r="AB880" s="150"/>
      <c r="AC880" s="150"/>
      <c r="AD880" s="150"/>
      <c r="AE880" s="150"/>
      <c r="AF880" s="150"/>
      <c r="AG880" s="150" t="s">
        <v>262</v>
      </c>
      <c r="AH880" s="150"/>
      <c r="AI880" s="150"/>
      <c r="AJ880" s="150"/>
      <c r="AK880" s="150"/>
      <c r="AL880" s="150"/>
      <c r="AM880" s="150"/>
      <c r="AN880" s="150"/>
      <c r="AO880" s="150"/>
      <c r="AP880" s="150"/>
      <c r="AQ880" s="150"/>
      <c r="AR880" s="150"/>
      <c r="AS880" s="150"/>
      <c r="AT880" s="150"/>
      <c r="AU880" s="150"/>
      <c r="AV880" s="150"/>
      <c r="AW880" s="150"/>
      <c r="AX880" s="150"/>
      <c r="AY880" s="150"/>
      <c r="AZ880" s="150"/>
      <c r="BA880" s="150"/>
      <c r="BB880" s="150"/>
      <c r="BC880" s="150"/>
      <c r="BD880" s="150"/>
      <c r="BE880" s="150"/>
      <c r="BF880" s="150"/>
      <c r="BG880" s="150"/>
      <c r="BH880" s="150"/>
    </row>
    <row r="881" spans="1:60" outlineLevel="1" x14ac:dyDescent="0.2">
      <c r="A881" s="157"/>
      <c r="B881" s="158"/>
      <c r="C881" s="195" t="s">
        <v>973</v>
      </c>
      <c r="D881" s="188"/>
      <c r="E881" s="189">
        <v>6.4</v>
      </c>
      <c r="F881" s="160"/>
      <c r="G881" s="160"/>
      <c r="H881" s="160"/>
      <c r="I881" s="160"/>
      <c r="J881" s="160"/>
      <c r="K881" s="160"/>
      <c r="L881" s="160"/>
      <c r="M881" s="160"/>
      <c r="N881" s="160"/>
      <c r="O881" s="160"/>
      <c r="P881" s="160"/>
      <c r="Q881" s="160"/>
      <c r="R881" s="160"/>
      <c r="S881" s="160"/>
      <c r="T881" s="160"/>
      <c r="U881" s="160"/>
      <c r="V881" s="160"/>
      <c r="W881" s="160"/>
      <c r="X881" s="160"/>
      <c r="Y881" s="150"/>
      <c r="Z881" s="150"/>
      <c r="AA881" s="150"/>
      <c r="AB881" s="150"/>
      <c r="AC881" s="150"/>
      <c r="AD881" s="150"/>
      <c r="AE881" s="150"/>
      <c r="AF881" s="150"/>
      <c r="AG881" s="150" t="s">
        <v>264</v>
      </c>
      <c r="AH881" s="150">
        <v>0</v>
      </c>
      <c r="AI881" s="150"/>
      <c r="AJ881" s="150"/>
      <c r="AK881" s="150"/>
      <c r="AL881" s="150"/>
      <c r="AM881" s="150"/>
      <c r="AN881" s="150"/>
      <c r="AO881" s="150"/>
      <c r="AP881" s="150"/>
      <c r="AQ881" s="150"/>
      <c r="AR881" s="150"/>
      <c r="AS881" s="150"/>
      <c r="AT881" s="150"/>
      <c r="AU881" s="150"/>
      <c r="AV881" s="150"/>
      <c r="AW881" s="150"/>
      <c r="AX881" s="150"/>
      <c r="AY881" s="150"/>
      <c r="AZ881" s="150"/>
      <c r="BA881" s="150"/>
      <c r="BB881" s="150"/>
      <c r="BC881" s="150"/>
      <c r="BD881" s="150"/>
      <c r="BE881" s="150"/>
      <c r="BF881" s="150"/>
      <c r="BG881" s="150"/>
      <c r="BH881" s="150"/>
    </row>
    <row r="882" spans="1:60" outlineLevel="1" x14ac:dyDescent="0.2">
      <c r="A882" s="157"/>
      <c r="B882" s="158"/>
      <c r="C882" s="195" t="s">
        <v>974</v>
      </c>
      <c r="D882" s="188"/>
      <c r="E882" s="189">
        <v>5.2</v>
      </c>
      <c r="F882" s="160"/>
      <c r="G882" s="160"/>
      <c r="H882" s="160"/>
      <c r="I882" s="160"/>
      <c r="J882" s="160"/>
      <c r="K882" s="160"/>
      <c r="L882" s="160"/>
      <c r="M882" s="160"/>
      <c r="N882" s="160"/>
      <c r="O882" s="160"/>
      <c r="P882" s="160"/>
      <c r="Q882" s="160"/>
      <c r="R882" s="160"/>
      <c r="S882" s="160"/>
      <c r="T882" s="160"/>
      <c r="U882" s="160"/>
      <c r="V882" s="160"/>
      <c r="W882" s="160"/>
      <c r="X882" s="160"/>
      <c r="Y882" s="150"/>
      <c r="Z882" s="150"/>
      <c r="AA882" s="150"/>
      <c r="AB882" s="150"/>
      <c r="AC882" s="150"/>
      <c r="AD882" s="150"/>
      <c r="AE882" s="150"/>
      <c r="AF882" s="150"/>
      <c r="AG882" s="150" t="s">
        <v>264</v>
      </c>
      <c r="AH882" s="150">
        <v>0</v>
      </c>
      <c r="AI882" s="150"/>
      <c r="AJ882" s="150"/>
      <c r="AK882" s="150"/>
      <c r="AL882" s="150"/>
      <c r="AM882" s="150"/>
      <c r="AN882" s="150"/>
      <c r="AO882" s="150"/>
      <c r="AP882" s="150"/>
      <c r="AQ882" s="150"/>
      <c r="AR882" s="150"/>
      <c r="AS882" s="150"/>
      <c r="AT882" s="150"/>
      <c r="AU882" s="150"/>
      <c r="AV882" s="150"/>
      <c r="AW882" s="150"/>
      <c r="AX882" s="150"/>
      <c r="AY882" s="150"/>
      <c r="AZ882" s="150"/>
      <c r="BA882" s="150"/>
      <c r="BB882" s="150"/>
      <c r="BC882" s="150"/>
      <c r="BD882" s="150"/>
      <c r="BE882" s="150"/>
      <c r="BF882" s="150"/>
      <c r="BG882" s="150"/>
      <c r="BH882" s="150"/>
    </row>
    <row r="883" spans="1:60" outlineLevel="1" x14ac:dyDescent="0.2">
      <c r="A883" s="157"/>
      <c r="B883" s="158"/>
      <c r="C883" s="195" t="s">
        <v>975</v>
      </c>
      <c r="D883" s="188"/>
      <c r="E883" s="189">
        <v>4</v>
      </c>
      <c r="F883" s="160"/>
      <c r="G883" s="160"/>
      <c r="H883" s="160"/>
      <c r="I883" s="160"/>
      <c r="J883" s="160"/>
      <c r="K883" s="160"/>
      <c r="L883" s="160"/>
      <c r="M883" s="160"/>
      <c r="N883" s="160"/>
      <c r="O883" s="160"/>
      <c r="P883" s="160"/>
      <c r="Q883" s="160"/>
      <c r="R883" s="160"/>
      <c r="S883" s="160"/>
      <c r="T883" s="160"/>
      <c r="U883" s="160"/>
      <c r="V883" s="160"/>
      <c r="W883" s="160"/>
      <c r="X883" s="160"/>
      <c r="Y883" s="150"/>
      <c r="Z883" s="150"/>
      <c r="AA883" s="150"/>
      <c r="AB883" s="150"/>
      <c r="AC883" s="150"/>
      <c r="AD883" s="150"/>
      <c r="AE883" s="150"/>
      <c r="AF883" s="150"/>
      <c r="AG883" s="150" t="s">
        <v>264</v>
      </c>
      <c r="AH883" s="150">
        <v>0</v>
      </c>
      <c r="AI883" s="150"/>
      <c r="AJ883" s="150"/>
      <c r="AK883" s="150"/>
      <c r="AL883" s="150"/>
      <c r="AM883" s="150"/>
      <c r="AN883" s="150"/>
      <c r="AO883" s="150"/>
      <c r="AP883" s="150"/>
      <c r="AQ883" s="150"/>
      <c r="AR883" s="150"/>
      <c r="AS883" s="150"/>
      <c r="AT883" s="150"/>
      <c r="AU883" s="150"/>
      <c r="AV883" s="150"/>
      <c r="AW883" s="150"/>
      <c r="AX883" s="150"/>
      <c r="AY883" s="150"/>
      <c r="AZ883" s="150"/>
      <c r="BA883" s="150"/>
      <c r="BB883" s="150"/>
      <c r="BC883" s="150"/>
      <c r="BD883" s="150"/>
      <c r="BE883" s="150"/>
      <c r="BF883" s="150"/>
      <c r="BG883" s="150"/>
      <c r="BH883" s="150"/>
    </row>
    <row r="884" spans="1:60" outlineLevel="1" x14ac:dyDescent="0.2">
      <c r="A884" s="157"/>
      <c r="B884" s="158"/>
      <c r="C884" s="195" t="s">
        <v>976</v>
      </c>
      <c r="D884" s="188"/>
      <c r="E884" s="189">
        <v>2.8</v>
      </c>
      <c r="F884" s="160"/>
      <c r="G884" s="160"/>
      <c r="H884" s="160"/>
      <c r="I884" s="160"/>
      <c r="J884" s="160"/>
      <c r="K884" s="160"/>
      <c r="L884" s="160"/>
      <c r="M884" s="160"/>
      <c r="N884" s="160"/>
      <c r="O884" s="160"/>
      <c r="P884" s="160"/>
      <c r="Q884" s="160"/>
      <c r="R884" s="160"/>
      <c r="S884" s="160"/>
      <c r="T884" s="160"/>
      <c r="U884" s="160"/>
      <c r="V884" s="160"/>
      <c r="W884" s="160"/>
      <c r="X884" s="160"/>
      <c r="Y884" s="150"/>
      <c r="Z884" s="150"/>
      <c r="AA884" s="150"/>
      <c r="AB884" s="150"/>
      <c r="AC884" s="150"/>
      <c r="AD884" s="150"/>
      <c r="AE884" s="150"/>
      <c r="AF884" s="150"/>
      <c r="AG884" s="150" t="s">
        <v>264</v>
      </c>
      <c r="AH884" s="150">
        <v>0</v>
      </c>
      <c r="AI884" s="150"/>
      <c r="AJ884" s="150"/>
      <c r="AK884" s="150"/>
      <c r="AL884" s="150"/>
      <c r="AM884" s="150"/>
      <c r="AN884" s="150"/>
      <c r="AO884" s="150"/>
      <c r="AP884" s="150"/>
      <c r="AQ884" s="150"/>
      <c r="AR884" s="150"/>
      <c r="AS884" s="150"/>
      <c r="AT884" s="150"/>
      <c r="AU884" s="150"/>
      <c r="AV884" s="150"/>
      <c r="AW884" s="150"/>
      <c r="AX884" s="150"/>
      <c r="AY884" s="150"/>
      <c r="AZ884" s="150"/>
      <c r="BA884" s="150"/>
      <c r="BB884" s="150"/>
      <c r="BC884" s="150"/>
      <c r="BD884" s="150"/>
      <c r="BE884" s="150"/>
      <c r="BF884" s="150"/>
      <c r="BG884" s="150"/>
      <c r="BH884" s="150"/>
    </row>
    <row r="885" spans="1:60" outlineLevel="1" x14ac:dyDescent="0.2">
      <c r="A885" s="157"/>
      <c r="B885" s="158"/>
      <c r="C885" s="195" t="s">
        <v>977</v>
      </c>
      <c r="D885" s="188"/>
      <c r="E885" s="189">
        <v>11.4</v>
      </c>
      <c r="F885" s="160"/>
      <c r="G885" s="160"/>
      <c r="H885" s="160"/>
      <c r="I885" s="160"/>
      <c r="J885" s="160"/>
      <c r="K885" s="160"/>
      <c r="L885" s="160"/>
      <c r="M885" s="160"/>
      <c r="N885" s="160"/>
      <c r="O885" s="160"/>
      <c r="P885" s="160"/>
      <c r="Q885" s="160"/>
      <c r="R885" s="160"/>
      <c r="S885" s="160"/>
      <c r="T885" s="160"/>
      <c r="U885" s="160"/>
      <c r="V885" s="160"/>
      <c r="W885" s="160"/>
      <c r="X885" s="160"/>
      <c r="Y885" s="150"/>
      <c r="Z885" s="150"/>
      <c r="AA885" s="150"/>
      <c r="AB885" s="150"/>
      <c r="AC885" s="150"/>
      <c r="AD885" s="150"/>
      <c r="AE885" s="150"/>
      <c r="AF885" s="150"/>
      <c r="AG885" s="150" t="s">
        <v>264</v>
      </c>
      <c r="AH885" s="150">
        <v>0</v>
      </c>
      <c r="AI885" s="150"/>
      <c r="AJ885" s="150"/>
      <c r="AK885" s="150"/>
      <c r="AL885" s="150"/>
      <c r="AM885" s="150"/>
      <c r="AN885" s="150"/>
      <c r="AO885" s="150"/>
      <c r="AP885" s="150"/>
      <c r="AQ885" s="150"/>
      <c r="AR885" s="150"/>
      <c r="AS885" s="150"/>
      <c r="AT885" s="150"/>
      <c r="AU885" s="150"/>
      <c r="AV885" s="150"/>
      <c r="AW885" s="150"/>
      <c r="AX885" s="150"/>
      <c r="AY885" s="150"/>
      <c r="AZ885" s="150"/>
      <c r="BA885" s="150"/>
      <c r="BB885" s="150"/>
      <c r="BC885" s="150"/>
      <c r="BD885" s="150"/>
      <c r="BE885" s="150"/>
      <c r="BF885" s="150"/>
      <c r="BG885" s="150"/>
      <c r="BH885" s="150"/>
    </row>
    <row r="886" spans="1:60" outlineLevel="1" x14ac:dyDescent="0.2">
      <c r="A886" s="169">
        <v>178</v>
      </c>
      <c r="B886" s="170" t="s">
        <v>978</v>
      </c>
      <c r="C886" s="184" t="s">
        <v>979</v>
      </c>
      <c r="D886" s="171" t="s">
        <v>351</v>
      </c>
      <c r="E886" s="172">
        <v>210</v>
      </c>
      <c r="F886" s="173"/>
      <c r="G886" s="174">
        <f>ROUND(E886*F886,2)</f>
        <v>0</v>
      </c>
      <c r="H886" s="161"/>
      <c r="I886" s="160">
        <f>ROUND(E886*H886,2)</f>
        <v>0</v>
      </c>
      <c r="J886" s="161"/>
      <c r="K886" s="160">
        <f>ROUND(E886*J886,2)</f>
        <v>0</v>
      </c>
      <c r="L886" s="160">
        <v>21</v>
      </c>
      <c r="M886" s="160">
        <f>G886*(1+L886/100)</f>
        <v>0</v>
      </c>
      <c r="N886" s="160">
        <v>3.2000000000000003E-4</v>
      </c>
      <c r="O886" s="160">
        <f>ROUND(E886*N886,2)</f>
        <v>7.0000000000000007E-2</v>
      </c>
      <c r="P886" s="160">
        <v>0</v>
      </c>
      <c r="Q886" s="160">
        <f>ROUND(E886*P886,2)</f>
        <v>0</v>
      </c>
      <c r="R886" s="160"/>
      <c r="S886" s="160" t="s">
        <v>260</v>
      </c>
      <c r="T886" s="160" t="s">
        <v>260</v>
      </c>
      <c r="U886" s="160">
        <v>0.23599999999999999</v>
      </c>
      <c r="V886" s="160">
        <f>ROUND(E886*U886,2)</f>
        <v>49.56</v>
      </c>
      <c r="W886" s="160"/>
      <c r="X886" s="160" t="s">
        <v>261</v>
      </c>
      <c r="Y886" s="150"/>
      <c r="Z886" s="150"/>
      <c r="AA886" s="150"/>
      <c r="AB886" s="150"/>
      <c r="AC886" s="150"/>
      <c r="AD886" s="150"/>
      <c r="AE886" s="150"/>
      <c r="AF886" s="150"/>
      <c r="AG886" s="150" t="s">
        <v>262</v>
      </c>
      <c r="AH886" s="150"/>
      <c r="AI886" s="150"/>
      <c r="AJ886" s="150"/>
      <c r="AK886" s="150"/>
      <c r="AL886" s="150"/>
      <c r="AM886" s="150"/>
      <c r="AN886" s="150"/>
      <c r="AO886" s="150"/>
      <c r="AP886" s="150"/>
      <c r="AQ886" s="150"/>
      <c r="AR886" s="150"/>
      <c r="AS886" s="150"/>
      <c r="AT886" s="150"/>
      <c r="AU886" s="150"/>
      <c r="AV886" s="150"/>
      <c r="AW886" s="150"/>
      <c r="AX886" s="150"/>
      <c r="AY886" s="150"/>
      <c r="AZ886" s="150"/>
      <c r="BA886" s="150"/>
      <c r="BB886" s="150"/>
      <c r="BC886" s="150"/>
      <c r="BD886" s="150"/>
      <c r="BE886" s="150"/>
      <c r="BF886" s="150"/>
      <c r="BG886" s="150"/>
      <c r="BH886" s="150"/>
    </row>
    <row r="887" spans="1:60" outlineLevel="1" x14ac:dyDescent="0.2">
      <c r="A887" s="157"/>
      <c r="B887" s="158"/>
      <c r="C887" s="195" t="s">
        <v>980</v>
      </c>
      <c r="D887" s="188"/>
      <c r="E887" s="189">
        <v>12.16</v>
      </c>
      <c r="F887" s="160"/>
      <c r="G887" s="160"/>
      <c r="H887" s="160"/>
      <c r="I887" s="160"/>
      <c r="J887" s="160"/>
      <c r="K887" s="160"/>
      <c r="L887" s="160"/>
      <c r="M887" s="160"/>
      <c r="N887" s="160"/>
      <c r="O887" s="160"/>
      <c r="P887" s="160"/>
      <c r="Q887" s="160"/>
      <c r="R887" s="160"/>
      <c r="S887" s="160"/>
      <c r="T887" s="160"/>
      <c r="U887" s="160"/>
      <c r="V887" s="160"/>
      <c r="W887" s="160"/>
      <c r="X887" s="160"/>
      <c r="Y887" s="150"/>
      <c r="Z887" s="150"/>
      <c r="AA887" s="150"/>
      <c r="AB887" s="150"/>
      <c r="AC887" s="150"/>
      <c r="AD887" s="150"/>
      <c r="AE887" s="150"/>
      <c r="AF887" s="150"/>
      <c r="AG887" s="150" t="s">
        <v>264</v>
      </c>
      <c r="AH887" s="150">
        <v>0</v>
      </c>
      <c r="AI887" s="150"/>
      <c r="AJ887" s="150"/>
      <c r="AK887" s="150"/>
      <c r="AL887" s="150"/>
      <c r="AM887" s="150"/>
      <c r="AN887" s="150"/>
      <c r="AO887" s="150"/>
      <c r="AP887" s="150"/>
      <c r="AQ887" s="150"/>
      <c r="AR887" s="150"/>
      <c r="AS887" s="150"/>
      <c r="AT887" s="150"/>
      <c r="AU887" s="150"/>
      <c r="AV887" s="150"/>
      <c r="AW887" s="150"/>
      <c r="AX887" s="150"/>
      <c r="AY887" s="150"/>
      <c r="AZ887" s="150"/>
      <c r="BA887" s="150"/>
      <c r="BB887" s="150"/>
      <c r="BC887" s="150"/>
      <c r="BD887" s="150"/>
      <c r="BE887" s="150"/>
      <c r="BF887" s="150"/>
      <c r="BG887" s="150"/>
      <c r="BH887" s="150"/>
    </row>
    <row r="888" spans="1:60" outlineLevel="1" x14ac:dyDescent="0.2">
      <c r="A888" s="157"/>
      <c r="B888" s="158"/>
      <c r="C888" s="195" t="s">
        <v>981</v>
      </c>
      <c r="D888" s="188"/>
      <c r="E888" s="189">
        <v>18.16</v>
      </c>
      <c r="F888" s="160"/>
      <c r="G888" s="160"/>
      <c r="H888" s="160"/>
      <c r="I888" s="160"/>
      <c r="J888" s="160"/>
      <c r="K888" s="160"/>
      <c r="L888" s="160"/>
      <c r="M888" s="160"/>
      <c r="N888" s="160"/>
      <c r="O888" s="160"/>
      <c r="P888" s="160"/>
      <c r="Q888" s="160"/>
      <c r="R888" s="160"/>
      <c r="S888" s="160"/>
      <c r="T888" s="160"/>
      <c r="U888" s="160"/>
      <c r="V888" s="160"/>
      <c r="W888" s="160"/>
      <c r="X888" s="160"/>
      <c r="Y888" s="150"/>
      <c r="Z888" s="150"/>
      <c r="AA888" s="150"/>
      <c r="AB888" s="150"/>
      <c r="AC888" s="150"/>
      <c r="AD888" s="150"/>
      <c r="AE888" s="150"/>
      <c r="AF888" s="150"/>
      <c r="AG888" s="150" t="s">
        <v>264</v>
      </c>
      <c r="AH888" s="150">
        <v>0</v>
      </c>
      <c r="AI888" s="150"/>
      <c r="AJ888" s="150"/>
      <c r="AK888" s="150"/>
      <c r="AL888" s="150"/>
      <c r="AM888" s="150"/>
      <c r="AN888" s="150"/>
      <c r="AO888" s="150"/>
      <c r="AP888" s="150"/>
      <c r="AQ888" s="150"/>
      <c r="AR888" s="150"/>
      <c r="AS888" s="150"/>
      <c r="AT888" s="150"/>
      <c r="AU888" s="150"/>
      <c r="AV888" s="150"/>
      <c r="AW888" s="150"/>
      <c r="AX888" s="150"/>
      <c r="AY888" s="150"/>
      <c r="AZ888" s="150"/>
      <c r="BA888" s="150"/>
      <c r="BB888" s="150"/>
      <c r="BC888" s="150"/>
      <c r="BD888" s="150"/>
      <c r="BE888" s="150"/>
      <c r="BF888" s="150"/>
      <c r="BG888" s="150"/>
      <c r="BH888" s="150"/>
    </row>
    <row r="889" spans="1:60" outlineLevel="1" x14ac:dyDescent="0.2">
      <c r="A889" s="157"/>
      <c r="B889" s="158"/>
      <c r="C889" s="195" t="s">
        <v>982</v>
      </c>
      <c r="D889" s="188"/>
      <c r="E889" s="189">
        <v>27.6</v>
      </c>
      <c r="F889" s="160"/>
      <c r="G889" s="160"/>
      <c r="H889" s="160"/>
      <c r="I889" s="160"/>
      <c r="J889" s="160"/>
      <c r="K889" s="160"/>
      <c r="L889" s="160"/>
      <c r="M889" s="160"/>
      <c r="N889" s="160"/>
      <c r="O889" s="160"/>
      <c r="P889" s="160"/>
      <c r="Q889" s="160"/>
      <c r="R889" s="160"/>
      <c r="S889" s="160"/>
      <c r="T889" s="160"/>
      <c r="U889" s="160"/>
      <c r="V889" s="160"/>
      <c r="W889" s="160"/>
      <c r="X889" s="160"/>
      <c r="Y889" s="150"/>
      <c r="Z889" s="150"/>
      <c r="AA889" s="150"/>
      <c r="AB889" s="150"/>
      <c r="AC889" s="150"/>
      <c r="AD889" s="150"/>
      <c r="AE889" s="150"/>
      <c r="AF889" s="150"/>
      <c r="AG889" s="150" t="s">
        <v>264</v>
      </c>
      <c r="AH889" s="150">
        <v>0</v>
      </c>
      <c r="AI889" s="150"/>
      <c r="AJ889" s="150"/>
      <c r="AK889" s="150"/>
      <c r="AL889" s="150"/>
      <c r="AM889" s="150"/>
      <c r="AN889" s="150"/>
      <c r="AO889" s="150"/>
      <c r="AP889" s="150"/>
      <c r="AQ889" s="150"/>
      <c r="AR889" s="150"/>
      <c r="AS889" s="150"/>
      <c r="AT889" s="150"/>
      <c r="AU889" s="150"/>
      <c r="AV889" s="150"/>
      <c r="AW889" s="150"/>
      <c r="AX889" s="150"/>
      <c r="AY889" s="150"/>
      <c r="AZ889" s="150"/>
      <c r="BA889" s="150"/>
      <c r="BB889" s="150"/>
      <c r="BC889" s="150"/>
      <c r="BD889" s="150"/>
      <c r="BE889" s="150"/>
      <c r="BF889" s="150"/>
      <c r="BG889" s="150"/>
      <c r="BH889" s="150"/>
    </row>
    <row r="890" spans="1:60" outlineLevel="1" x14ac:dyDescent="0.2">
      <c r="A890" s="157"/>
      <c r="B890" s="158"/>
      <c r="C890" s="195" t="s">
        <v>983</v>
      </c>
      <c r="D890" s="188"/>
      <c r="E890" s="189">
        <v>12.6</v>
      </c>
      <c r="F890" s="160"/>
      <c r="G890" s="160"/>
      <c r="H890" s="160"/>
      <c r="I890" s="160"/>
      <c r="J890" s="160"/>
      <c r="K890" s="160"/>
      <c r="L890" s="160"/>
      <c r="M890" s="160"/>
      <c r="N890" s="160"/>
      <c r="O890" s="160"/>
      <c r="P890" s="160"/>
      <c r="Q890" s="160"/>
      <c r="R890" s="160"/>
      <c r="S890" s="160"/>
      <c r="T890" s="160"/>
      <c r="U890" s="160"/>
      <c r="V890" s="160"/>
      <c r="W890" s="160"/>
      <c r="X890" s="160"/>
      <c r="Y890" s="150"/>
      <c r="Z890" s="150"/>
      <c r="AA890" s="150"/>
      <c r="AB890" s="150"/>
      <c r="AC890" s="150"/>
      <c r="AD890" s="150"/>
      <c r="AE890" s="150"/>
      <c r="AF890" s="150"/>
      <c r="AG890" s="150" t="s">
        <v>264</v>
      </c>
      <c r="AH890" s="150">
        <v>0</v>
      </c>
      <c r="AI890" s="150"/>
      <c r="AJ890" s="150"/>
      <c r="AK890" s="150"/>
      <c r="AL890" s="150"/>
      <c r="AM890" s="150"/>
      <c r="AN890" s="150"/>
      <c r="AO890" s="150"/>
      <c r="AP890" s="150"/>
      <c r="AQ890" s="150"/>
      <c r="AR890" s="150"/>
      <c r="AS890" s="150"/>
      <c r="AT890" s="150"/>
      <c r="AU890" s="150"/>
      <c r="AV890" s="150"/>
      <c r="AW890" s="150"/>
      <c r="AX890" s="150"/>
      <c r="AY890" s="150"/>
      <c r="AZ890" s="150"/>
      <c r="BA890" s="150"/>
      <c r="BB890" s="150"/>
      <c r="BC890" s="150"/>
      <c r="BD890" s="150"/>
      <c r="BE890" s="150"/>
      <c r="BF890" s="150"/>
      <c r="BG890" s="150"/>
      <c r="BH890" s="150"/>
    </row>
    <row r="891" spans="1:60" outlineLevel="1" x14ac:dyDescent="0.2">
      <c r="A891" s="157"/>
      <c r="B891" s="158"/>
      <c r="C891" s="195" t="s">
        <v>984</v>
      </c>
      <c r="D891" s="188"/>
      <c r="E891" s="189">
        <v>9.25</v>
      </c>
      <c r="F891" s="160"/>
      <c r="G891" s="160"/>
      <c r="H891" s="160"/>
      <c r="I891" s="160"/>
      <c r="J891" s="160"/>
      <c r="K891" s="160"/>
      <c r="L891" s="160"/>
      <c r="M891" s="160"/>
      <c r="N891" s="160"/>
      <c r="O891" s="160"/>
      <c r="P891" s="160"/>
      <c r="Q891" s="160"/>
      <c r="R891" s="160"/>
      <c r="S891" s="160"/>
      <c r="T891" s="160"/>
      <c r="U891" s="160"/>
      <c r="V891" s="160"/>
      <c r="W891" s="160"/>
      <c r="X891" s="160"/>
      <c r="Y891" s="150"/>
      <c r="Z891" s="150"/>
      <c r="AA891" s="150"/>
      <c r="AB891" s="150"/>
      <c r="AC891" s="150"/>
      <c r="AD891" s="150"/>
      <c r="AE891" s="150"/>
      <c r="AF891" s="150"/>
      <c r="AG891" s="150" t="s">
        <v>264</v>
      </c>
      <c r="AH891" s="150">
        <v>0</v>
      </c>
      <c r="AI891" s="150"/>
      <c r="AJ891" s="150"/>
      <c r="AK891" s="150"/>
      <c r="AL891" s="150"/>
      <c r="AM891" s="150"/>
      <c r="AN891" s="150"/>
      <c r="AO891" s="150"/>
      <c r="AP891" s="150"/>
      <c r="AQ891" s="150"/>
      <c r="AR891" s="150"/>
      <c r="AS891" s="150"/>
      <c r="AT891" s="150"/>
      <c r="AU891" s="150"/>
      <c r="AV891" s="150"/>
      <c r="AW891" s="150"/>
      <c r="AX891" s="150"/>
      <c r="AY891" s="150"/>
      <c r="AZ891" s="150"/>
      <c r="BA891" s="150"/>
      <c r="BB891" s="150"/>
      <c r="BC891" s="150"/>
      <c r="BD891" s="150"/>
      <c r="BE891" s="150"/>
      <c r="BF891" s="150"/>
      <c r="BG891" s="150"/>
      <c r="BH891" s="150"/>
    </row>
    <row r="892" spans="1:60" outlineLevel="1" x14ac:dyDescent="0.2">
      <c r="A892" s="157"/>
      <c r="B892" s="158"/>
      <c r="C892" s="195" t="s">
        <v>985</v>
      </c>
      <c r="D892" s="188"/>
      <c r="E892" s="189">
        <v>6.74</v>
      </c>
      <c r="F892" s="160"/>
      <c r="G892" s="160"/>
      <c r="H892" s="160"/>
      <c r="I892" s="160"/>
      <c r="J892" s="160"/>
      <c r="K892" s="160"/>
      <c r="L892" s="160"/>
      <c r="M892" s="160"/>
      <c r="N892" s="160"/>
      <c r="O892" s="160"/>
      <c r="P892" s="160"/>
      <c r="Q892" s="160"/>
      <c r="R892" s="160"/>
      <c r="S892" s="160"/>
      <c r="T892" s="160"/>
      <c r="U892" s="160"/>
      <c r="V892" s="160"/>
      <c r="W892" s="160"/>
      <c r="X892" s="160"/>
      <c r="Y892" s="150"/>
      <c r="Z892" s="150"/>
      <c r="AA892" s="150"/>
      <c r="AB892" s="150"/>
      <c r="AC892" s="150"/>
      <c r="AD892" s="150"/>
      <c r="AE892" s="150"/>
      <c r="AF892" s="150"/>
      <c r="AG892" s="150" t="s">
        <v>264</v>
      </c>
      <c r="AH892" s="150">
        <v>0</v>
      </c>
      <c r="AI892" s="150"/>
      <c r="AJ892" s="150"/>
      <c r="AK892" s="150"/>
      <c r="AL892" s="150"/>
      <c r="AM892" s="150"/>
      <c r="AN892" s="150"/>
      <c r="AO892" s="150"/>
      <c r="AP892" s="150"/>
      <c r="AQ892" s="150"/>
      <c r="AR892" s="150"/>
      <c r="AS892" s="150"/>
      <c r="AT892" s="150"/>
      <c r="AU892" s="150"/>
      <c r="AV892" s="150"/>
      <c r="AW892" s="150"/>
      <c r="AX892" s="150"/>
      <c r="AY892" s="150"/>
      <c r="AZ892" s="150"/>
      <c r="BA892" s="150"/>
      <c r="BB892" s="150"/>
      <c r="BC892" s="150"/>
      <c r="BD892" s="150"/>
      <c r="BE892" s="150"/>
      <c r="BF892" s="150"/>
      <c r="BG892" s="150"/>
      <c r="BH892" s="150"/>
    </row>
    <row r="893" spans="1:60" outlineLevel="1" x14ac:dyDescent="0.2">
      <c r="A893" s="157"/>
      <c r="B893" s="158"/>
      <c r="C893" s="195" t="s">
        <v>986</v>
      </c>
      <c r="D893" s="188"/>
      <c r="E893" s="189">
        <v>10.08</v>
      </c>
      <c r="F893" s="160"/>
      <c r="G893" s="160"/>
      <c r="H893" s="160"/>
      <c r="I893" s="160"/>
      <c r="J893" s="160"/>
      <c r="K893" s="160"/>
      <c r="L893" s="160"/>
      <c r="M893" s="160"/>
      <c r="N893" s="160"/>
      <c r="O893" s="160"/>
      <c r="P893" s="160"/>
      <c r="Q893" s="160"/>
      <c r="R893" s="160"/>
      <c r="S893" s="160"/>
      <c r="T893" s="160"/>
      <c r="U893" s="160"/>
      <c r="V893" s="160"/>
      <c r="W893" s="160"/>
      <c r="X893" s="160"/>
      <c r="Y893" s="150"/>
      <c r="Z893" s="150"/>
      <c r="AA893" s="150"/>
      <c r="AB893" s="150"/>
      <c r="AC893" s="150"/>
      <c r="AD893" s="150"/>
      <c r="AE893" s="150"/>
      <c r="AF893" s="150"/>
      <c r="AG893" s="150" t="s">
        <v>264</v>
      </c>
      <c r="AH893" s="150">
        <v>0</v>
      </c>
      <c r="AI893" s="150"/>
      <c r="AJ893" s="150"/>
      <c r="AK893" s="150"/>
      <c r="AL893" s="150"/>
      <c r="AM893" s="150"/>
      <c r="AN893" s="150"/>
      <c r="AO893" s="150"/>
      <c r="AP893" s="150"/>
      <c r="AQ893" s="150"/>
      <c r="AR893" s="150"/>
      <c r="AS893" s="150"/>
      <c r="AT893" s="150"/>
      <c r="AU893" s="150"/>
      <c r="AV893" s="150"/>
      <c r="AW893" s="150"/>
      <c r="AX893" s="150"/>
      <c r="AY893" s="150"/>
      <c r="AZ893" s="150"/>
      <c r="BA893" s="150"/>
      <c r="BB893" s="150"/>
      <c r="BC893" s="150"/>
      <c r="BD893" s="150"/>
      <c r="BE893" s="150"/>
      <c r="BF893" s="150"/>
      <c r="BG893" s="150"/>
      <c r="BH893" s="150"/>
    </row>
    <row r="894" spans="1:60" outlineLevel="1" x14ac:dyDescent="0.2">
      <c r="A894" s="157"/>
      <c r="B894" s="158"/>
      <c r="C894" s="195" t="s">
        <v>987</v>
      </c>
      <c r="D894" s="188"/>
      <c r="E894" s="189">
        <v>10.8</v>
      </c>
      <c r="F894" s="160"/>
      <c r="G894" s="160"/>
      <c r="H894" s="160"/>
      <c r="I894" s="160"/>
      <c r="J894" s="160"/>
      <c r="K894" s="160"/>
      <c r="L894" s="160"/>
      <c r="M894" s="160"/>
      <c r="N894" s="160"/>
      <c r="O894" s="160"/>
      <c r="P894" s="160"/>
      <c r="Q894" s="160"/>
      <c r="R894" s="160"/>
      <c r="S894" s="160"/>
      <c r="T894" s="160"/>
      <c r="U894" s="160"/>
      <c r="V894" s="160"/>
      <c r="W894" s="160"/>
      <c r="X894" s="160"/>
      <c r="Y894" s="150"/>
      <c r="Z894" s="150"/>
      <c r="AA894" s="150"/>
      <c r="AB894" s="150"/>
      <c r="AC894" s="150"/>
      <c r="AD894" s="150"/>
      <c r="AE894" s="150"/>
      <c r="AF894" s="150"/>
      <c r="AG894" s="150" t="s">
        <v>264</v>
      </c>
      <c r="AH894" s="150">
        <v>0</v>
      </c>
      <c r="AI894" s="150"/>
      <c r="AJ894" s="150"/>
      <c r="AK894" s="150"/>
      <c r="AL894" s="150"/>
      <c r="AM894" s="150"/>
      <c r="AN894" s="150"/>
      <c r="AO894" s="150"/>
      <c r="AP894" s="150"/>
      <c r="AQ894" s="150"/>
      <c r="AR894" s="150"/>
      <c r="AS894" s="150"/>
      <c r="AT894" s="150"/>
      <c r="AU894" s="150"/>
      <c r="AV894" s="150"/>
      <c r="AW894" s="150"/>
      <c r="AX894" s="150"/>
      <c r="AY894" s="150"/>
      <c r="AZ894" s="150"/>
      <c r="BA894" s="150"/>
      <c r="BB894" s="150"/>
      <c r="BC894" s="150"/>
      <c r="BD894" s="150"/>
      <c r="BE894" s="150"/>
      <c r="BF894" s="150"/>
      <c r="BG894" s="150"/>
      <c r="BH894" s="150"/>
    </row>
    <row r="895" spans="1:60" outlineLevel="1" x14ac:dyDescent="0.2">
      <c r="A895" s="157"/>
      <c r="B895" s="158"/>
      <c r="C895" s="195" t="s">
        <v>988</v>
      </c>
      <c r="D895" s="188"/>
      <c r="E895" s="189">
        <v>8.6999999999999993</v>
      </c>
      <c r="F895" s="160"/>
      <c r="G895" s="160"/>
      <c r="H895" s="160"/>
      <c r="I895" s="160"/>
      <c r="J895" s="160"/>
      <c r="K895" s="160"/>
      <c r="L895" s="160"/>
      <c r="M895" s="160"/>
      <c r="N895" s="160"/>
      <c r="O895" s="160"/>
      <c r="P895" s="160"/>
      <c r="Q895" s="160"/>
      <c r="R895" s="160"/>
      <c r="S895" s="160"/>
      <c r="T895" s="160"/>
      <c r="U895" s="160"/>
      <c r="V895" s="160"/>
      <c r="W895" s="160"/>
      <c r="X895" s="160"/>
      <c r="Y895" s="150"/>
      <c r="Z895" s="150"/>
      <c r="AA895" s="150"/>
      <c r="AB895" s="150"/>
      <c r="AC895" s="150"/>
      <c r="AD895" s="150"/>
      <c r="AE895" s="150"/>
      <c r="AF895" s="150"/>
      <c r="AG895" s="150" t="s">
        <v>264</v>
      </c>
      <c r="AH895" s="150">
        <v>0</v>
      </c>
      <c r="AI895" s="150"/>
      <c r="AJ895" s="150"/>
      <c r="AK895" s="150"/>
      <c r="AL895" s="150"/>
      <c r="AM895" s="150"/>
      <c r="AN895" s="150"/>
      <c r="AO895" s="150"/>
      <c r="AP895" s="150"/>
      <c r="AQ895" s="150"/>
      <c r="AR895" s="150"/>
      <c r="AS895" s="150"/>
      <c r="AT895" s="150"/>
      <c r="AU895" s="150"/>
      <c r="AV895" s="150"/>
      <c r="AW895" s="150"/>
      <c r="AX895" s="150"/>
      <c r="AY895" s="150"/>
      <c r="AZ895" s="150"/>
      <c r="BA895" s="150"/>
      <c r="BB895" s="150"/>
      <c r="BC895" s="150"/>
      <c r="BD895" s="150"/>
      <c r="BE895" s="150"/>
      <c r="BF895" s="150"/>
      <c r="BG895" s="150"/>
      <c r="BH895" s="150"/>
    </row>
    <row r="896" spans="1:60" outlineLevel="1" x14ac:dyDescent="0.2">
      <c r="A896" s="157"/>
      <c r="B896" s="158"/>
      <c r="C896" s="195" t="s">
        <v>989</v>
      </c>
      <c r="D896" s="188"/>
      <c r="E896" s="189">
        <v>11.38</v>
      </c>
      <c r="F896" s="160"/>
      <c r="G896" s="160"/>
      <c r="H896" s="160"/>
      <c r="I896" s="160"/>
      <c r="J896" s="160"/>
      <c r="K896" s="160"/>
      <c r="L896" s="160"/>
      <c r="M896" s="160"/>
      <c r="N896" s="160"/>
      <c r="O896" s="160"/>
      <c r="P896" s="160"/>
      <c r="Q896" s="160"/>
      <c r="R896" s="160"/>
      <c r="S896" s="160"/>
      <c r="T896" s="160"/>
      <c r="U896" s="160"/>
      <c r="V896" s="160"/>
      <c r="W896" s="160"/>
      <c r="X896" s="160"/>
      <c r="Y896" s="150"/>
      <c r="Z896" s="150"/>
      <c r="AA896" s="150"/>
      <c r="AB896" s="150"/>
      <c r="AC896" s="150"/>
      <c r="AD896" s="150"/>
      <c r="AE896" s="150"/>
      <c r="AF896" s="150"/>
      <c r="AG896" s="150" t="s">
        <v>264</v>
      </c>
      <c r="AH896" s="150">
        <v>0</v>
      </c>
      <c r="AI896" s="150"/>
      <c r="AJ896" s="150"/>
      <c r="AK896" s="150"/>
      <c r="AL896" s="150"/>
      <c r="AM896" s="150"/>
      <c r="AN896" s="150"/>
      <c r="AO896" s="150"/>
      <c r="AP896" s="150"/>
      <c r="AQ896" s="150"/>
      <c r="AR896" s="150"/>
      <c r="AS896" s="150"/>
      <c r="AT896" s="150"/>
      <c r="AU896" s="150"/>
      <c r="AV896" s="150"/>
      <c r="AW896" s="150"/>
      <c r="AX896" s="150"/>
      <c r="AY896" s="150"/>
      <c r="AZ896" s="150"/>
      <c r="BA896" s="150"/>
      <c r="BB896" s="150"/>
      <c r="BC896" s="150"/>
      <c r="BD896" s="150"/>
      <c r="BE896" s="150"/>
      <c r="BF896" s="150"/>
      <c r="BG896" s="150"/>
      <c r="BH896" s="150"/>
    </row>
    <row r="897" spans="1:60" outlineLevel="1" x14ac:dyDescent="0.2">
      <c r="A897" s="157"/>
      <c r="B897" s="158"/>
      <c r="C897" s="195" t="s">
        <v>990</v>
      </c>
      <c r="D897" s="188"/>
      <c r="E897" s="189">
        <v>58.35</v>
      </c>
      <c r="F897" s="160"/>
      <c r="G897" s="160"/>
      <c r="H897" s="160"/>
      <c r="I897" s="160"/>
      <c r="J897" s="160"/>
      <c r="K897" s="160"/>
      <c r="L897" s="160"/>
      <c r="M897" s="160"/>
      <c r="N897" s="160"/>
      <c r="O897" s="160"/>
      <c r="P897" s="160"/>
      <c r="Q897" s="160"/>
      <c r="R897" s="160"/>
      <c r="S897" s="160"/>
      <c r="T897" s="160"/>
      <c r="U897" s="160"/>
      <c r="V897" s="160"/>
      <c r="W897" s="160"/>
      <c r="X897" s="160"/>
      <c r="Y897" s="150"/>
      <c r="Z897" s="150"/>
      <c r="AA897" s="150"/>
      <c r="AB897" s="150"/>
      <c r="AC897" s="150"/>
      <c r="AD897" s="150"/>
      <c r="AE897" s="150"/>
      <c r="AF897" s="150"/>
      <c r="AG897" s="150" t="s">
        <v>264</v>
      </c>
      <c r="AH897" s="150">
        <v>0</v>
      </c>
      <c r="AI897" s="150"/>
      <c r="AJ897" s="150"/>
      <c r="AK897" s="150"/>
      <c r="AL897" s="150"/>
      <c r="AM897" s="150"/>
      <c r="AN897" s="150"/>
      <c r="AO897" s="150"/>
      <c r="AP897" s="150"/>
      <c r="AQ897" s="150"/>
      <c r="AR897" s="150"/>
      <c r="AS897" s="150"/>
      <c r="AT897" s="150"/>
      <c r="AU897" s="150"/>
      <c r="AV897" s="150"/>
      <c r="AW897" s="150"/>
      <c r="AX897" s="150"/>
      <c r="AY897" s="150"/>
      <c r="AZ897" s="150"/>
      <c r="BA897" s="150"/>
      <c r="BB897" s="150"/>
      <c r="BC897" s="150"/>
      <c r="BD897" s="150"/>
      <c r="BE897" s="150"/>
      <c r="BF897" s="150"/>
      <c r="BG897" s="150"/>
      <c r="BH897" s="150"/>
    </row>
    <row r="898" spans="1:60" outlineLevel="1" x14ac:dyDescent="0.2">
      <c r="A898" s="157"/>
      <c r="B898" s="158"/>
      <c r="C898" s="195" t="s">
        <v>991</v>
      </c>
      <c r="D898" s="188"/>
      <c r="E898" s="189">
        <v>13.97</v>
      </c>
      <c r="F898" s="160"/>
      <c r="G898" s="160"/>
      <c r="H898" s="160"/>
      <c r="I898" s="160"/>
      <c r="J898" s="160"/>
      <c r="K898" s="160"/>
      <c r="L898" s="160"/>
      <c r="M898" s="160"/>
      <c r="N898" s="160"/>
      <c r="O898" s="160"/>
      <c r="P898" s="160"/>
      <c r="Q898" s="160"/>
      <c r="R898" s="160"/>
      <c r="S898" s="160"/>
      <c r="T898" s="160"/>
      <c r="U898" s="160"/>
      <c r="V898" s="160"/>
      <c r="W898" s="160"/>
      <c r="X898" s="160"/>
      <c r="Y898" s="150"/>
      <c r="Z898" s="150"/>
      <c r="AA898" s="150"/>
      <c r="AB898" s="150"/>
      <c r="AC898" s="150"/>
      <c r="AD898" s="150"/>
      <c r="AE898" s="150"/>
      <c r="AF898" s="150"/>
      <c r="AG898" s="150" t="s">
        <v>264</v>
      </c>
      <c r="AH898" s="150">
        <v>0</v>
      </c>
      <c r="AI898" s="150"/>
      <c r="AJ898" s="150"/>
      <c r="AK898" s="150"/>
      <c r="AL898" s="150"/>
      <c r="AM898" s="150"/>
      <c r="AN898" s="150"/>
      <c r="AO898" s="150"/>
      <c r="AP898" s="150"/>
      <c r="AQ898" s="150"/>
      <c r="AR898" s="150"/>
      <c r="AS898" s="150"/>
      <c r="AT898" s="150"/>
      <c r="AU898" s="150"/>
      <c r="AV898" s="150"/>
      <c r="AW898" s="150"/>
      <c r="AX898" s="150"/>
      <c r="AY898" s="150"/>
      <c r="AZ898" s="150"/>
      <c r="BA898" s="150"/>
      <c r="BB898" s="150"/>
      <c r="BC898" s="150"/>
      <c r="BD898" s="150"/>
      <c r="BE898" s="150"/>
      <c r="BF898" s="150"/>
      <c r="BG898" s="150"/>
      <c r="BH898" s="150"/>
    </row>
    <row r="899" spans="1:60" outlineLevel="1" x14ac:dyDescent="0.2">
      <c r="A899" s="157"/>
      <c r="B899" s="158"/>
      <c r="C899" s="195" t="s">
        <v>992</v>
      </c>
      <c r="D899" s="188"/>
      <c r="E899" s="189">
        <v>8.6999999999999993</v>
      </c>
      <c r="F899" s="160"/>
      <c r="G899" s="160"/>
      <c r="H899" s="160"/>
      <c r="I899" s="160"/>
      <c r="J899" s="160"/>
      <c r="K899" s="160"/>
      <c r="L899" s="160"/>
      <c r="M899" s="160"/>
      <c r="N899" s="160"/>
      <c r="O899" s="160"/>
      <c r="P899" s="160"/>
      <c r="Q899" s="160"/>
      <c r="R899" s="160"/>
      <c r="S899" s="160"/>
      <c r="T899" s="160"/>
      <c r="U899" s="160"/>
      <c r="V899" s="160"/>
      <c r="W899" s="160"/>
      <c r="X899" s="160"/>
      <c r="Y899" s="150"/>
      <c r="Z899" s="150"/>
      <c r="AA899" s="150"/>
      <c r="AB899" s="150"/>
      <c r="AC899" s="150"/>
      <c r="AD899" s="150"/>
      <c r="AE899" s="150"/>
      <c r="AF899" s="150"/>
      <c r="AG899" s="150" t="s">
        <v>264</v>
      </c>
      <c r="AH899" s="150">
        <v>0</v>
      </c>
      <c r="AI899" s="150"/>
      <c r="AJ899" s="150"/>
      <c r="AK899" s="150"/>
      <c r="AL899" s="150"/>
      <c r="AM899" s="150"/>
      <c r="AN899" s="150"/>
      <c r="AO899" s="150"/>
      <c r="AP899" s="150"/>
      <c r="AQ899" s="150"/>
      <c r="AR899" s="150"/>
      <c r="AS899" s="150"/>
      <c r="AT899" s="150"/>
      <c r="AU899" s="150"/>
      <c r="AV899" s="150"/>
      <c r="AW899" s="150"/>
      <c r="AX899" s="150"/>
      <c r="AY899" s="150"/>
      <c r="AZ899" s="150"/>
      <c r="BA899" s="150"/>
      <c r="BB899" s="150"/>
      <c r="BC899" s="150"/>
      <c r="BD899" s="150"/>
      <c r="BE899" s="150"/>
      <c r="BF899" s="150"/>
      <c r="BG899" s="150"/>
      <c r="BH899" s="150"/>
    </row>
    <row r="900" spans="1:60" outlineLevel="1" x14ac:dyDescent="0.2">
      <c r="A900" s="157"/>
      <c r="B900" s="158"/>
      <c r="C900" s="195" t="s">
        <v>993</v>
      </c>
      <c r="D900" s="188"/>
      <c r="E900" s="189">
        <v>5</v>
      </c>
      <c r="F900" s="160"/>
      <c r="G900" s="160"/>
      <c r="H900" s="160"/>
      <c r="I900" s="160"/>
      <c r="J900" s="160"/>
      <c r="K900" s="160"/>
      <c r="L900" s="160"/>
      <c r="M900" s="160"/>
      <c r="N900" s="160"/>
      <c r="O900" s="160"/>
      <c r="P900" s="160"/>
      <c r="Q900" s="160"/>
      <c r="R900" s="160"/>
      <c r="S900" s="160"/>
      <c r="T900" s="160"/>
      <c r="U900" s="160"/>
      <c r="V900" s="160"/>
      <c r="W900" s="160"/>
      <c r="X900" s="160"/>
      <c r="Y900" s="150"/>
      <c r="Z900" s="150"/>
      <c r="AA900" s="150"/>
      <c r="AB900" s="150"/>
      <c r="AC900" s="150"/>
      <c r="AD900" s="150"/>
      <c r="AE900" s="150"/>
      <c r="AF900" s="150"/>
      <c r="AG900" s="150" t="s">
        <v>264</v>
      </c>
      <c r="AH900" s="150">
        <v>0</v>
      </c>
      <c r="AI900" s="150"/>
      <c r="AJ900" s="150"/>
      <c r="AK900" s="150"/>
      <c r="AL900" s="150"/>
      <c r="AM900" s="150"/>
      <c r="AN900" s="150"/>
      <c r="AO900" s="150"/>
      <c r="AP900" s="150"/>
      <c r="AQ900" s="150"/>
      <c r="AR900" s="150"/>
      <c r="AS900" s="150"/>
      <c r="AT900" s="150"/>
      <c r="AU900" s="150"/>
      <c r="AV900" s="150"/>
      <c r="AW900" s="150"/>
      <c r="AX900" s="150"/>
      <c r="AY900" s="150"/>
      <c r="AZ900" s="150"/>
      <c r="BA900" s="150"/>
      <c r="BB900" s="150"/>
      <c r="BC900" s="150"/>
      <c r="BD900" s="150"/>
      <c r="BE900" s="150"/>
      <c r="BF900" s="150"/>
      <c r="BG900" s="150"/>
      <c r="BH900" s="150"/>
    </row>
    <row r="901" spans="1:60" outlineLevel="1" x14ac:dyDescent="0.2">
      <c r="A901" s="157"/>
      <c r="B901" s="158"/>
      <c r="C901" s="195" t="s">
        <v>994</v>
      </c>
      <c r="D901" s="188"/>
      <c r="E901" s="189">
        <v>13.64</v>
      </c>
      <c r="F901" s="160"/>
      <c r="G901" s="160"/>
      <c r="H901" s="160"/>
      <c r="I901" s="160"/>
      <c r="J901" s="160"/>
      <c r="K901" s="160"/>
      <c r="L901" s="160"/>
      <c r="M901" s="160"/>
      <c r="N901" s="160"/>
      <c r="O901" s="160"/>
      <c r="P901" s="160"/>
      <c r="Q901" s="160"/>
      <c r="R901" s="160"/>
      <c r="S901" s="160"/>
      <c r="T901" s="160"/>
      <c r="U901" s="160"/>
      <c r="V901" s="160"/>
      <c r="W901" s="160"/>
      <c r="X901" s="160"/>
      <c r="Y901" s="150"/>
      <c r="Z901" s="150"/>
      <c r="AA901" s="150"/>
      <c r="AB901" s="150"/>
      <c r="AC901" s="150"/>
      <c r="AD901" s="150"/>
      <c r="AE901" s="150"/>
      <c r="AF901" s="150"/>
      <c r="AG901" s="150" t="s">
        <v>264</v>
      </c>
      <c r="AH901" s="150">
        <v>0</v>
      </c>
      <c r="AI901" s="150"/>
      <c r="AJ901" s="150"/>
      <c r="AK901" s="150"/>
      <c r="AL901" s="150"/>
      <c r="AM901" s="150"/>
      <c r="AN901" s="150"/>
      <c r="AO901" s="150"/>
      <c r="AP901" s="150"/>
      <c r="AQ901" s="150"/>
      <c r="AR901" s="150"/>
      <c r="AS901" s="150"/>
      <c r="AT901" s="150"/>
      <c r="AU901" s="150"/>
      <c r="AV901" s="150"/>
      <c r="AW901" s="150"/>
      <c r="AX901" s="150"/>
      <c r="AY901" s="150"/>
      <c r="AZ901" s="150"/>
      <c r="BA901" s="150"/>
      <c r="BB901" s="150"/>
      <c r="BC901" s="150"/>
      <c r="BD901" s="150"/>
      <c r="BE901" s="150"/>
      <c r="BF901" s="150"/>
      <c r="BG901" s="150"/>
      <c r="BH901" s="150"/>
    </row>
    <row r="902" spans="1:60" outlineLevel="1" x14ac:dyDescent="0.2">
      <c r="A902" s="157"/>
      <c r="B902" s="158"/>
      <c r="C902" s="195" t="s">
        <v>995</v>
      </c>
      <c r="D902" s="188"/>
      <c r="E902" s="189">
        <v>6.8</v>
      </c>
      <c r="F902" s="160"/>
      <c r="G902" s="160"/>
      <c r="H902" s="160"/>
      <c r="I902" s="160"/>
      <c r="J902" s="160"/>
      <c r="K902" s="160"/>
      <c r="L902" s="160"/>
      <c r="M902" s="160"/>
      <c r="N902" s="160"/>
      <c r="O902" s="160"/>
      <c r="P902" s="160"/>
      <c r="Q902" s="160"/>
      <c r="R902" s="160"/>
      <c r="S902" s="160"/>
      <c r="T902" s="160"/>
      <c r="U902" s="160"/>
      <c r="V902" s="160"/>
      <c r="W902" s="160"/>
      <c r="X902" s="160"/>
      <c r="Y902" s="150"/>
      <c r="Z902" s="150"/>
      <c r="AA902" s="150"/>
      <c r="AB902" s="150"/>
      <c r="AC902" s="150"/>
      <c r="AD902" s="150"/>
      <c r="AE902" s="150"/>
      <c r="AF902" s="150"/>
      <c r="AG902" s="150" t="s">
        <v>264</v>
      </c>
      <c r="AH902" s="150">
        <v>0</v>
      </c>
      <c r="AI902" s="150"/>
      <c r="AJ902" s="150"/>
      <c r="AK902" s="150"/>
      <c r="AL902" s="150"/>
      <c r="AM902" s="150"/>
      <c r="AN902" s="150"/>
      <c r="AO902" s="150"/>
      <c r="AP902" s="150"/>
      <c r="AQ902" s="150"/>
      <c r="AR902" s="150"/>
      <c r="AS902" s="150"/>
      <c r="AT902" s="150"/>
      <c r="AU902" s="150"/>
      <c r="AV902" s="150"/>
      <c r="AW902" s="150"/>
      <c r="AX902" s="150"/>
      <c r="AY902" s="150"/>
      <c r="AZ902" s="150"/>
      <c r="BA902" s="150"/>
      <c r="BB902" s="150"/>
      <c r="BC902" s="150"/>
      <c r="BD902" s="150"/>
      <c r="BE902" s="150"/>
      <c r="BF902" s="150"/>
      <c r="BG902" s="150"/>
      <c r="BH902" s="150"/>
    </row>
    <row r="903" spans="1:60" outlineLevel="1" x14ac:dyDescent="0.2">
      <c r="A903" s="157"/>
      <c r="B903" s="158"/>
      <c r="C903" s="195" t="s">
        <v>996</v>
      </c>
      <c r="D903" s="188"/>
      <c r="E903" s="189">
        <v>12.62</v>
      </c>
      <c r="F903" s="160"/>
      <c r="G903" s="160"/>
      <c r="H903" s="160"/>
      <c r="I903" s="160"/>
      <c r="J903" s="160"/>
      <c r="K903" s="160"/>
      <c r="L903" s="160"/>
      <c r="M903" s="160"/>
      <c r="N903" s="160"/>
      <c r="O903" s="160"/>
      <c r="P903" s="160"/>
      <c r="Q903" s="160"/>
      <c r="R903" s="160"/>
      <c r="S903" s="160"/>
      <c r="T903" s="160"/>
      <c r="U903" s="160"/>
      <c r="V903" s="160"/>
      <c r="W903" s="160"/>
      <c r="X903" s="160"/>
      <c r="Y903" s="150"/>
      <c r="Z903" s="150"/>
      <c r="AA903" s="150"/>
      <c r="AB903" s="150"/>
      <c r="AC903" s="150"/>
      <c r="AD903" s="150"/>
      <c r="AE903" s="150"/>
      <c r="AF903" s="150"/>
      <c r="AG903" s="150" t="s">
        <v>264</v>
      </c>
      <c r="AH903" s="150">
        <v>0</v>
      </c>
      <c r="AI903" s="150"/>
      <c r="AJ903" s="150"/>
      <c r="AK903" s="150"/>
      <c r="AL903" s="150"/>
      <c r="AM903" s="150"/>
      <c r="AN903" s="150"/>
      <c r="AO903" s="150"/>
      <c r="AP903" s="150"/>
      <c r="AQ903" s="150"/>
      <c r="AR903" s="150"/>
      <c r="AS903" s="150"/>
      <c r="AT903" s="150"/>
      <c r="AU903" s="150"/>
      <c r="AV903" s="150"/>
      <c r="AW903" s="150"/>
      <c r="AX903" s="150"/>
      <c r="AY903" s="150"/>
      <c r="AZ903" s="150"/>
      <c r="BA903" s="150"/>
      <c r="BB903" s="150"/>
      <c r="BC903" s="150"/>
      <c r="BD903" s="150"/>
      <c r="BE903" s="150"/>
      <c r="BF903" s="150"/>
      <c r="BG903" s="150"/>
      <c r="BH903" s="150"/>
    </row>
    <row r="904" spans="1:60" ht="56.25" outlineLevel="1" x14ac:dyDescent="0.2">
      <c r="A904" s="157"/>
      <c r="B904" s="158"/>
      <c r="C904" s="195" t="s">
        <v>997</v>
      </c>
      <c r="D904" s="188"/>
      <c r="E904" s="189">
        <v>-36.549999999999997</v>
      </c>
      <c r="F904" s="160"/>
      <c r="G904" s="160"/>
      <c r="H904" s="160"/>
      <c r="I904" s="160"/>
      <c r="J904" s="160"/>
      <c r="K904" s="160"/>
      <c r="L904" s="160"/>
      <c r="M904" s="160"/>
      <c r="N904" s="160"/>
      <c r="O904" s="160"/>
      <c r="P904" s="160"/>
      <c r="Q904" s="160"/>
      <c r="R904" s="160"/>
      <c r="S904" s="160"/>
      <c r="T904" s="160"/>
      <c r="U904" s="160"/>
      <c r="V904" s="160"/>
      <c r="W904" s="160"/>
      <c r="X904" s="160"/>
      <c r="Y904" s="150"/>
      <c r="Z904" s="150"/>
      <c r="AA904" s="150"/>
      <c r="AB904" s="150"/>
      <c r="AC904" s="150"/>
      <c r="AD904" s="150"/>
      <c r="AE904" s="150"/>
      <c r="AF904" s="150"/>
      <c r="AG904" s="150" t="s">
        <v>264</v>
      </c>
      <c r="AH904" s="150">
        <v>0</v>
      </c>
      <c r="AI904" s="150"/>
      <c r="AJ904" s="150"/>
      <c r="AK904" s="150"/>
      <c r="AL904" s="150"/>
      <c r="AM904" s="150"/>
      <c r="AN904" s="150"/>
      <c r="AO904" s="150"/>
      <c r="AP904" s="150"/>
      <c r="AQ904" s="150"/>
      <c r="AR904" s="150"/>
      <c r="AS904" s="150"/>
      <c r="AT904" s="150"/>
      <c r="AU904" s="150"/>
      <c r="AV904" s="150"/>
      <c r="AW904" s="150"/>
      <c r="AX904" s="150"/>
      <c r="AY904" s="150"/>
      <c r="AZ904" s="150"/>
      <c r="BA904" s="150"/>
      <c r="BB904" s="150"/>
      <c r="BC904" s="150"/>
      <c r="BD904" s="150"/>
      <c r="BE904" s="150"/>
      <c r="BF904" s="150"/>
      <c r="BG904" s="150"/>
      <c r="BH904" s="150"/>
    </row>
    <row r="905" spans="1:60" outlineLevel="1" x14ac:dyDescent="0.2">
      <c r="A905" s="169">
        <v>179</v>
      </c>
      <c r="B905" s="170" t="s">
        <v>998</v>
      </c>
      <c r="C905" s="184" t="s">
        <v>999</v>
      </c>
      <c r="D905" s="171" t="s">
        <v>351</v>
      </c>
      <c r="E905" s="172">
        <v>210</v>
      </c>
      <c r="F905" s="173"/>
      <c r="G905" s="174">
        <f>ROUND(E905*F905,2)</f>
        <v>0</v>
      </c>
      <c r="H905" s="161"/>
      <c r="I905" s="160">
        <f>ROUND(E905*H905,2)</f>
        <v>0</v>
      </c>
      <c r="J905" s="161"/>
      <c r="K905" s="160">
        <f>ROUND(E905*J905,2)</f>
        <v>0</v>
      </c>
      <c r="L905" s="160">
        <v>21</v>
      </c>
      <c r="M905" s="160">
        <f>G905*(1+L905/100)</f>
        <v>0</v>
      </c>
      <c r="N905" s="160">
        <v>0</v>
      </c>
      <c r="O905" s="160">
        <f>ROUND(E905*N905,2)</f>
        <v>0</v>
      </c>
      <c r="P905" s="160">
        <v>0</v>
      </c>
      <c r="Q905" s="160">
        <f>ROUND(E905*P905,2)</f>
        <v>0</v>
      </c>
      <c r="R905" s="160"/>
      <c r="S905" s="160" t="s">
        <v>260</v>
      </c>
      <c r="T905" s="160" t="s">
        <v>260</v>
      </c>
      <c r="U905" s="160">
        <v>0.154</v>
      </c>
      <c r="V905" s="160">
        <f>ROUND(E905*U905,2)</f>
        <v>32.340000000000003</v>
      </c>
      <c r="W905" s="160"/>
      <c r="X905" s="160" t="s">
        <v>261</v>
      </c>
      <c r="Y905" s="150"/>
      <c r="Z905" s="150"/>
      <c r="AA905" s="150"/>
      <c r="AB905" s="150"/>
      <c r="AC905" s="150"/>
      <c r="AD905" s="150"/>
      <c r="AE905" s="150"/>
      <c r="AF905" s="150"/>
      <c r="AG905" s="150" t="s">
        <v>262</v>
      </c>
      <c r="AH905" s="150"/>
      <c r="AI905" s="150"/>
      <c r="AJ905" s="150"/>
      <c r="AK905" s="150"/>
      <c r="AL905" s="150"/>
      <c r="AM905" s="150"/>
      <c r="AN905" s="150"/>
      <c r="AO905" s="150"/>
      <c r="AP905" s="150"/>
      <c r="AQ905" s="150"/>
      <c r="AR905" s="150"/>
      <c r="AS905" s="150"/>
      <c r="AT905" s="150"/>
      <c r="AU905" s="150"/>
      <c r="AV905" s="150"/>
      <c r="AW905" s="150"/>
      <c r="AX905" s="150"/>
      <c r="AY905" s="150"/>
      <c r="AZ905" s="150"/>
      <c r="BA905" s="150"/>
      <c r="BB905" s="150"/>
      <c r="BC905" s="150"/>
      <c r="BD905" s="150"/>
      <c r="BE905" s="150"/>
      <c r="BF905" s="150"/>
      <c r="BG905" s="150"/>
      <c r="BH905" s="150"/>
    </row>
    <row r="906" spans="1:60" outlineLevel="1" x14ac:dyDescent="0.2">
      <c r="A906" s="157"/>
      <c r="B906" s="158"/>
      <c r="C906" s="195" t="s">
        <v>980</v>
      </c>
      <c r="D906" s="188"/>
      <c r="E906" s="189">
        <v>12.16</v>
      </c>
      <c r="F906" s="160"/>
      <c r="G906" s="160"/>
      <c r="H906" s="160"/>
      <c r="I906" s="160"/>
      <c r="J906" s="160"/>
      <c r="K906" s="160"/>
      <c r="L906" s="160"/>
      <c r="M906" s="160"/>
      <c r="N906" s="160"/>
      <c r="O906" s="160"/>
      <c r="P906" s="160"/>
      <c r="Q906" s="160"/>
      <c r="R906" s="160"/>
      <c r="S906" s="160"/>
      <c r="T906" s="160"/>
      <c r="U906" s="160"/>
      <c r="V906" s="160"/>
      <c r="W906" s="160"/>
      <c r="X906" s="160"/>
      <c r="Y906" s="150"/>
      <c r="Z906" s="150"/>
      <c r="AA906" s="150"/>
      <c r="AB906" s="150"/>
      <c r="AC906" s="150"/>
      <c r="AD906" s="150"/>
      <c r="AE906" s="150"/>
      <c r="AF906" s="150"/>
      <c r="AG906" s="150" t="s">
        <v>264</v>
      </c>
      <c r="AH906" s="150">
        <v>0</v>
      </c>
      <c r="AI906" s="150"/>
      <c r="AJ906" s="150"/>
      <c r="AK906" s="150"/>
      <c r="AL906" s="150"/>
      <c r="AM906" s="150"/>
      <c r="AN906" s="150"/>
      <c r="AO906" s="150"/>
      <c r="AP906" s="150"/>
      <c r="AQ906" s="150"/>
      <c r="AR906" s="150"/>
      <c r="AS906" s="150"/>
      <c r="AT906" s="150"/>
      <c r="AU906" s="150"/>
      <c r="AV906" s="150"/>
      <c r="AW906" s="150"/>
      <c r="AX906" s="150"/>
      <c r="AY906" s="150"/>
      <c r="AZ906" s="150"/>
      <c r="BA906" s="150"/>
      <c r="BB906" s="150"/>
      <c r="BC906" s="150"/>
      <c r="BD906" s="150"/>
      <c r="BE906" s="150"/>
      <c r="BF906" s="150"/>
      <c r="BG906" s="150"/>
      <c r="BH906" s="150"/>
    </row>
    <row r="907" spans="1:60" outlineLevel="1" x14ac:dyDescent="0.2">
      <c r="A907" s="157"/>
      <c r="B907" s="158"/>
      <c r="C907" s="195" t="s">
        <v>981</v>
      </c>
      <c r="D907" s="188"/>
      <c r="E907" s="189">
        <v>18.16</v>
      </c>
      <c r="F907" s="160"/>
      <c r="G907" s="160"/>
      <c r="H907" s="160"/>
      <c r="I907" s="160"/>
      <c r="J907" s="160"/>
      <c r="K907" s="160"/>
      <c r="L907" s="160"/>
      <c r="M907" s="160"/>
      <c r="N907" s="160"/>
      <c r="O907" s="160"/>
      <c r="P907" s="160"/>
      <c r="Q907" s="160"/>
      <c r="R907" s="160"/>
      <c r="S907" s="160"/>
      <c r="T907" s="160"/>
      <c r="U907" s="160"/>
      <c r="V907" s="160"/>
      <c r="W907" s="160"/>
      <c r="X907" s="160"/>
      <c r="Y907" s="150"/>
      <c r="Z907" s="150"/>
      <c r="AA907" s="150"/>
      <c r="AB907" s="150"/>
      <c r="AC907" s="150"/>
      <c r="AD907" s="150"/>
      <c r="AE907" s="150"/>
      <c r="AF907" s="150"/>
      <c r="AG907" s="150" t="s">
        <v>264</v>
      </c>
      <c r="AH907" s="150">
        <v>0</v>
      </c>
      <c r="AI907" s="150"/>
      <c r="AJ907" s="150"/>
      <c r="AK907" s="150"/>
      <c r="AL907" s="150"/>
      <c r="AM907" s="150"/>
      <c r="AN907" s="150"/>
      <c r="AO907" s="150"/>
      <c r="AP907" s="150"/>
      <c r="AQ907" s="150"/>
      <c r="AR907" s="150"/>
      <c r="AS907" s="150"/>
      <c r="AT907" s="150"/>
      <c r="AU907" s="150"/>
      <c r="AV907" s="150"/>
      <c r="AW907" s="150"/>
      <c r="AX907" s="150"/>
      <c r="AY907" s="150"/>
      <c r="AZ907" s="150"/>
      <c r="BA907" s="150"/>
      <c r="BB907" s="150"/>
      <c r="BC907" s="150"/>
      <c r="BD907" s="150"/>
      <c r="BE907" s="150"/>
      <c r="BF907" s="150"/>
      <c r="BG907" s="150"/>
      <c r="BH907" s="150"/>
    </row>
    <row r="908" spans="1:60" outlineLevel="1" x14ac:dyDescent="0.2">
      <c r="A908" s="157"/>
      <c r="B908" s="158"/>
      <c r="C908" s="195" t="s">
        <v>982</v>
      </c>
      <c r="D908" s="188"/>
      <c r="E908" s="189">
        <v>27.6</v>
      </c>
      <c r="F908" s="160"/>
      <c r="G908" s="160"/>
      <c r="H908" s="160"/>
      <c r="I908" s="160"/>
      <c r="J908" s="160"/>
      <c r="K908" s="160"/>
      <c r="L908" s="160"/>
      <c r="M908" s="160"/>
      <c r="N908" s="160"/>
      <c r="O908" s="160"/>
      <c r="P908" s="160"/>
      <c r="Q908" s="160"/>
      <c r="R908" s="160"/>
      <c r="S908" s="160"/>
      <c r="T908" s="160"/>
      <c r="U908" s="160"/>
      <c r="V908" s="160"/>
      <c r="W908" s="160"/>
      <c r="X908" s="160"/>
      <c r="Y908" s="150"/>
      <c r="Z908" s="150"/>
      <c r="AA908" s="150"/>
      <c r="AB908" s="150"/>
      <c r="AC908" s="150"/>
      <c r="AD908" s="150"/>
      <c r="AE908" s="150"/>
      <c r="AF908" s="150"/>
      <c r="AG908" s="150" t="s">
        <v>264</v>
      </c>
      <c r="AH908" s="150">
        <v>0</v>
      </c>
      <c r="AI908" s="150"/>
      <c r="AJ908" s="150"/>
      <c r="AK908" s="150"/>
      <c r="AL908" s="150"/>
      <c r="AM908" s="150"/>
      <c r="AN908" s="150"/>
      <c r="AO908" s="150"/>
      <c r="AP908" s="150"/>
      <c r="AQ908" s="150"/>
      <c r="AR908" s="150"/>
      <c r="AS908" s="150"/>
      <c r="AT908" s="150"/>
      <c r="AU908" s="150"/>
      <c r="AV908" s="150"/>
      <c r="AW908" s="150"/>
      <c r="AX908" s="150"/>
      <c r="AY908" s="150"/>
      <c r="AZ908" s="150"/>
      <c r="BA908" s="150"/>
      <c r="BB908" s="150"/>
      <c r="BC908" s="150"/>
      <c r="BD908" s="150"/>
      <c r="BE908" s="150"/>
      <c r="BF908" s="150"/>
      <c r="BG908" s="150"/>
      <c r="BH908" s="150"/>
    </row>
    <row r="909" spans="1:60" outlineLevel="1" x14ac:dyDescent="0.2">
      <c r="A909" s="157"/>
      <c r="B909" s="158"/>
      <c r="C909" s="195" t="s">
        <v>983</v>
      </c>
      <c r="D909" s="188"/>
      <c r="E909" s="189">
        <v>12.6</v>
      </c>
      <c r="F909" s="160"/>
      <c r="G909" s="160"/>
      <c r="H909" s="160"/>
      <c r="I909" s="160"/>
      <c r="J909" s="160"/>
      <c r="K909" s="160"/>
      <c r="L909" s="160"/>
      <c r="M909" s="160"/>
      <c r="N909" s="160"/>
      <c r="O909" s="160"/>
      <c r="P909" s="160"/>
      <c r="Q909" s="160"/>
      <c r="R909" s="160"/>
      <c r="S909" s="160"/>
      <c r="T909" s="160"/>
      <c r="U909" s="160"/>
      <c r="V909" s="160"/>
      <c r="W909" s="160"/>
      <c r="X909" s="160"/>
      <c r="Y909" s="150"/>
      <c r="Z909" s="150"/>
      <c r="AA909" s="150"/>
      <c r="AB909" s="150"/>
      <c r="AC909" s="150"/>
      <c r="AD909" s="150"/>
      <c r="AE909" s="150"/>
      <c r="AF909" s="150"/>
      <c r="AG909" s="150" t="s">
        <v>264</v>
      </c>
      <c r="AH909" s="150">
        <v>0</v>
      </c>
      <c r="AI909" s="150"/>
      <c r="AJ909" s="150"/>
      <c r="AK909" s="150"/>
      <c r="AL909" s="150"/>
      <c r="AM909" s="150"/>
      <c r="AN909" s="150"/>
      <c r="AO909" s="150"/>
      <c r="AP909" s="150"/>
      <c r="AQ909" s="150"/>
      <c r="AR909" s="150"/>
      <c r="AS909" s="150"/>
      <c r="AT909" s="150"/>
      <c r="AU909" s="150"/>
      <c r="AV909" s="150"/>
      <c r="AW909" s="150"/>
      <c r="AX909" s="150"/>
      <c r="AY909" s="150"/>
      <c r="AZ909" s="150"/>
      <c r="BA909" s="150"/>
      <c r="BB909" s="150"/>
      <c r="BC909" s="150"/>
      <c r="BD909" s="150"/>
      <c r="BE909" s="150"/>
      <c r="BF909" s="150"/>
      <c r="BG909" s="150"/>
      <c r="BH909" s="150"/>
    </row>
    <row r="910" spans="1:60" outlineLevel="1" x14ac:dyDescent="0.2">
      <c r="A910" s="157"/>
      <c r="B910" s="158"/>
      <c r="C910" s="195" t="s">
        <v>984</v>
      </c>
      <c r="D910" s="188"/>
      <c r="E910" s="189">
        <v>9.25</v>
      </c>
      <c r="F910" s="160"/>
      <c r="G910" s="160"/>
      <c r="H910" s="160"/>
      <c r="I910" s="160"/>
      <c r="J910" s="160"/>
      <c r="K910" s="160"/>
      <c r="L910" s="160"/>
      <c r="M910" s="160"/>
      <c r="N910" s="160"/>
      <c r="O910" s="160"/>
      <c r="P910" s="160"/>
      <c r="Q910" s="160"/>
      <c r="R910" s="160"/>
      <c r="S910" s="160"/>
      <c r="T910" s="160"/>
      <c r="U910" s="160"/>
      <c r="V910" s="160"/>
      <c r="W910" s="160"/>
      <c r="X910" s="160"/>
      <c r="Y910" s="150"/>
      <c r="Z910" s="150"/>
      <c r="AA910" s="150"/>
      <c r="AB910" s="150"/>
      <c r="AC910" s="150"/>
      <c r="AD910" s="150"/>
      <c r="AE910" s="150"/>
      <c r="AF910" s="150"/>
      <c r="AG910" s="150" t="s">
        <v>264</v>
      </c>
      <c r="AH910" s="150">
        <v>0</v>
      </c>
      <c r="AI910" s="150"/>
      <c r="AJ910" s="150"/>
      <c r="AK910" s="150"/>
      <c r="AL910" s="150"/>
      <c r="AM910" s="150"/>
      <c r="AN910" s="150"/>
      <c r="AO910" s="150"/>
      <c r="AP910" s="150"/>
      <c r="AQ910" s="150"/>
      <c r="AR910" s="150"/>
      <c r="AS910" s="150"/>
      <c r="AT910" s="150"/>
      <c r="AU910" s="150"/>
      <c r="AV910" s="150"/>
      <c r="AW910" s="150"/>
      <c r="AX910" s="150"/>
      <c r="AY910" s="150"/>
      <c r="AZ910" s="150"/>
      <c r="BA910" s="150"/>
      <c r="BB910" s="150"/>
      <c r="BC910" s="150"/>
      <c r="BD910" s="150"/>
      <c r="BE910" s="150"/>
      <c r="BF910" s="150"/>
      <c r="BG910" s="150"/>
      <c r="BH910" s="150"/>
    </row>
    <row r="911" spans="1:60" outlineLevel="1" x14ac:dyDescent="0.2">
      <c r="A911" s="157"/>
      <c r="B911" s="158"/>
      <c r="C911" s="195" t="s">
        <v>985</v>
      </c>
      <c r="D911" s="188"/>
      <c r="E911" s="189">
        <v>6.74</v>
      </c>
      <c r="F911" s="160"/>
      <c r="G911" s="160"/>
      <c r="H911" s="160"/>
      <c r="I911" s="160"/>
      <c r="J911" s="160"/>
      <c r="K911" s="160"/>
      <c r="L911" s="160"/>
      <c r="M911" s="160"/>
      <c r="N911" s="160"/>
      <c r="O911" s="160"/>
      <c r="P911" s="160"/>
      <c r="Q911" s="160"/>
      <c r="R911" s="160"/>
      <c r="S911" s="160"/>
      <c r="T911" s="160"/>
      <c r="U911" s="160"/>
      <c r="V911" s="160"/>
      <c r="W911" s="160"/>
      <c r="X911" s="160"/>
      <c r="Y911" s="150"/>
      <c r="Z911" s="150"/>
      <c r="AA911" s="150"/>
      <c r="AB911" s="150"/>
      <c r="AC911" s="150"/>
      <c r="AD911" s="150"/>
      <c r="AE911" s="150"/>
      <c r="AF911" s="150"/>
      <c r="AG911" s="150" t="s">
        <v>264</v>
      </c>
      <c r="AH911" s="150">
        <v>0</v>
      </c>
      <c r="AI911" s="150"/>
      <c r="AJ911" s="150"/>
      <c r="AK911" s="150"/>
      <c r="AL911" s="150"/>
      <c r="AM911" s="150"/>
      <c r="AN911" s="150"/>
      <c r="AO911" s="150"/>
      <c r="AP911" s="150"/>
      <c r="AQ911" s="150"/>
      <c r="AR911" s="150"/>
      <c r="AS911" s="150"/>
      <c r="AT911" s="150"/>
      <c r="AU911" s="150"/>
      <c r="AV911" s="150"/>
      <c r="AW911" s="150"/>
      <c r="AX911" s="150"/>
      <c r="AY911" s="150"/>
      <c r="AZ911" s="150"/>
      <c r="BA911" s="150"/>
      <c r="BB911" s="150"/>
      <c r="BC911" s="150"/>
      <c r="BD911" s="150"/>
      <c r="BE911" s="150"/>
      <c r="BF911" s="150"/>
      <c r="BG911" s="150"/>
      <c r="BH911" s="150"/>
    </row>
    <row r="912" spans="1:60" outlineLevel="1" x14ac:dyDescent="0.2">
      <c r="A912" s="157"/>
      <c r="B912" s="158"/>
      <c r="C912" s="195" t="s">
        <v>986</v>
      </c>
      <c r="D912" s="188"/>
      <c r="E912" s="189">
        <v>10.08</v>
      </c>
      <c r="F912" s="160"/>
      <c r="G912" s="160"/>
      <c r="H912" s="160"/>
      <c r="I912" s="160"/>
      <c r="J912" s="160"/>
      <c r="K912" s="160"/>
      <c r="L912" s="160"/>
      <c r="M912" s="160"/>
      <c r="N912" s="160"/>
      <c r="O912" s="160"/>
      <c r="P912" s="160"/>
      <c r="Q912" s="160"/>
      <c r="R912" s="160"/>
      <c r="S912" s="160"/>
      <c r="T912" s="160"/>
      <c r="U912" s="160"/>
      <c r="V912" s="160"/>
      <c r="W912" s="160"/>
      <c r="X912" s="160"/>
      <c r="Y912" s="150"/>
      <c r="Z912" s="150"/>
      <c r="AA912" s="150"/>
      <c r="AB912" s="150"/>
      <c r="AC912" s="150"/>
      <c r="AD912" s="150"/>
      <c r="AE912" s="150"/>
      <c r="AF912" s="150"/>
      <c r="AG912" s="150" t="s">
        <v>264</v>
      </c>
      <c r="AH912" s="150">
        <v>0</v>
      </c>
      <c r="AI912" s="150"/>
      <c r="AJ912" s="150"/>
      <c r="AK912" s="150"/>
      <c r="AL912" s="150"/>
      <c r="AM912" s="150"/>
      <c r="AN912" s="150"/>
      <c r="AO912" s="150"/>
      <c r="AP912" s="150"/>
      <c r="AQ912" s="150"/>
      <c r="AR912" s="150"/>
      <c r="AS912" s="150"/>
      <c r="AT912" s="150"/>
      <c r="AU912" s="150"/>
      <c r="AV912" s="150"/>
      <c r="AW912" s="150"/>
      <c r="AX912" s="150"/>
      <c r="AY912" s="150"/>
      <c r="AZ912" s="150"/>
      <c r="BA912" s="150"/>
      <c r="BB912" s="150"/>
      <c r="BC912" s="150"/>
      <c r="BD912" s="150"/>
      <c r="BE912" s="150"/>
      <c r="BF912" s="150"/>
      <c r="BG912" s="150"/>
      <c r="BH912" s="150"/>
    </row>
    <row r="913" spans="1:60" outlineLevel="1" x14ac:dyDescent="0.2">
      <c r="A913" s="157"/>
      <c r="B913" s="158"/>
      <c r="C913" s="195" t="s">
        <v>987</v>
      </c>
      <c r="D913" s="188"/>
      <c r="E913" s="189">
        <v>10.8</v>
      </c>
      <c r="F913" s="160"/>
      <c r="G913" s="160"/>
      <c r="H913" s="160"/>
      <c r="I913" s="160"/>
      <c r="J913" s="160"/>
      <c r="K913" s="160"/>
      <c r="L913" s="160"/>
      <c r="M913" s="160"/>
      <c r="N913" s="160"/>
      <c r="O913" s="160"/>
      <c r="P913" s="160"/>
      <c r="Q913" s="160"/>
      <c r="R913" s="160"/>
      <c r="S913" s="160"/>
      <c r="T913" s="160"/>
      <c r="U913" s="160"/>
      <c r="V913" s="160"/>
      <c r="W913" s="160"/>
      <c r="X913" s="160"/>
      <c r="Y913" s="150"/>
      <c r="Z913" s="150"/>
      <c r="AA913" s="150"/>
      <c r="AB913" s="150"/>
      <c r="AC913" s="150"/>
      <c r="AD913" s="150"/>
      <c r="AE913" s="150"/>
      <c r="AF913" s="150"/>
      <c r="AG913" s="150" t="s">
        <v>264</v>
      </c>
      <c r="AH913" s="150">
        <v>0</v>
      </c>
      <c r="AI913" s="150"/>
      <c r="AJ913" s="150"/>
      <c r="AK913" s="150"/>
      <c r="AL913" s="150"/>
      <c r="AM913" s="150"/>
      <c r="AN913" s="150"/>
      <c r="AO913" s="150"/>
      <c r="AP913" s="150"/>
      <c r="AQ913" s="150"/>
      <c r="AR913" s="150"/>
      <c r="AS913" s="150"/>
      <c r="AT913" s="150"/>
      <c r="AU913" s="150"/>
      <c r="AV913" s="150"/>
      <c r="AW913" s="150"/>
      <c r="AX913" s="150"/>
      <c r="AY913" s="150"/>
      <c r="AZ913" s="150"/>
      <c r="BA913" s="150"/>
      <c r="BB913" s="150"/>
      <c r="BC913" s="150"/>
      <c r="BD913" s="150"/>
      <c r="BE913" s="150"/>
      <c r="BF913" s="150"/>
      <c r="BG913" s="150"/>
      <c r="BH913" s="150"/>
    </row>
    <row r="914" spans="1:60" outlineLevel="1" x14ac:dyDescent="0.2">
      <c r="A914" s="157"/>
      <c r="B914" s="158"/>
      <c r="C914" s="195" t="s">
        <v>988</v>
      </c>
      <c r="D914" s="188"/>
      <c r="E914" s="189">
        <v>8.6999999999999993</v>
      </c>
      <c r="F914" s="160"/>
      <c r="G914" s="160"/>
      <c r="H914" s="160"/>
      <c r="I914" s="160"/>
      <c r="J914" s="160"/>
      <c r="K914" s="160"/>
      <c r="L914" s="160"/>
      <c r="M914" s="160"/>
      <c r="N914" s="160"/>
      <c r="O914" s="160"/>
      <c r="P914" s="160"/>
      <c r="Q914" s="160"/>
      <c r="R914" s="160"/>
      <c r="S914" s="160"/>
      <c r="T914" s="160"/>
      <c r="U914" s="160"/>
      <c r="V914" s="160"/>
      <c r="W914" s="160"/>
      <c r="X914" s="160"/>
      <c r="Y914" s="150"/>
      <c r="Z914" s="150"/>
      <c r="AA914" s="150"/>
      <c r="AB914" s="150"/>
      <c r="AC914" s="150"/>
      <c r="AD914" s="150"/>
      <c r="AE914" s="150"/>
      <c r="AF914" s="150"/>
      <c r="AG914" s="150" t="s">
        <v>264</v>
      </c>
      <c r="AH914" s="150">
        <v>0</v>
      </c>
      <c r="AI914" s="150"/>
      <c r="AJ914" s="150"/>
      <c r="AK914" s="150"/>
      <c r="AL914" s="150"/>
      <c r="AM914" s="150"/>
      <c r="AN914" s="150"/>
      <c r="AO914" s="150"/>
      <c r="AP914" s="150"/>
      <c r="AQ914" s="150"/>
      <c r="AR914" s="150"/>
      <c r="AS914" s="150"/>
      <c r="AT914" s="150"/>
      <c r="AU914" s="150"/>
      <c r="AV914" s="150"/>
      <c r="AW914" s="150"/>
      <c r="AX914" s="150"/>
      <c r="AY914" s="150"/>
      <c r="AZ914" s="150"/>
      <c r="BA914" s="150"/>
      <c r="BB914" s="150"/>
      <c r="BC914" s="150"/>
      <c r="BD914" s="150"/>
      <c r="BE914" s="150"/>
      <c r="BF914" s="150"/>
      <c r="BG914" s="150"/>
      <c r="BH914" s="150"/>
    </row>
    <row r="915" spans="1:60" outlineLevel="1" x14ac:dyDescent="0.2">
      <c r="A915" s="157"/>
      <c r="B915" s="158"/>
      <c r="C915" s="195" t="s">
        <v>989</v>
      </c>
      <c r="D915" s="188"/>
      <c r="E915" s="189">
        <v>11.38</v>
      </c>
      <c r="F915" s="160"/>
      <c r="G915" s="160"/>
      <c r="H915" s="160"/>
      <c r="I915" s="160"/>
      <c r="J915" s="160"/>
      <c r="K915" s="160"/>
      <c r="L915" s="160"/>
      <c r="M915" s="160"/>
      <c r="N915" s="160"/>
      <c r="O915" s="160"/>
      <c r="P915" s="160"/>
      <c r="Q915" s="160"/>
      <c r="R915" s="160"/>
      <c r="S915" s="160"/>
      <c r="T915" s="160"/>
      <c r="U915" s="160"/>
      <c r="V915" s="160"/>
      <c r="W915" s="160"/>
      <c r="X915" s="160"/>
      <c r="Y915" s="150"/>
      <c r="Z915" s="150"/>
      <c r="AA915" s="150"/>
      <c r="AB915" s="150"/>
      <c r="AC915" s="150"/>
      <c r="AD915" s="150"/>
      <c r="AE915" s="150"/>
      <c r="AF915" s="150"/>
      <c r="AG915" s="150" t="s">
        <v>264</v>
      </c>
      <c r="AH915" s="150">
        <v>0</v>
      </c>
      <c r="AI915" s="150"/>
      <c r="AJ915" s="150"/>
      <c r="AK915" s="150"/>
      <c r="AL915" s="150"/>
      <c r="AM915" s="150"/>
      <c r="AN915" s="150"/>
      <c r="AO915" s="150"/>
      <c r="AP915" s="150"/>
      <c r="AQ915" s="150"/>
      <c r="AR915" s="150"/>
      <c r="AS915" s="150"/>
      <c r="AT915" s="150"/>
      <c r="AU915" s="150"/>
      <c r="AV915" s="150"/>
      <c r="AW915" s="150"/>
      <c r="AX915" s="150"/>
      <c r="AY915" s="150"/>
      <c r="AZ915" s="150"/>
      <c r="BA915" s="150"/>
      <c r="BB915" s="150"/>
      <c r="BC915" s="150"/>
      <c r="BD915" s="150"/>
      <c r="BE915" s="150"/>
      <c r="BF915" s="150"/>
      <c r="BG915" s="150"/>
      <c r="BH915" s="150"/>
    </row>
    <row r="916" spans="1:60" outlineLevel="1" x14ac:dyDescent="0.2">
      <c r="A916" s="157"/>
      <c r="B916" s="158"/>
      <c r="C916" s="195" t="s">
        <v>990</v>
      </c>
      <c r="D916" s="188"/>
      <c r="E916" s="189">
        <v>58.35</v>
      </c>
      <c r="F916" s="160"/>
      <c r="G916" s="160"/>
      <c r="H916" s="160"/>
      <c r="I916" s="160"/>
      <c r="J916" s="160"/>
      <c r="K916" s="160"/>
      <c r="L916" s="160"/>
      <c r="M916" s="160"/>
      <c r="N916" s="160"/>
      <c r="O916" s="160"/>
      <c r="P916" s="160"/>
      <c r="Q916" s="160"/>
      <c r="R916" s="160"/>
      <c r="S916" s="160"/>
      <c r="T916" s="160"/>
      <c r="U916" s="160"/>
      <c r="V916" s="160"/>
      <c r="W916" s="160"/>
      <c r="X916" s="160"/>
      <c r="Y916" s="150"/>
      <c r="Z916" s="150"/>
      <c r="AA916" s="150"/>
      <c r="AB916" s="150"/>
      <c r="AC916" s="150"/>
      <c r="AD916" s="150"/>
      <c r="AE916" s="150"/>
      <c r="AF916" s="150"/>
      <c r="AG916" s="150" t="s">
        <v>264</v>
      </c>
      <c r="AH916" s="150">
        <v>0</v>
      </c>
      <c r="AI916" s="150"/>
      <c r="AJ916" s="150"/>
      <c r="AK916" s="150"/>
      <c r="AL916" s="150"/>
      <c r="AM916" s="150"/>
      <c r="AN916" s="150"/>
      <c r="AO916" s="150"/>
      <c r="AP916" s="150"/>
      <c r="AQ916" s="150"/>
      <c r="AR916" s="150"/>
      <c r="AS916" s="150"/>
      <c r="AT916" s="150"/>
      <c r="AU916" s="150"/>
      <c r="AV916" s="150"/>
      <c r="AW916" s="150"/>
      <c r="AX916" s="150"/>
      <c r="AY916" s="150"/>
      <c r="AZ916" s="150"/>
      <c r="BA916" s="150"/>
      <c r="BB916" s="150"/>
      <c r="BC916" s="150"/>
      <c r="BD916" s="150"/>
      <c r="BE916" s="150"/>
      <c r="BF916" s="150"/>
      <c r="BG916" s="150"/>
      <c r="BH916" s="150"/>
    </row>
    <row r="917" spans="1:60" outlineLevel="1" x14ac:dyDescent="0.2">
      <c r="A917" s="157"/>
      <c r="B917" s="158"/>
      <c r="C917" s="195" t="s">
        <v>991</v>
      </c>
      <c r="D917" s="188"/>
      <c r="E917" s="189">
        <v>13.97</v>
      </c>
      <c r="F917" s="160"/>
      <c r="G917" s="160"/>
      <c r="H917" s="160"/>
      <c r="I917" s="160"/>
      <c r="J917" s="160"/>
      <c r="K917" s="160"/>
      <c r="L917" s="160"/>
      <c r="M917" s="160"/>
      <c r="N917" s="160"/>
      <c r="O917" s="160"/>
      <c r="P917" s="160"/>
      <c r="Q917" s="160"/>
      <c r="R917" s="160"/>
      <c r="S917" s="160"/>
      <c r="T917" s="160"/>
      <c r="U917" s="160"/>
      <c r="V917" s="160"/>
      <c r="W917" s="160"/>
      <c r="X917" s="160"/>
      <c r="Y917" s="150"/>
      <c r="Z917" s="150"/>
      <c r="AA917" s="150"/>
      <c r="AB917" s="150"/>
      <c r="AC917" s="150"/>
      <c r="AD917" s="150"/>
      <c r="AE917" s="150"/>
      <c r="AF917" s="150"/>
      <c r="AG917" s="150" t="s">
        <v>264</v>
      </c>
      <c r="AH917" s="150">
        <v>0</v>
      </c>
      <c r="AI917" s="150"/>
      <c r="AJ917" s="150"/>
      <c r="AK917" s="150"/>
      <c r="AL917" s="150"/>
      <c r="AM917" s="150"/>
      <c r="AN917" s="150"/>
      <c r="AO917" s="150"/>
      <c r="AP917" s="150"/>
      <c r="AQ917" s="150"/>
      <c r="AR917" s="150"/>
      <c r="AS917" s="150"/>
      <c r="AT917" s="150"/>
      <c r="AU917" s="150"/>
      <c r="AV917" s="150"/>
      <c r="AW917" s="150"/>
      <c r="AX917" s="150"/>
      <c r="AY917" s="150"/>
      <c r="AZ917" s="150"/>
      <c r="BA917" s="150"/>
      <c r="BB917" s="150"/>
      <c r="BC917" s="150"/>
      <c r="BD917" s="150"/>
      <c r="BE917" s="150"/>
      <c r="BF917" s="150"/>
      <c r="BG917" s="150"/>
      <c r="BH917" s="150"/>
    </row>
    <row r="918" spans="1:60" outlineLevel="1" x14ac:dyDescent="0.2">
      <c r="A918" s="157"/>
      <c r="B918" s="158"/>
      <c r="C918" s="195" t="s">
        <v>992</v>
      </c>
      <c r="D918" s="188"/>
      <c r="E918" s="189">
        <v>8.6999999999999993</v>
      </c>
      <c r="F918" s="160"/>
      <c r="G918" s="160"/>
      <c r="H918" s="160"/>
      <c r="I918" s="160"/>
      <c r="J918" s="160"/>
      <c r="K918" s="160"/>
      <c r="L918" s="160"/>
      <c r="M918" s="160"/>
      <c r="N918" s="160"/>
      <c r="O918" s="160"/>
      <c r="P918" s="160"/>
      <c r="Q918" s="160"/>
      <c r="R918" s="160"/>
      <c r="S918" s="160"/>
      <c r="T918" s="160"/>
      <c r="U918" s="160"/>
      <c r="V918" s="160"/>
      <c r="W918" s="160"/>
      <c r="X918" s="160"/>
      <c r="Y918" s="150"/>
      <c r="Z918" s="150"/>
      <c r="AA918" s="150"/>
      <c r="AB918" s="150"/>
      <c r="AC918" s="150"/>
      <c r="AD918" s="150"/>
      <c r="AE918" s="150"/>
      <c r="AF918" s="150"/>
      <c r="AG918" s="150" t="s">
        <v>264</v>
      </c>
      <c r="AH918" s="150">
        <v>0</v>
      </c>
      <c r="AI918" s="150"/>
      <c r="AJ918" s="150"/>
      <c r="AK918" s="150"/>
      <c r="AL918" s="150"/>
      <c r="AM918" s="150"/>
      <c r="AN918" s="150"/>
      <c r="AO918" s="150"/>
      <c r="AP918" s="150"/>
      <c r="AQ918" s="150"/>
      <c r="AR918" s="150"/>
      <c r="AS918" s="150"/>
      <c r="AT918" s="150"/>
      <c r="AU918" s="150"/>
      <c r="AV918" s="150"/>
      <c r="AW918" s="150"/>
      <c r="AX918" s="150"/>
      <c r="AY918" s="150"/>
      <c r="AZ918" s="150"/>
      <c r="BA918" s="150"/>
      <c r="BB918" s="150"/>
      <c r="BC918" s="150"/>
      <c r="BD918" s="150"/>
      <c r="BE918" s="150"/>
      <c r="BF918" s="150"/>
      <c r="BG918" s="150"/>
      <c r="BH918" s="150"/>
    </row>
    <row r="919" spans="1:60" outlineLevel="1" x14ac:dyDescent="0.2">
      <c r="A919" s="157"/>
      <c r="B919" s="158"/>
      <c r="C919" s="195" t="s">
        <v>993</v>
      </c>
      <c r="D919" s="188"/>
      <c r="E919" s="189">
        <v>5</v>
      </c>
      <c r="F919" s="160"/>
      <c r="G919" s="160"/>
      <c r="H919" s="160"/>
      <c r="I919" s="160"/>
      <c r="J919" s="160"/>
      <c r="K919" s="160"/>
      <c r="L919" s="160"/>
      <c r="M919" s="160"/>
      <c r="N919" s="160"/>
      <c r="O919" s="160"/>
      <c r="P919" s="160"/>
      <c r="Q919" s="160"/>
      <c r="R919" s="160"/>
      <c r="S919" s="160"/>
      <c r="T919" s="160"/>
      <c r="U919" s="160"/>
      <c r="V919" s="160"/>
      <c r="W919" s="160"/>
      <c r="X919" s="160"/>
      <c r="Y919" s="150"/>
      <c r="Z919" s="150"/>
      <c r="AA919" s="150"/>
      <c r="AB919" s="150"/>
      <c r="AC919" s="150"/>
      <c r="AD919" s="150"/>
      <c r="AE919" s="150"/>
      <c r="AF919" s="150"/>
      <c r="AG919" s="150" t="s">
        <v>264</v>
      </c>
      <c r="AH919" s="150">
        <v>0</v>
      </c>
      <c r="AI919" s="150"/>
      <c r="AJ919" s="150"/>
      <c r="AK919" s="150"/>
      <c r="AL919" s="150"/>
      <c r="AM919" s="150"/>
      <c r="AN919" s="150"/>
      <c r="AO919" s="150"/>
      <c r="AP919" s="150"/>
      <c r="AQ919" s="150"/>
      <c r="AR919" s="150"/>
      <c r="AS919" s="150"/>
      <c r="AT919" s="150"/>
      <c r="AU919" s="150"/>
      <c r="AV919" s="150"/>
      <c r="AW919" s="150"/>
      <c r="AX919" s="150"/>
      <c r="AY919" s="150"/>
      <c r="AZ919" s="150"/>
      <c r="BA919" s="150"/>
      <c r="BB919" s="150"/>
      <c r="BC919" s="150"/>
      <c r="BD919" s="150"/>
      <c r="BE919" s="150"/>
      <c r="BF919" s="150"/>
      <c r="BG919" s="150"/>
      <c r="BH919" s="150"/>
    </row>
    <row r="920" spans="1:60" outlineLevel="1" x14ac:dyDescent="0.2">
      <c r="A920" s="157"/>
      <c r="B920" s="158"/>
      <c r="C920" s="195" t="s">
        <v>994</v>
      </c>
      <c r="D920" s="188"/>
      <c r="E920" s="189">
        <v>13.64</v>
      </c>
      <c r="F920" s="160"/>
      <c r="G920" s="160"/>
      <c r="H920" s="160"/>
      <c r="I920" s="160"/>
      <c r="J920" s="160"/>
      <c r="K920" s="160"/>
      <c r="L920" s="160"/>
      <c r="M920" s="160"/>
      <c r="N920" s="160"/>
      <c r="O920" s="160"/>
      <c r="P920" s="160"/>
      <c r="Q920" s="160"/>
      <c r="R920" s="160"/>
      <c r="S920" s="160"/>
      <c r="T920" s="160"/>
      <c r="U920" s="160"/>
      <c r="V920" s="160"/>
      <c r="W920" s="160"/>
      <c r="X920" s="160"/>
      <c r="Y920" s="150"/>
      <c r="Z920" s="150"/>
      <c r="AA920" s="150"/>
      <c r="AB920" s="150"/>
      <c r="AC920" s="150"/>
      <c r="AD920" s="150"/>
      <c r="AE920" s="150"/>
      <c r="AF920" s="150"/>
      <c r="AG920" s="150" t="s">
        <v>264</v>
      </c>
      <c r="AH920" s="150">
        <v>0</v>
      </c>
      <c r="AI920" s="150"/>
      <c r="AJ920" s="150"/>
      <c r="AK920" s="150"/>
      <c r="AL920" s="150"/>
      <c r="AM920" s="150"/>
      <c r="AN920" s="150"/>
      <c r="AO920" s="150"/>
      <c r="AP920" s="150"/>
      <c r="AQ920" s="150"/>
      <c r="AR920" s="150"/>
      <c r="AS920" s="150"/>
      <c r="AT920" s="150"/>
      <c r="AU920" s="150"/>
      <c r="AV920" s="150"/>
      <c r="AW920" s="150"/>
      <c r="AX920" s="150"/>
      <c r="AY920" s="150"/>
      <c r="AZ920" s="150"/>
      <c r="BA920" s="150"/>
      <c r="BB920" s="150"/>
      <c r="BC920" s="150"/>
      <c r="BD920" s="150"/>
      <c r="BE920" s="150"/>
      <c r="BF920" s="150"/>
      <c r="BG920" s="150"/>
      <c r="BH920" s="150"/>
    </row>
    <row r="921" spans="1:60" outlineLevel="1" x14ac:dyDescent="0.2">
      <c r="A921" s="157"/>
      <c r="B921" s="158"/>
      <c r="C921" s="195" t="s">
        <v>995</v>
      </c>
      <c r="D921" s="188"/>
      <c r="E921" s="189">
        <v>6.8</v>
      </c>
      <c r="F921" s="160"/>
      <c r="G921" s="160"/>
      <c r="H921" s="160"/>
      <c r="I921" s="160"/>
      <c r="J921" s="160"/>
      <c r="K921" s="160"/>
      <c r="L921" s="160"/>
      <c r="M921" s="160"/>
      <c r="N921" s="160"/>
      <c r="O921" s="160"/>
      <c r="P921" s="160"/>
      <c r="Q921" s="160"/>
      <c r="R921" s="160"/>
      <c r="S921" s="160"/>
      <c r="T921" s="160"/>
      <c r="U921" s="160"/>
      <c r="V921" s="160"/>
      <c r="W921" s="160"/>
      <c r="X921" s="160"/>
      <c r="Y921" s="150"/>
      <c r="Z921" s="150"/>
      <c r="AA921" s="150"/>
      <c r="AB921" s="150"/>
      <c r="AC921" s="150"/>
      <c r="AD921" s="150"/>
      <c r="AE921" s="150"/>
      <c r="AF921" s="150"/>
      <c r="AG921" s="150" t="s">
        <v>264</v>
      </c>
      <c r="AH921" s="150">
        <v>0</v>
      </c>
      <c r="AI921" s="150"/>
      <c r="AJ921" s="150"/>
      <c r="AK921" s="150"/>
      <c r="AL921" s="150"/>
      <c r="AM921" s="150"/>
      <c r="AN921" s="150"/>
      <c r="AO921" s="150"/>
      <c r="AP921" s="150"/>
      <c r="AQ921" s="150"/>
      <c r="AR921" s="150"/>
      <c r="AS921" s="150"/>
      <c r="AT921" s="150"/>
      <c r="AU921" s="150"/>
      <c r="AV921" s="150"/>
      <c r="AW921" s="150"/>
      <c r="AX921" s="150"/>
      <c r="AY921" s="150"/>
      <c r="AZ921" s="150"/>
      <c r="BA921" s="150"/>
      <c r="BB921" s="150"/>
      <c r="BC921" s="150"/>
      <c r="BD921" s="150"/>
      <c r="BE921" s="150"/>
      <c r="BF921" s="150"/>
      <c r="BG921" s="150"/>
      <c r="BH921" s="150"/>
    </row>
    <row r="922" spans="1:60" outlineLevel="1" x14ac:dyDescent="0.2">
      <c r="A922" s="157"/>
      <c r="B922" s="158"/>
      <c r="C922" s="195" t="s">
        <v>996</v>
      </c>
      <c r="D922" s="188"/>
      <c r="E922" s="189">
        <v>12.62</v>
      </c>
      <c r="F922" s="160"/>
      <c r="G922" s="160"/>
      <c r="H922" s="160"/>
      <c r="I922" s="160"/>
      <c r="J922" s="160"/>
      <c r="K922" s="160"/>
      <c r="L922" s="160"/>
      <c r="M922" s="160"/>
      <c r="N922" s="160"/>
      <c r="O922" s="160"/>
      <c r="P922" s="160"/>
      <c r="Q922" s="160"/>
      <c r="R922" s="160"/>
      <c r="S922" s="160"/>
      <c r="T922" s="160"/>
      <c r="U922" s="160"/>
      <c r="V922" s="160"/>
      <c r="W922" s="160"/>
      <c r="X922" s="160"/>
      <c r="Y922" s="150"/>
      <c r="Z922" s="150"/>
      <c r="AA922" s="150"/>
      <c r="AB922" s="150"/>
      <c r="AC922" s="150"/>
      <c r="AD922" s="150"/>
      <c r="AE922" s="150"/>
      <c r="AF922" s="150"/>
      <c r="AG922" s="150" t="s">
        <v>264</v>
      </c>
      <c r="AH922" s="150">
        <v>0</v>
      </c>
      <c r="AI922" s="150"/>
      <c r="AJ922" s="150"/>
      <c r="AK922" s="150"/>
      <c r="AL922" s="150"/>
      <c r="AM922" s="150"/>
      <c r="AN922" s="150"/>
      <c r="AO922" s="150"/>
      <c r="AP922" s="150"/>
      <c r="AQ922" s="150"/>
      <c r="AR922" s="150"/>
      <c r="AS922" s="150"/>
      <c r="AT922" s="150"/>
      <c r="AU922" s="150"/>
      <c r="AV922" s="150"/>
      <c r="AW922" s="150"/>
      <c r="AX922" s="150"/>
      <c r="AY922" s="150"/>
      <c r="AZ922" s="150"/>
      <c r="BA922" s="150"/>
      <c r="BB922" s="150"/>
      <c r="BC922" s="150"/>
      <c r="BD922" s="150"/>
      <c r="BE922" s="150"/>
      <c r="BF922" s="150"/>
      <c r="BG922" s="150"/>
      <c r="BH922" s="150"/>
    </row>
    <row r="923" spans="1:60" ht="56.25" outlineLevel="1" x14ac:dyDescent="0.2">
      <c r="A923" s="157"/>
      <c r="B923" s="158"/>
      <c r="C923" s="195" t="s">
        <v>997</v>
      </c>
      <c r="D923" s="188"/>
      <c r="E923" s="189">
        <v>-36.549999999999997</v>
      </c>
      <c r="F923" s="160"/>
      <c r="G923" s="160"/>
      <c r="H923" s="160"/>
      <c r="I923" s="160"/>
      <c r="J923" s="160"/>
      <c r="K923" s="160"/>
      <c r="L923" s="160"/>
      <c r="M923" s="160"/>
      <c r="N923" s="160"/>
      <c r="O923" s="160"/>
      <c r="P923" s="160"/>
      <c r="Q923" s="160"/>
      <c r="R923" s="160"/>
      <c r="S923" s="160"/>
      <c r="T923" s="160"/>
      <c r="U923" s="160"/>
      <c r="V923" s="160"/>
      <c r="W923" s="160"/>
      <c r="X923" s="160"/>
      <c r="Y923" s="150"/>
      <c r="Z923" s="150"/>
      <c r="AA923" s="150"/>
      <c r="AB923" s="150"/>
      <c r="AC923" s="150"/>
      <c r="AD923" s="150"/>
      <c r="AE923" s="150"/>
      <c r="AF923" s="150"/>
      <c r="AG923" s="150" t="s">
        <v>264</v>
      </c>
      <c r="AH923" s="150">
        <v>0</v>
      </c>
      <c r="AI923" s="150"/>
      <c r="AJ923" s="150"/>
      <c r="AK923" s="150"/>
      <c r="AL923" s="150"/>
      <c r="AM923" s="150"/>
      <c r="AN923" s="150"/>
      <c r="AO923" s="150"/>
      <c r="AP923" s="150"/>
      <c r="AQ923" s="150"/>
      <c r="AR923" s="150"/>
      <c r="AS923" s="150"/>
      <c r="AT923" s="150"/>
      <c r="AU923" s="150"/>
      <c r="AV923" s="150"/>
      <c r="AW923" s="150"/>
      <c r="AX923" s="150"/>
      <c r="AY923" s="150"/>
      <c r="AZ923" s="150"/>
      <c r="BA923" s="150"/>
      <c r="BB923" s="150"/>
      <c r="BC923" s="150"/>
      <c r="BD923" s="150"/>
      <c r="BE923" s="150"/>
      <c r="BF923" s="150"/>
      <c r="BG923" s="150"/>
      <c r="BH923" s="150"/>
    </row>
    <row r="924" spans="1:60" ht="22.5" outlineLevel="1" x14ac:dyDescent="0.2">
      <c r="A924" s="169">
        <v>180</v>
      </c>
      <c r="B924" s="170" t="s">
        <v>1000</v>
      </c>
      <c r="C924" s="184" t="s">
        <v>1001</v>
      </c>
      <c r="D924" s="171" t="s">
        <v>259</v>
      </c>
      <c r="E924" s="172">
        <v>216.58699999999999</v>
      </c>
      <c r="F924" s="173"/>
      <c r="G924" s="174">
        <f>ROUND(E924*F924,2)</f>
        <v>0</v>
      </c>
      <c r="H924" s="161"/>
      <c r="I924" s="160">
        <f>ROUND(E924*H924,2)</f>
        <v>0</v>
      </c>
      <c r="J924" s="161"/>
      <c r="K924" s="160">
        <f>ROUND(E924*J924,2)</f>
        <v>0</v>
      </c>
      <c r="L924" s="160">
        <v>21</v>
      </c>
      <c r="M924" s="160">
        <f>G924*(1+L924/100)</f>
        <v>0</v>
      </c>
      <c r="N924" s="160">
        <v>5.1020000000000003E-2</v>
      </c>
      <c r="O924" s="160">
        <f>ROUND(E924*N924,2)</f>
        <v>11.05</v>
      </c>
      <c r="P924" s="160">
        <v>0</v>
      </c>
      <c r="Q924" s="160">
        <f>ROUND(E924*P924,2)</f>
        <v>0</v>
      </c>
      <c r="R924" s="160"/>
      <c r="S924" s="160" t="s">
        <v>260</v>
      </c>
      <c r="T924" s="160" t="s">
        <v>260</v>
      </c>
      <c r="U924" s="160">
        <v>0.97</v>
      </c>
      <c r="V924" s="160">
        <f>ROUND(E924*U924,2)</f>
        <v>210.09</v>
      </c>
      <c r="W924" s="160"/>
      <c r="X924" s="160" t="s">
        <v>261</v>
      </c>
      <c r="Y924" s="150"/>
      <c r="Z924" s="150"/>
      <c r="AA924" s="150"/>
      <c r="AB924" s="150"/>
      <c r="AC924" s="150"/>
      <c r="AD924" s="150"/>
      <c r="AE924" s="150"/>
      <c r="AF924" s="150"/>
      <c r="AG924" s="150" t="s">
        <v>262</v>
      </c>
      <c r="AH924" s="150"/>
      <c r="AI924" s="150"/>
      <c r="AJ924" s="150"/>
      <c r="AK924" s="150"/>
      <c r="AL924" s="150"/>
      <c r="AM924" s="150"/>
      <c r="AN924" s="150"/>
      <c r="AO924" s="150"/>
      <c r="AP924" s="150"/>
      <c r="AQ924" s="150"/>
      <c r="AR924" s="150"/>
      <c r="AS924" s="150"/>
      <c r="AT924" s="150"/>
      <c r="AU924" s="150"/>
      <c r="AV924" s="150"/>
      <c r="AW924" s="150"/>
      <c r="AX924" s="150"/>
      <c r="AY924" s="150"/>
      <c r="AZ924" s="150"/>
      <c r="BA924" s="150"/>
      <c r="BB924" s="150"/>
      <c r="BC924" s="150"/>
      <c r="BD924" s="150"/>
      <c r="BE924" s="150"/>
      <c r="BF924" s="150"/>
      <c r="BG924" s="150"/>
      <c r="BH924" s="150"/>
    </row>
    <row r="925" spans="1:60" outlineLevel="1" x14ac:dyDescent="0.2">
      <c r="A925" s="157"/>
      <c r="B925" s="158"/>
      <c r="C925" s="195" t="s">
        <v>618</v>
      </c>
      <c r="D925" s="188"/>
      <c r="E925" s="189"/>
      <c r="F925" s="160"/>
      <c r="G925" s="160"/>
      <c r="H925" s="160"/>
      <c r="I925" s="160"/>
      <c r="J925" s="160"/>
      <c r="K925" s="160"/>
      <c r="L925" s="160"/>
      <c r="M925" s="160"/>
      <c r="N925" s="160"/>
      <c r="O925" s="160"/>
      <c r="P925" s="160"/>
      <c r="Q925" s="160"/>
      <c r="R925" s="160"/>
      <c r="S925" s="160"/>
      <c r="T925" s="160"/>
      <c r="U925" s="160"/>
      <c r="V925" s="160"/>
      <c r="W925" s="160"/>
      <c r="X925" s="160"/>
      <c r="Y925" s="150"/>
      <c r="Z925" s="150"/>
      <c r="AA925" s="150"/>
      <c r="AB925" s="150"/>
      <c r="AC925" s="150"/>
      <c r="AD925" s="150"/>
      <c r="AE925" s="150"/>
      <c r="AF925" s="150"/>
      <c r="AG925" s="150" t="s">
        <v>264</v>
      </c>
      <c r="AH925" s="150">
        <v>0</v>
      </c>
      <c r="AI925" s="150"/>
      <c r="AJ925" s="150"/>
      <c r="AK925" s="150"/>
      <c r="AL925" s="150"/>
      <c r="AM925" s="150"/>
      <c r="AN925" s="150"/>
      <c r="AO925" s="150"/>
      <c r="AP925" s="150"/>
      <c r="AQ925" s="150"/>
      <c r="AR925" s="150"/>
      <c r="AS925" s="150"/>
      <c r="AT925" s="150"/>
      <c r="AU925" s="150"/>
      <c r="AV925" s="150"/>
      <c r="AW925" s="150"/>
      <c r="AX925" s="150"/>
      <c r="AY925" s="150"/>
      <c r="AZ925" s="150"/>
      <c r="BA925" s="150"/>
      <c r="BB925" s="150"/>
      <c r="BC925" s="150"/>
      <c r="BD925" s="150"/>
      <c r="BE925" s="150"/>
      <c r="BF925" s="150"/>
      <c r="BG925" s="150"/>
      <c r="BH925" s="150"/>
    </row>
    <row r="926" spans="1:60" outlineLevel="1" x14ac:dyDescent="0.2">
      <c r="A926" s="157"/>
      <c r="B926" s="158"/>
      <c r="C926" s="195" t="s">
        <v>619</v>
      </c>
      <c r="D926" s="188"/>
      <c r="E926" s="189">
        <v>5.03</v>
      </c>
      <c r="F926" s="160"/>
      <c r="G926" s="160"/>
      <c r="H926" s="160"/>
      <c r="I926" s="160"/>
      <c r="J926" s="160"/>
      <c r="K926" s="160"/>
      <c r="L926" s="160"/>
      <c r="M926" s="160"/>
      <c r="N926" s="160"/>
      <c r="O926" s="160"/>
      <c r="P926" s="160"/>
      <c r="Q926" s="160"/>
      <c r="R926" s="160"/>
      <c r="S926" s="160"/>
      <c r="T926" s="160"/>
      <c r="U926" s="160"/>
      <c r="V926" s="160"/>
      <c r="W926" s="160"/>
      <c r="X926" s="160"/>
      <c r="Y926" s="150"/>
      <c r="Z926" s="150"/>
      <c r="AA926" s="150"/>
      <c r="AB926" s="150"/>
      <c r="AC926" s="150"/>
      <c r="AD926" s="150"/>
      <c r="AE926" s="150"/>
      <c r="AF926" s="150"/>
      <c r="AG926" s="150" t="s">
        <v>264</v>
      </c>
      <c r="AH926" s="150">
        <v>0</v>
      </c>
      <c r="AI926" s="150"/>
      <c r="AJ926" s="150"/>
      <c r="AK926" s="150"/>
      <c r="AL926" s="150"/>
      <c r="AM926" s="150"/>
      <c r="AN926" s="150"/>
      <c r="AO926" s="150"/>
      <c r="AP926" s="150"/>
      <c r="AQ926" s="150"/>
      <c r="AR926" s="150"/>
      <c r="AS926" s="150"/>
      <c r="AT926" s="150"/>
      <c r="AU926" s="150"/>
      <c r="AV926" s="150"/>
      <c r="AW926" s="150"/>
      <c r="AX926" s="150"/>
      <c r="AY926" s="150"/>
      <c r="AZ926" s="150"/>
      <c r="BA926" s="150"/>
      <c r="BB926" s="150"/>
      <c r="BC926" s="150"/>
      <c r="BD926" s="150"/>
      <c r="BE926" s="150"/>
      <c r="BF926" s="150"/>
      <c r="BG926" s="150"/>
      <c r="BH926" s="150"/>
    </row>
    <row r="927" spans="1:60" outlineLevel="1" x14ac:dyDescent="0.2">
      <c r="A927" s="157"/>
      <c r="B927" s="158"/>
      <c r="C927" s="195" t="s">
        <v>620</v>
      </c>
      <c r="D927" s="188"/>
      <c r="E927" s="189">
        <v>16.91</v>
      </c>
      <c r="F927" s="160"/>
      <c r="G927" s="160"/>
      <c r="H927" s="160"/>
      <c r="I927" s="160"/>
      <c r="J927" s="160"/>
      <c r="K927" s="160"/>
      <c r="L927" s="160"/>
      <c r="M927" s="160"/>
      <c r="N927" s="160"/>
      <c r="O927" s="160"/>
      <c r="P927" s="160"/>
      <c r="Q927" s="160"/>
      <c r="R927" s="160"/>
      <c r="S927" s="160"/>
      <c r="T927" s="160"/>
      <c r="U927" s="160"/>
      <c r="V927" s="160"/>
      <c r="W927" s="160"/>
      <c r="X927" s="160"/>
      <c r="Y927" s="150"/>
      <c r="Z927" s="150"/>
      <c r="AA927" s="150"/>
      <c r="AB927" s="150"/>
      <c r="AC927" s="150"/>
      <c r="AD927" s="150"/>
      <c r="AE927" s="150"/>
      <c r="AF927" s="150"/>
      <c r="AG927" s="150" t="s">
        <v>264</v>
      </c>
      <c r="AH927" s="150">
        <v>0</v>
      </c>
      <c r="AI927" s="150"/>
      <c r="AJ927" s="150"/>
      <c r="AK927" s="150"/>
      <c r="AL927" s="150"/>
      <c r="AM927" s="150"/>
      <c r="AN927" s="150"/>
      <c r="AO927" s="150"/>
      <c r="AP927" s="150"/>
      <c r="AQ927" s="150"/>
      <c r="AR927" s="150"/>
      <c r="AS927" s="150"/>
      <c r="AT927" s="150"/>
      <c r="AU927" s="150"/>
      <c r="AV927" s="150"/>
      <c r="AW927" s="150"/>
      <c r="AX927" s="150"/>
      <c r="AY927" s="150"/>
      <c r="AZ927" s="150"/>
      <c r="BA927" s="150"/>
      <c r="BB927" s="150"/>
      <c r="BC927" s="150"/>
      <c r="BD927" s="150"/>
      <c r="BE927" s="150"/>
      <c r="BF927" s="150"/>
      <c r="BG927" s="150"/>
      <c r="BH927" s="150"/>
    </row>
    <row r="928" spans="1:60" outlineLevel="1" x14ac:dyDescent="0.2">
      <c r="A928" s="157"/>
      <c r="B928" s="158"/>
      <c r="C928" s="195" t="s">
        <v>393</v>
      </c>
      <c r="D928" s="188"/>
      <c r="E928" s="189">
        <v>19.54</v>
      </c>
      <c r="F928" s="160"/>
      <c r="G928" s="160"/>
      <c r="H928" s="160"/>
      <c r="I928" s="160"/>
      <c r="J928" s="160"/>
      <c r="K928" s="160"/>
      <c r="L928" s="160"/>
      <c r="M928" s="160"/>
      <c r="N928" s="160"/>
      <c r="O928" s="160"/>
      <c r="P928" s="160"/>
      <c r="Q928" s="160"/>
      <c r="R928" s="160"/>
      <c r="S928" s="160"/>
      <c r="T928" s="160"/>
      <c r="U928" s="160"/>
      <c r="V928" s="160"/>
      <c r="W928" s="160"/>
      <c r="X928" s="160"/>
      <c r="Y928" s="150"/>
      <c r="Z928" s="150"/>
      <c r="AA928" s="150"/>
      <c r="AB928" s="150"/>
      <c r="AC928" s="150"/>
      <c r="AD928" s="150"/>
      <c r="AE928" s="150"/>
      <c r="AF928" s="150"/>
      <c r="AG928" s="150" t="s">
        <v>264</v>
      </c>
      <c r="AH928" s="150">
        <v>0</v>
      </c>
      <c r="AI928" s="150"/>
      <c r="AJ928" s="150"/>
      <c r="AK928" s="150"/>
      <c r="AL928" s="150"/>
      <c r="AM928" s="150"/>
      <c r="AN928" s="150"/>
      <c r="AO928" s="150"/>
      <c r="AP928" s="150"/>
      <c r="AQ928" s="150"/>
      <c r="AR928" s="150"/>
      <c r="AS928" s="150"/>
      <c r="AT928" s="150"/>
      <c r="AU928" s="150"/>
      <c r="AV928" s="150"/>
      <c r="AW928" s="150"/>
      <c r="AX928" s="150"/>
      <c r="AY928" s="150"/>
      <c r="AZ928" s="150"/>
      <c r="BA928" s="150"/>
      <c r="BB928" s="150"/>
      <c r="BC928" s="150"/>
      <c r="BD928" s="150"/>
      <c r="BE928" s="150"/>
      <c r="BF928" s="150"/>
      <c r="BG928" s="150"/>
      <c r="BH928" s="150"/>
    </row>
    <row r="929" spans="1:60" outlineLevel="1" x14ac:dyDescent="0.2">
      <c r="A929" s="157"/>
      <c r="B929" s="158"/>
      <c r="C929" s="195" t="s">
        <v>394</v>
      </c>
      <c r="D929" s="188"/>
      <c r="E929" s="189">
        <v>8.5</v>
      </c>
      <c r="F929" s="160"/>
      <c r="G929" s="160"/>
      <c r="H929" s="160"/>
      <c r="I929" s="160"/>
      <c r="J929" s="160"/>
      <c r="K929" s="160"/>
      <c r="L929" s="160"/>
      <c r="M929" s="160"/>
      <c r="N929" s="160"/>
      <c r="O929" s="160"/>
      <c r="P929" s="160"/>
      <c r="Q929" s="160"/>
      <c r="R929" s="160"/>
      <c r="S929" s="160"/>
      <c r="T929" s="160"/>
      <c r="U929" s="160"/>
      <c r="V929" s="160"/>
      <c r="W929" s="160"/>
      <c r="X929" s="160"/>
      <c r="Y929" s="150"/>
      <c r="Z929" s="150"/>
      <c r="AA929" s="150"/>
      <c r="AB929" s="150"/>
      <c r="AC929" s="150"/>
      <c r="AD929" s="150"/>
      <c r="AE929" s="150"/>
      <c r="AF929" s="150"/>
      <c r="AG929" s="150" t="s">
        <v>264</v>
      </c>
      <c r="AH929" s="150">
        <v>0</v>
      </c>
      <c r="AI929" s="150"/>
      <c r="AJ929" s="150"/>
      <c r="AK929" s="150"/>
      <c r="AL929" s="150"/>
      <c r="AM929" s="150"/>
      <c r="AN929" s="150"/>
      <c r="AO929" s="150"/>
      <c r="AP929" s="150"/>
      <c r="AQ929" s="150"/>
      <c r="AR929" s="150"/>
      <c r="AS929" s="150"/>
      <c r="AT929" s="150"/>
      <c r="AU929" s="150"/>
      <c r="AV929" s="150"/>
      <c r="AW929" s="150"/>
      <c r="AX929" s="150"/>
      <c r="AY929" s="150"/>
      <c r="AZ929" s="150"/>
      <c r="BA929" s="150"/>
      <c r="BB929" s="150"/>
      <c r="BC929" s="150"/>
      <c r="BD929" s="150"/>
      <c r="BE929" s="150"/>
      <c r="BF929" s="150"/>
      <c r="BG929" s="150"/>
      <c r="BH929" s="150"/>
    </row>
    <row r="930" spans="1:60" outlineLevel="1" x14ac:dyDescent="0.2">
      <c r="A930" s="157"/>
      <c r="B930" s="158"/>
      <c r="C930" s="195" t="s">
        <v>621</v>
      </c>
      <c r="D930" s="188"/>
      <c r="E930" s="189">
        <v>89</v>
      </c>
      <c r="F930" s="160"/>
      <c r="G930" s="160"/>
      <c r="H930" s="160"/>
      <c r="I930" s="160"/>
      <c r="J930" s="160"/>
      <c r="K930" s="160"/>
      <c r="L930" s="160"/>
      <c r="M930" s="160"/>
      <c r="N930" s="160"/>
      <c r="O930" s="160"/>
      <c r="P930" s="160"/>
      <c r="Q930" s="160"/>
      <c r="R930" s="160"/>
      <c r="S930" s="160"/>
      <c r="T930" s="160"/>
      <c r="U930" s="160"/>
      <c r="V930" s="160"/>
      <c r="W930" s="160"/>
      <c r="X930" s="160"/>
      <c r="Y930" s="150"/>
      <c r="Z930" s="150"/>
      <c r="AA930" s="150"/>
      <c r="AB930" s="150"/>
      <c r="AC930" s="150"/>
      <c r="AD930" s="150"/>
      <c r="AE930" s="150"/>
      <c r="AF930" s="150"/>
      <c r="AG930" s="150" t="s">
        <v>264</v>
      </c>
      <c r="AH930" s="150">
        <v>0</v>
      </c>
      <c r="AI930" s="150"/>
      <c r="AJ930" s="150"/>
      <c r="AK930" s="150"/>
      <c r="AL930" s="150"/>
      <c r="AM930" s="150"/>
      <c r="AN930" s="150"/>
      <c r="AO930" s="150"/>
      <c r="AP930" s="150"/>
      <c r="AQ930" s="150"/>
      <c r="AR930" s="150"/>
      <c r="AS930" s="150"/>
      <c r="AT930" s="150"/>
      <c r="AU930" s="150"/>
      <c r="AV930" s="150"/>
      <c r="AW930" s="150"/>
      <c r="AX930" s="150"/>
      <c r="AY930" s="150"/>
      <c r="AZ930" s="150"/>
      <c r="BA930" s="150"/>
      <c r="BB930" s="150"/>
      <c r="BC930" s="150"/>
      <c r="BD930" s="150"/>
      <c r="BE930" s="150"/>
      <c r="BF930" s="150"/>
      <c r="BG930" s="150"/>
      <c r="BH930" s="150"/>
    </row>
    <row r="931" spans="1:60" outlineLevel="1" x14ac:dyDescent="0.2">
      <c r="A931" s="157"/>
      <c r="B931" s="158"/>
      <c r="C931" s="195" t="s">
        <v>524</v>
      </c>
      <c r="D931" s="188"/>
      <c r="E931" s="189">
        <v>9.0399999999999991</v>
      </c>
      <c r="F931" s="160"/>
      <c r="G931" s="160"/>
      <c r="H931" s="160"/>
      <c r="I931" s="160"/>
      <c r="J931" s="160"/>
      <c r="K931" s="160"/>
      <c r="L931" s="160"/>
      <c r="M931" s="160"/>
      <c r="N931" s="160"/>
      <c r="O931" s="160"/>
      <c r="P931" s="160"/>
      <c r="Q931" s="160"/>
      <c r="R931" s="160"/>
      <c r="S931" s="160"/>
      <c r="T931" s="160"/>
      <c r="U931" s="160"/>
      <c r="V931" s="160"/>
      <c r="W931" s="160"/>
      <c r="X931" s="160"/>
      <c r="Y931" s="150"/>
      <c r="Z931" s="150"/>
      <c r="AA931" s="150"/>
      <c r="AB931" s="150"/>
      <c r="AC931" s="150"/>
      <c r="AD931" s="150"/>
      <c r="AE931" s="150"/>
      <c r="AF931" s="150"/>
      <c r="AG931" s="150" t="s">
        <v>264</v>
      </c>
      <c r="AH931" s="150">
        <v>0</v>
      </c>
      <c r="AI931" s="150"/>
      <c r="AJ931" s="150"/>
      <c r="AK931" s="150"/>
      <c r="AL931" s="150"/>
      <c r="AM931" s="150"/>
      <c r="AN931" s="150"/>
      <c r="AO931" s="150"/>
      <c r="AP931" s="150"/>
      <c r="AQ931" s="150"/>
      <c r="AR931" s="150"/>
      <c r="AS931" s="150"/>
      <c r="AT931" s="150"/>
      <c r="AU931" s="150"/>
      <c r="AV931" s="150"/>
      <c r="AW931" s="150"/>
      <c r="AX931" s="150"/>
      <c r="AY931" s="150"/>
      <c r="AZ931" s="150"/>
      <c r="BA931" s="150"/>
      <c r="BB931" s="150"/>
      <c r="BC931" s="150"/>
      <c r="BD931" s="150"/>
      <c r="BE931" s="150"/>
      <c r="BF931" s="150"/>
      <c r="BG931" s="150"/>
      <c r="BH931" s="150"/>
    </row>
    <row r="932" spans="1:60" outlineLevel="1" x14ac:dyDescent="0.2">
      <c r="A932" s="157"/>
      <c r="B932" s="158"/>
      <c r="C932" s="195" t="s">
        <v>970</v>
      </c>
      <c r="D932" s="188"/>
      <c r="E932" s="189">
        <v>4.8070000000000004</v>
      </c>
      <c r="F932" s="160"/>
      <c r="G932" s="160"/>
      <c r="H932" s="160"/>
      <c r="I932" s="160"/>
      <c r="J932" s="160"/>
      <c r="K932" s="160"/>
      <c r="L932" s="160"/>
      <c r="M932" s="160"/>
      <c r="N932" s="160"/>
      <c r="O932" s="160"/>
      <c r="P932" s="160"/>
      <c r="Q932" s="160"/>
      <c r="R932" s="160"/>
      <c r="S932" s="160"/>
      <c r="T932" s="160"/>
      <c r="U932" s="160"/>
      <c r="V932" s="160"/>
      <c r="W932" s="160"/>
      <c r="X932" s="160"/>
      <c r="Y932" s="150"/>
      <c r="Z932" s="150"/>
      <c r="AA932" s="150"/>
      <c r="AB932" s="150"/>
      <c r="AC932" s="150"/>
      <c r="AD932" s="150"/>
      <c r="AE932" s="150"/>
      <c r="AF932" s="150"/>
      <c r="AG932" s="150" t="s">
        <v>264</v>
      </c>
      <c r="AH932" s="150">
        <v>0</v>
      </c>
      <c r="AI932" s="150"/>
      <c r="AJ932" s="150"/>
      <c r="AK932" s="150"/>
      <c r="AL932" s="150"/>
      <c r="AM932" s="150"/>
      <c r="AN932" s="150"/>
      <c r="AO932" s="150"/>
      <c r="AP932" s="150"/>
      <c r="AQ932" s="150"/>
      <c r="AR932" s="150"/>
      <c r="AS932" s="150"/>
      <c r="AT932" s="150"/>
      <c r="AU932" s="150"/>
      <c r="AV932" s="150"/>
      <c r="AW932" s="150"/>
      <c r="AX932" s="150"/>
      <c r="AY932" s="150"/>
      <c r="AZ932" s="150"/>
      <c r="BA932" s="150"/>
      <c r="BB932" s="150"/>
      <c r="BC932" s="150"/>
      <c r="BD932" s="150"/>
      <c r="BE932" s="150"/>
      <c r="BF932" s="150"/>
      <c r="BG932" s="150"/>
      <c r="BH932" s="150"/>
    </row>
    <row r="933" spans="1:60" outlineLevel="1" x14ac:dyDescent="0.2">
      <c r="A933" s="157"/>
      <c r="B933" s="158"/>
      <c r="C933" s="195" t="s">
        <v>628</v>
      </c>
      <c r="D933" s="188"/>
      <c r="E933" s="189"/>
      <c r="F933" s="160"/>
      <c r="G933" s="160"/>
      <c r="H933" s="160"/>
      <c r="I933" s="160"/>
      <c r="J933" s="160"/>
      <c r="K933" s="160"/>
      <c r="L933" s="160"/>
      <c r="M933" s="160"/>
      <c r="N933" s="160"/>
      <c r="O933" s="160"/>
      <c r="P933" s="160"/>
      <c r="Q933" s="160"/>
      <c r="R933" s="160"/>
      <c r="S933" s="160"/>
      <c r="T933" s="160"/>
      <c r="U933" s="160"/>
      <c r="V933" s="160"/>
      <c r="W933" s="160"/>
      <c r="X933" s="160"/>
      <c r="Y933" s="150"/>
      <c r="Z933" s="150"/>
      <c r="AA933" s="150"/>
      <c r="AB933" s="150"/>
      <c r="AC933" s="150"/>
      <c r="AD933" s="150"/>
      <c r="AE933" s="150"/>
      <c r="AF933" s="150"/>
      <c r="AG933" s="150" t="s">
        <v>264</v>
      </c>
      <c r="AH933" s="150">
        <v>0</v>
      </c>
      <c r="AI933" s="150"/>
      <c r="AJ933" s="150"/>
      <c r="AK933" s="150"/>
      <c r="AL933" s="150"/>
      <c r="AM933" s="150"/>
      <c r="AN933" s="150"/>
      <c r="AO933" s="150"/>
      <c r="AP933" s="150"/>
      <c r="AQ933" s="150"/>
      <c r="AR933" s="150"/>
      <c r="AS933" s="150"/>
      <c r="AT933" s="150"/>
      <c r="AU933" s="150"/>
      <c r="AV933" s="150"/>
      <c r="AW933" s="150"/>
      <c r="AX933" s="150"/>
      <c r="AY933" s="150"/>
      <c r="AZ933" s="150"/>
      <c r="BA933" s="150"/>
      <c r="BB933" s="150"/>
      <c r="BC933" s="150"/>
      <c r="BD933" s="150"/>
      <c r="BE933" s="150"/>
      <c r="BF933" s="150"/>
      <c r="BG933" s="150"/>
      <c r="BH933" s="150"/>
    </row>
    <row r="934" spans="1:60" outlineLevel="1" x14ac:dyDescent="0.2">
      <c r="A934" s="157"/>
      <c r="B934" s="158"/>
      <c r="C934" s="195" t="s">
        <v>629</v>
      </c>
      <c r="D934" s="188"/>
      <c r="E934" s="189">
        <v>13.94</v>
      </c>
      <c r="F934" s="160"/>
      <c r="G934" s="160"/>
      <c r="H934" s="160"/>
      <c r="I934" s="160"/>
      <c r="J934" s="160"/>
      <c r="K934" s="160"/>
      <c r="L934" s="160"/>
      <c r="M934" s="160"/>
      <c r="N934" s="160"/>
      <c r="O934" s="160"/>
      <c r="P934" s="160"/>
      <c r="Q934" s="160"/>
      <c r="R934" s="160"/>
      <c r="S934" s="160"/>
      <c r="T934" s="160"/>
      <c r="U934" s="160"/>
      <c r="V934" s="160"/>
      <c r="W934" s="160"/>
      <c r="X934" s="160"/>
      <c r="Y934" s="150"/>
      <c r="Z934" s="150"/>
      <c r="AA934" s="150"/>
      <c r="AB934" s="150"/>
      <c r="AC934" s="150"/>
      <c r="AD934" s="150"/>
      <c r="AE934" s="150"/>
      <c r="AF934" s="150"/>
      <c r="AG934" s="150" t="s">
        <v>264</v>
      </c>
      <c r="AH934" s="150">
        <v>0</v>
      </c>
      <c r="AI934" s="150"/>
      <c r="AJ934" s="150"/>
      <c r="AK934" s="150"/>
      <c r="AL934" s="150"/>
      <c r="AM934" s="150"/>
      <c r="AN934" s="150"/>
      <c r="AO934" s="150"/>
      <c r="AP934" s="150"/>
      <c r="AQ934" s="150"/>
      <c r="AR934" s="150"/>
      <c r="AS934" s="150"/>
      <c r="AT934" s="150"/>
      <c r="AU934" s="150"/>
      <c r="AV934" s="150"/>
      <c r="AW934" s="150"/>
      <c r="AX934" s="150"/>
      <c r="AY934" s="150"/>
      <c r="AZ934" s="150"/>
      <c r="BA934" s="150"/>
      <c r="BB934" s="150"/>
      <c r="BC934" s="150"/>
      <c r="BD934" s="150"/>
      <c r="BE934" s="150"/>
      <c r="BF934" s="150"/>
      <c r="BG934" s="150"/>
      <c r="BH934" s="150"/>
    </row>
    <row r="935" spans="1:60" outlineLevel="1" x14ac:dyDescent="0.2">
      <c r="A935" s="157"/>
      <c r="B935" s="158"/>
      <c r="C935" s="195" t="s">
        <v>630</v>
      </c>
      <c r="D935" s="188"/>
      <c r="E935" s="189">
        <v>2.7</v>
      </c>
      <c r="F935" s="160"/>
      <c r="G935" s="160"/>
      <c r="H935" s="160"/>
      <c r="I935" s="160"/>
      <c r="J935" s="160"/>
      <c r="K935" s="160"/>
      <c r="L935" s="160"/>
      <c r="M935" s="160"/>
      <c r="N935" s="160"/>
      <c r="O935" s="160"/>
      <c r="P935" s="160"/>
      <c r="Q935" s="160"/>
      <c r="R935" s="160"/>
      <c r="S935" s="160"/>
      <c r="T935" s="160"/>
      <c r="U935" s="160"/>
      <c r="V935" s="160"/>
      <c r="W935" s="160"/>
      <c r="X935" s="160"/>
      <c r="Y935" s="150"/>
      <c r="Z935" s="150"/>
      <c r="AA935" s="150"/>
      <c r="AB935" s="150"/>
      <c r="AC935" s="150"/>
      <c r="AD935" s="150"/>
      <c r="AE935" s="150"/>
      <c r="AF935" s="150"/>
      <c r="AG935" s="150" t="s">
        <v>264</v>
      </c>
      <c r="AH935" s="150">
        <v>0</v>
      </c>
      <c r="AI935" s="150"/>
      <c r="AJ935" s="150"/>
      <c r="AK935" s="150"/>
      <c r="AL935" s="150"/>
      <c r="AM935" s="150"/>
      <c r="AN935" s="150"/>
      <c r="AO935" s="150"/>
      <c r="AP935" s="150"/>
      <c r="AQ935" s="150"/>
      <c r="AR935" s="150"/>
      <c r="AS935" s="150"/>
      <c r="AT935" s="150"/>
      <c r="AU935" s="150"/>
      <c r="AV935" s="150"/>
      <c r="AW935" s="150"/>
      <c r="AX935" s="150"/>
      <c r="AY935" s="150"/>
      <c r="AZ935" s="150"/>
      <c r="BA935" s="150"/>
      <c r="BB935" s="150"/>
      <c r="BC935" s="150"/>
      <c r="BD935" s="150"/>
      <c r="BE935" s="150"/>
      <c r="BF935" s="150"/>
      <c r="BG935" s="150"/>
      <c r="BH935" s="150"/>
    </row>
    <row r="936" spans="1:60" outlineLevel="1" x14ac:dyDescent="0.2">
      <c r="A936" s="157"/>
      <c r="B936" s="158"/>
      <c r="C936" s="195" t="s">
        <v>631</v>
      </c>
      <c r="D936" s="188"/>
      <c r="E936" s="189">
        <v>8.89</v>
      </c>
      <c r="F936" s="160"/>
      <c r="G936" s="160"/>
      <c r="H936" s="160"/>
      <c r="I936" s="160"/>
      <c r="J936" s="160"/>
      <c r="K936" s="160"/>
      <c r="L936" s="160"/>
      <c r="M936" s="160"/>
      <c r="N936" s="160"/>
      <c r="O936" s="160"/>
      <c r="P936" s="160"/>
      <c r="Q936" s="160"/>
      <c r="R936" s="160"/>
      <c r="S936" s="160"/>
      <c r="T936" s="160"/>
      <c r="U936" s="160"/>
      <c r="V936" s="160"/>
      <c r="W936" s="160"/>
      <c r="X936" s="160"/>
      <c r="Y936" s="150"/>
      <c r="Z936" s="150"/>
      <c r="AA936" s="150"/>
      <c r="AB936" s="150"/>
      <c r="AC936" s="150"/>
      <c r="AD936" s="150"/>
      <c r="AE936" s="150"/>
      <c r="AF936" s="150"/>
      <c r="AG936" s="150" t="s">
        <v>264</v>
      </c>
      <c r="AH936" s="150">
        <v>0</v>
      </c>
      <c r="AI936" s="150"/>
      <c r="AJ936" s="150"/>
      <c r="AK936" s="150"/>
      <c r="AL936" s="150"/>
      <c r="AM936" s="150"/>
      <c r="AN936" s="150"/>
      <c r="AO936" s="150"/>
      <c r="AP936" s="150"/>
      <c r="AQ936" s="150"/>
      <c r="AR936" s="150"/>
      <c r="AS936" s="150"/>
      <c r="AT936" s="150"/>
      <c r="AU936" s="150"/>
      <c r="AV936" s="150"/>
      <c r="AW936" s="150"/>
      <c r="AX936" s="150"/>
      <c r="AY936" s="150"/>
      <c r="AZ936" s="150"/>
      <c r="BA936" s="150"/>
      <c r="BB936" s="150"/>
      <c r="BC936" s="150"/>
      <c r="BD936" s="150"/>
      <c r="BE936" s="150"/>
      <c r="BF936" s="150"/>
      <c r="BG936" s="150"/>
      <c r="BH936" s="150"/>
    </row>
    <row r="937" spans="1:60" outlineLevel="1" x14ac:dyDescent="0.2">
      <c r="A937" s="157"/>
      <c r="B937" s="158"/>
      <c r="C937" s="195" t="s">
        <v>632</v>
      </c>
      <c r="D937" s="188"/>
      <c r="E937" s="189">
        <v>7.27</v>
      </c>
      <c r="F937" s="160"/>
      <c r="G937" s="160"/>
      <c r="H937" s="160"/>
      <c r="I937" s="160"/>
      <c r="J937" s="160"/>
      <c r="K937" s="160"/>
      <c r="L937" s="160"/>
      <c r="M937" s="160"/>
      <c r="N937" s="160"/>
      <c r="O937" s="160"/>
      <c r="P937" s="160"/>
      <c r="Q937" s="160"/>
      <c r="R937" s="160"/>
      <c r="S937" s="160"/>
      <c r="T937" s="160"/>
      <c r="U937" s="160"/>
      <c r="V937" s="160"/>
      <c r="W937" s="160"/>
      <c r="X937" s="160"/>
      <c r="Y937" s="150"/>
      <c r="Z937" s="150"/>
      <c r="AA937" s="150"/>
      <c r="AB937" s="150"/>
      <c r="AC937" s="150"/>
      <c r="AD937" s="150"/>
      <c r="AE937" s="150"/>
      <c r="AF937" s="150"/>
      <c r="AG937" s="150" t="s">
        <v>264</v>
      </c>
      <c r="AH937" s="150">
        <v>0</v>
      </c>
      <c r="AI937" s="150"/>
      <c r="AJ937" s="150"/>
      <c r="AK937" s="150"/>
      <c r="AL937" s="150"/>
      <c r="AM937" s="150"/>
      <c r="AN937" s="150"/>
      <c r="AO937" s="150"/>
      <c r="AP937" s="150"/>
      <c r="AQ937" s="150"/>
      <c r="AR937" s="150"/>
      <c r="AS937" s="150"/>
      <c r="AT937" s="150"/>
      <c r="AU937" s="150"/>
      <c r="AV937" s="150"/>
      <c r="AW937" s="150"/>
      <c r="AX937" s="150"/>
      <c r="AY937" s="150"/>
      <c r="AZ937" s="150"/>
      <c r="BA937" s="150"/>
      <c r="BB937" s="150"/>
      <c r="BC937" s="150"/>
      <c r="BD937" s="150"/>
      <c r="BE937" s="150"/>
      <c r="BF937" s="150"/>
      <c r="BG937" s="150"/>
      <c r="BH937" s="150"/>
    </row>
    <row r="938" spans="1:60" outlineLevel="1" x14ac:dyDescent="0.2">
      <c r="A938" s="157"/>
      <c r="B938" s="158"/>
      <c r="C938" s="195" t="s">
        <v>633</v>
      </c>
      <c r="D938" s="188"/>
      <c r="E938" s="189">
        <v>4.59</v>
      </c>
      <c r="F938" s="160"/>
      <c r="G938" s="160"/>
      <c r="H938" s="160"/>
      <c r="I938" s="160"/>
      <c r="J938" s="160"/>
      <c r="K938" s="160"/>
      <c r="L938" s="160"/>
      <c r="M938" s="160"/>
      <c r="N938" s="160"/>
      <c r="O938" s="160"/>
      <c r="P938" s="160"/>
      <c r="Q938" s="160"/>
      <c r="R938" s="160"/>
      <c r="S938" s="160"/>
      <c r="T938" s="160"/>
      <c r="U938" s="160"/>
      <c r="V938" s="160"/>
      <c r="W938" s="160"/>
      <c r="X938" s="160"/>
      <c r="Y938" s="150"/>
      <c r="Z938" s="150"/>
      <c r="AA938" s="150"/>
      <c r="AB938" s="150"/>
      <c r="AC938" s="150"/>
      <c r="AD938" s="150"/>
      <c r="AE938" s="150"/>
      <c r="AF938" s="150"/>
      <c r="AG938" s="150" t="s">
        <v>264</v>
      </c>
      <c r="AH938" s="150">
        <v>0</v>
      </c>
      <c r="AI938" s="150"/>
      <c r="AJ938" s="150"/>
      <c r="AK938" s="150"/>
      <c r="AL938" s="150"/>
      <c r="AM938" s="150"/>
      <c r="AN938" s="150"/>
      <c r="AO938" s="150"/>
      <c r="AP938" s="150"/>
      <c r="AQ938" s="150"/>
      <c r="AR938" s="150"/>
      <c r="AS938" s="150"/>
      <c r="AT938" s="150"/>
      <c r="AU938" s="150"/>
      <c r="AV938" s="150"/>
      <c r="AW938" s="150"/>
      <c r="AX938" s="150"/>
      <c r="AY938" s="150"/>
      <c r="AZ938" s="150"/>
      <c r="BA938" s="150"/>
      <c r="BB938" s="150"/>
      <c r="BC938" s="150"/>
      <c r="BD938" s="150"/>
      <c r="BE938" s="150"/>
      <c r="BF938" s="150"/>
      <c r="BG938" s="150"/>
      <c r="BH938" s="150"/>
    </row>
    <row r="939" spans="1:60" outlineLevel="1" x14ac:dyDescent="0.2">
      <c r="A939" s="157"/>
      <c r="B939" s="158"/>
      <c r="C939" s="195" t="s">
        <v>634</v>
      </c>
      <c r="D939" s="188"/>
      <c r="E939" s="189">
        <v>10.69</v>
      </c>
      <c r="F939" s="160"/>
      <c r="G939" s="160"/>
      <c r="H939" s="160"/>
      <c r="I939" s="160"/>
      <c r="J939" s="160"/>
      <c r="K939" s="160"/>
      <c r="L939" s="160"/>
      <c r="M939" s="160"/>
      <c r="N939" s="160"/>
      <c r="O939" s="160"/>
      <c r="P939" s="160"/>
      <c r="Q939" s="160"/>
      <c r="R939" s="160"/>
      <c r="S939" s="160"/>
      <c r="T939" s="160"/>
      <c r="U939" s="160"/>
      <c r="V939" s="160"/>
      <c r="W939" s="160"/>
      <c r="X939" s="160"/>
      <c r="Y939" s="150"/>
      <c r="Z939" s="150"/>
      <c r="AA939" s="150"/>
      <c r="AB939" s="150"/>
      <c r="AC939" s="150"/>
      <c r="AD939" s="150"/>
      <c r="AE939" s="150"/>
      <c r="AF939" s="150"/>
      <c r="AG939" s="150" t="s">
        <v>264</v>
      </c>
      <c r="AH939" s="150">
        <v>0</v>
      </c>
      <c r="AI939" s="150"/>
      <c r="AJ939" s="150"/>
      <c r="AK939" s="150"/>
      <c r="AL939" s="150"/>
      <c r="AM939" s="150"/>
      <c r="AN939" s="150"/>
      <c r="AO939" s="150"/>
      <c r="AP939" s="150"/>
      <c r="AQ939" s="150"/>
      <c r="AR939" s="150"/>
      <c r="AS939" s="150"/>
      <c r="AT939" s="150"/>
      <c r="AU939" s="150"/>
      <c r="AV939" s="150"/>
      <c r="AW939" s="150"/>
      <c r="AX939" s="150"/>
      <c r="AY939" s="150"/>
      <c r="AZ939" s="150"/>
      <c r="BA939" s="150"/>
      <c r="BB939" s="150"/>
      <c r="BC939" s="150"/>
      <c r="BD939" s="150"/>
      <c r="BE939" s="150"/>
      <c r="BF939" s="150"/>
      <c r="BG939" s="150"/>
      <c r="BH939" s="150"/>
    </row>
    <row r="940" spans="1:60" outlineLevel="1" x14ac:dyDescent="0.2">
      <c r="A940" s="157"/>
      <c r="B940" s="158"/>
      <c r="C940" s="195" t="s">
        <v>635</v>
      </c>
      <c r="D940" s="188"/>
      <c r="E940" s="189">
        <v>3.34</v>
      </c>
      <c r="F940" s="160"/>
      <c r="G940" s="160"/>
      <c r="H940" s="160"/>
      <c r="I940" s="160"/>
      <c r="J940" s="160"/>
      <c r="K940" s="160"/>
      <c r="L940" s="160"/>
      <c r="M940" s="160"/>
      <c r="N940" s="160"/>
      <c r="O940" s="160"/>
      <c r="P940" s="160"/>
      <c r="Q940" s="160"/>
      <c r="R940" s="160"/>
      <c r="S940" s="160"/>
      <c r="T940" s="160"/>
      <c r="U940" s="160"/>
      <c r="V940" s="160"/>
      <c r="W940" s="160"/>
      <c r="X940" s="160"/>
      <c r="Y940" s="150"/>
      <c r="Z940" s="150"/>
      <c r="AA940" s="150"/>
      <c r="AB940" s="150"/>
      <c r="AC940" s="150"/>
      <c r="AD940" s="150"/>
      <c r="AE940" s="150"/>
      <c r="AF940" s="150"/>
      <c r="AG940" s="150" t="s">
        <v>264</v>
      </c>
      <c r="AH940" s="150">
        <v>0</v>
      </c>
      <c r="AI940" s="150"/>
      <c r="AJ940" s="150"/>
      <c r="AK940" s="150"/>
      <c r="AL940" s="150"/>
      <c r="AM940" s="150"/>
      <c r="AN940" s="150"/>
      <c r="AO940" s="150"/>
      <c r="AP940" s="150"/>
      <c r="AQ940" s="150"/>
      <c r="AR940" s="150"/>
      <c r="AS940" s="150"/>
      <c r="AT940" s="150"/>
      <c r="AU940" s="150"/>
      <c r="AV940" s="150"/>
      <c r="AW940" s="150"/>
      <c r="AX940" s="150"/>
      <c r="AY940" s="150"/>
      <c r="AZ940" s="150"/>
      <c r="BA940" s="150"/>
      <c r="BB940" s="150"/>
      <c r="BC940" s="150"/>
      <c r="BD940" s="150"/>
      <c r="BE940" s="150"/>
      <c r="BF940" s="150"/>
      <c r="BG940" s="150"/>
      <c r="BH940" s="150"/>
    </row>
    <row r="941" spans="1:60" outlineLevel="1" x14ac:dyDescent="0.2">
      <c r="A941" s="157"/>
      <c r="B941" s="158"/>
      <c r="C941" s="195" t="s">
        <v>636</v>
      </c>
      <c r="D941" s="188"/>
      <c r="E941" s="189">
        <v>1.45</v>
      </c>
      <c r="F941" s="160"/>
      <c r="G941" s="160"/>
      <c r="H941" s="160"/>
      <c r="I941" s="160"/>
      <c r="J941" s="160"/>
      <c r="K941" s="160"/>
      <c r="L941" s="160"/>
      <c r="M941" s="160"/>
      <c r="N941" s="160"/>
      <c r="O941" s="160"/>
      <c r="P941" s="160"/>
      <c r="Q941" s="160"/>
      <c r="R941" s="160"/>
      <c r="S941" s="160"/>
      <c r="T941" s="160"/>
      <c r="U941" s="160"/>
      <c r="V941" s="160"/>
      <c r="W941" s="160"/>
      <c r="X941" s="160"/>
      <c r="Y941" s="150"/>
      <c r="Z941" s="150"/>
      <c r="AA941" s="150"/>
      <c r="AB941" s="150"/>
      <c r="AC941" s="150"/>
      <c r="AD941" s="150"/>
      <c r="AE941" s="150"/>
      <c r="AF941" s="150"/>
      <c r="AG941" s="150" t="s">
        <v>264</v>
      </c>
      <c r="AH941" s="150">
        <v>0</v>
      </c>
      <c r="AI941" s="150"/>
      <c r="AJ941" s="150"/>
      <c r="AK941" s="150"/>
      <c r="AL941" s="150"/>
      <c r="AM941" s="150"/>
      <c r="AN941" s="150"/>
      <c r="AO941" s="150"/>
      <c r="AP941" s="150"/>
      <c r="AQ941" s="150"/>
      <c r="AR941" s="150"/>
      <c r="AS941" s="150"/>
      <c r="AT941" s="150"/>
      <c r="AU941" s="150"/>
      <c r="AV941" s="150"/>
      <c r="AW941" s="150"/>
      <c r="AX941" s="150"/>
      <c r="AY941" s="150"/>
      <c r="AZ941" s="150"/>
      <c r="BA941" s="150"/>
      <c r="BB941" s="150"/>
      <c r="BC941" s="150"/>
      <c r="BD941" s="150"/>
      <c r="BE941" s="150"/>
      <c r="BF941" s="150"/>
      <c r="BG941" s="150"/>
      <c r="BH941" s="150"/>
    </row>
    <row r="942" spans="1:60" outlineLevel="1" x14ac:dyDescent="0.2">
      <c r="A942" s="157"/>
      <c r="B942" s="158"/>
      <c r="C942" s="195" t="s">
        <v>637</v>
      </c>
      <c r="D942" s="188"/>
      <c r="E942" s="189">
        <v>8.01</v>
      </c>
      <c r="F942" s="160"/>
      <c r="G942" s="160"/>
      <c r="H942" s="160"/>
      <c r="I942" s="160"/>
      <c r="J942" s="160"/>
      <c r="K942" s="160"/>
      <c r="L942" s="160"/>
      <c r="M942" s="160"/>
      <c r="N942" s="160"/>
      <c r="O942" s="160"/>
      <c r="P942" s="160"/>
      <c r="Q942" s="160"/>
      <c r="R942" s="160"/>
      <c r="S942" s="160"/>
      <c r="T942" s="160"/>
      <c r="U942" s="160"/>
      <c r="V942" s="160"/>
      <c r="W942" s="160"/>
      <c r="X942" s="160"/>
      <c r="Y942" s="150"/>
      <c r="Z942" s="150"/>
      <c r="AA942" s="150"/>
      <c r="AB942" s="150"/>
      <c r="AC942" s="150"/>
      <c r="AD942" s="150"/>
      <c r="AE942" s="150"/>
      <c r="AF942" s="150"/>
      <c r="AG942" s="150" t="s">
        <v>264</v>
      </c>
      <c r="AH942" s="150">
        <v>0</v>
      </c>
      <c r="AI942" s="150"/>
      <c r="AJ942" s="150"/>
      <c r="AK942" s="150"/>
      <c r="AL942" s="150"/>
      <c r="AM942" s="150"/>
      <c r="AN942" s="150"/>
      <c r="AO942" s="150"/>
      <c r="AP942" s="150"/>
      <c r="AQ942" s="150"/>
      <c r="AR942" s="150"/>
      <c r="AS942" s="150"/>
      <c r="AT942" s="150"/>
      <c r="AU942" s="150"/>
      <c r="AV942" s="150"/>
      <c r="AW942" s="150"/>
      <c r="AX942" s="150"/>
      <c r="AY942" s="150"/>
      <c r="AZ942" s="150"/>
      <c r="BA942" s="150"/>
      <c r="BB942" s="150"/>
      <c r="BC942" s="150"/>
      <c r="BD942" s="150"/>
      <c r="BE942" s="150"/>
      <c r="BF942" s="150"/>
      <c r="BG942" s="150"/>
      <c r="BH942" s="150"/>
    </row>
    <row r="943" spans="1:60" outlineLevel="1" x14ac:dyDescent="0.2">
      <c r="A943" s="157"/>
      <c r="B943" s="158"/>
      <c r="C943" s="195" t="s">
        <v>638</v>
      </c>
      <c r="D943" s="188"/>
      <c r="E943" s="189">
        <v>2.88</v>
      </c>
      <c r="F943" s="160"/>
      <c r="G943" s="160"/>
      <c r="H943" s="160"/>
      <c r="I943" s="160"/>
      <c r="J943" s="160"/>
      <c r="K943" s="160"/>
      <c r="L943" s="160"/>
      <c r="M943" s="160"/>
      <c r="N943" s="160"/>
      <c r="O943" s="160"/>
      <c r="P943" s="160"/>
      <c r="Q943" s="160"/>
      <c r="R943" s="160"/>
      <c r="S943" s="160"/>
      <c r="T943" s="160"/>
      <c r="U943" s="160"/>
      <c r="V943" s="160"/>
      <c r="W943" s="160"/>
      <c r="X943" s="160"/>
      <c r="Y943" s="150"/>
      <c r="Z943" s="150"/>
      <c r="AA943" s="150"/>
      <c r="AB943" s="150"/>
      <c r="AC943" s="150"/>
      <c r="AD943" s="150"/>
      <c r="AE943" s="150"/>
      <c r="AF943" s="150"/>
      <c r="AG943" s="150" t="s">
        <v>264</v>
      </c>
      <c r="AH943" s="150">
        <v>0</v>
      </c>
      <c r="AI943" s="150"/>
      <c r="AJ943" s="150"/>
      <c r="AK943" s="150"/>
      <c r="AL943" s="150"/>
      <c r="AM943" s="150"/>
      <c r="AN943" s="150"/>
      <c r="AO943" s="150"/>
      <c r="AP943" s="150"/>
      <c r="AQ943" s="150"/>
      <c r="AR943" s="150"/>
      <c r="AS943" s="150"/>
      <c r="AT943" s="150"/>
      <c r="AU943" s="150"/>
      <c r="AV943" s="150"/>
      <c r="AW943" s="150"/>
      <c r="AX943" s="150"/>
      <c r="AY943" s="150"/>
      <c r="AZ943" s="150"/>
      <c r="BA943" s="150"/>
      <c r="BB943" s="150"/>
      <c r="BC943" s="150"/>
      <c r="BD943" s="150"/>
      <c r="BE943" s="150"/>
      <c r="BF943" s="150"/>
      <c r="BG943" s="150"/>
      <c r="BH943" s="150"/>
    </row>
    <row r="944" spans="1:60" outlineLevel="1" x14ac:dyDescent="0.2">
      <c r="A944" s="169">
        <v>181</v>
      </c>
      <c r="B944" s="170" t="s">
        <v>1002</v>
      </c>
      <c r="C944" s="184" t="s">
        <v>1003</v>
      </c>
      <c r="D944" s="171" t="s">
        <v>351</v>
      </c>
      <c r="E944" s="172">
        <v>210</v>
      </c>
      <c r="F944" s="173"/>
      <c r="G944" s="174">
        <f>ROUND(E944*F944,2)</f>
        <v>0</v>
      </c>
      <c r="H944" s="161"/>
      <c r="I944" s="160">
        <f>ROUND(E944*H944,2)</f>
        <v>0</v>
      </c>
      <c r="J944" s="161"/>
      <c r="K944" s="160">
        <f>ROUND(E944*J944,2)</f>
        <v>0</v>
      </c>
      <c r="L944" s="160">
        <v>21</v>
      </c>
      <c r="M944" s="160">
        <f>G944*(1+L944/100)</f>
        <v>0</v>
      </c>
      <c r="N944" s="160">
        <v>1.8000000000000001E-4</v>
      </c>
      <c r="O944" s="160">
        <f>ROUND(E944*N944,2)</f>
        <v>0.04</v>
      </c>
      <c r="P944" s="160">
        <v>0</v>
      </c>
      <c r="Q944" s="160">
        <f>ROUND(E944*P944,2)</f>
        <v>0</v>
      </c>
      <c r="R944" s="160"/>
      <c r="S944" s="160" t="s">
        <v>260</v>
      </c>
      <c r="T944" s="160" t="s">
        <v>260</v>
      </c>
      <c r="U944" s="160">
        <v>0.12</v>
      </c>
      <c r="V944" s="160">
        <f>ROUND(E944*U944,2)</f>
        <v>25.2</v>
      </c>
      <c r="W944" s="160"/>
      <c r="X944" s="160" t="s">
        <v>261</v>
      </c>
      <c r="Y944" s="150"/>
      <c r="Z944" s="150"/>
      <c r="AA944" s="150"/>
      <c r="AB944" s="150"/>
      <c r="AC944" s="150"/>
      <c r="AD944" s="150"/>
      <c r="AE944" s="150"/>
      <c r="AF944" s="150"/>
      <c r="AG944" s="150" t="s">
        <v>262</v>
      </c>
      <c r="AH944" s="150"/>
      <c r="AI944" s="150"/>
      <c r="AJ944" s="150"/>
      <c r="AK944" s="150"/>
      <c r="AL944" s="150"/>
      <c r="AM944" s="150"/>
      <c r="AN944" s="150"/>
      <c r="AO944" s="150"/>
      <c r="AP944" s="150"/>
      <c r="AQ944" s="150"/>
      <c r="AR944" s="150"/>
      <c r="AS944" s="150"/>
      <c r="AT944" s="150"/>
      <c r="AU944" s="150"/>
      <c r="AV944" s="150"/>
      <c r="AW944" s="150"/>
      <c r="AX944" s="150"/>
      <c r="AY944" s="150"/>
      <c r="AZ944" s="150"/>
      <c r="BA944" s="150"/>
      <c r="BB944" s="150"/>
      <c r="BC944" s="150"/>
      <c r="BD944" s="150"/>
      <c r="BE944" s="150"/>
      <c r="BF944" s="150"/>
      <c r="BG944" s="150"/>
      <c r="BH944" s="150"/>
    </row>
    <row r="945" spans="1:60" outlineLevel="1" x14ac:dyDescent="0.2">
      <c r="A945" s="157"/>
      <c r="B945" s="158"/>
      <c r="C945" s="195" t="s">
        <v>980</v>
      </c>
      <c r="D945" s="188"/>
      <c r="E945" s="189">
        <v>12.16</v>
      </c>
      <c r="F945" s="160"/>
      <c r="G945" s="160"/>
      <c r="H945" s="160"/>
      <c r="I945" s="160"/>
      <c r="J945" s="160"/>
      <c r="K945" s="160"/>
      <c r="L945" s="160"/>
      <c r="M945" s="160"/>
      <c r="N945" s="160"/>
      <c r="O945" s="160"/>
      <c r="P945" s="160"/>
      <c r="Q945" s="160"/>
      <c r="R945" s="160"/>
      <c r="S945" s="160"/>
      <c r="T945" s="160"/>
      <c r="U945" s="160"/>
      <c r="V945" s="160"/>
      <c r="W945" s="160"/>
      <c r="X945" s="160"/>
      <c r="Y945" s="150"/>
      <c r="Z945" s="150"/>
      <c r="AA945" s="150"/>
      <c r="AB945" s="150"/>
      <c r="AC945" s="150"/>
      <c r="AD945" s="150"/>
      <c r="AE945" s="150"/>
      <c r="AF945" s="150"/>
      <c r="AG945" s="150" t="s">
        <v>264</v>
      </c>
      <c r="AH945" s="150">
        <v>0</v>
      </c>
      <c r="AI945" s="150"/>
      <c r="AJ945" s="150"/>
      <c r="AK945" s="150"/>
      <c r="AL945" s="150"/>
      <c r="AM945" s="150"/>
      <c r="AN945" s="150"/>
      <c r="AO945" s="150"/>
      <c r="AP945" s="150"/>
      <c r="AQ945" s="150"/>
      <c r="AR945" s="150"/>
      <c r="AS945" s="150"/>
      <c r="AT945" s="150"/>
      <c r="AU945" s="150"/>
      <c r="AV945" s="150"/>
      <c r="AW945" s="150"/>
      <c r="AX945" s="150"/>
      <c r="AY945" s="150"/>
      <c r="AZ945" s="150"/>
      <c r="BA945" s="150"/>
      <c r="BB945" s="150"/>
      <c r="BC945" s="150"/>
      <c r="BD945" s="150"/>
      <c r="BE945" s="150"/>
      <c r="BF945" s="150"/>
      <c r="BG945" s="150"/>
      <c r="BH945" s="150"/>
    </row>
    <row r="946" spans="1:60" outlineLevel="1" x14ac:dyDescent="0.2">
      <c r="A946" s="157"/>
      <c r="B946" s="158"/>
      <c r="C946" s="195" t="s">
        <v>981</v>
      </c>
      <c r="D946" s="188"/>
      <c r="E946" s="189">
        <v>18.16</v>
      </c>
      <c r="F946" s="160"/>
      <c r="G946" s="160"/>
      <c r="H946" s="160"/>
      <c r="I946" s="160"/>
      <c r="J946" s="160"/>
      <c r="K946" s="160"/>
      <c r="L946" s="160"/>
      <c r="M946" s="160"/>
      <c r="N946" s="160"/>
      <c r="O946" s="160"/>
      <c r="P946" s="160"/>
      <c r="Q946" s="160"/>
      <c r="R946" s="160"/>
      <c r="S946" s="160"/>
      <c r="T946" s="160"/>
      <c r="U946" s="160"/>
      <c r="V946" s="160"/>
      <c r="W946" s="160"/>
      <c r="X946" s="160"/>
      <c r="Y946" s="150"/>
      <c r="Z946" s="150"/>
      <c r="AA946" s="150"/>
      <c r="AB946" s="150"/>
      <c r="AC946" s="150"/>
      <c r="AD946" s="150"/>
      <c r="AE946" s="150"/>
      <c r="AF946" s="150"/>
      <c r="AG946" s="150" t="s">
        <v>264</v>
      </c>
      <c r="AH946" s="150">
        <v>0</v>
      </c>
      <c r="AI946" s="150"/>
      <c r="AJ946" s="150"/>
      <c r="AK946" s="150"/>
      <c r="AL946" s="150"/>
      <c r="AM946" s="150"/>
      <c r="AN946" s="150"/>
      <c r="AO946" s="150"/>
      <c r="AP946" s="150"/>
      <c r="AQ946" s="150"/>
      <c r="AR946" s="150"/>
      <c r="AS946" s="150"/>
      <c r="AT946" s="150"/>
      <c r="AU946" s="150"/>
      <c r="AV946" s="150"/>
      <c r="AW946" s="150"/>
      <c r="AX946" s="150"/>
      <c r="AY946" s="150"/>
      <c r="AZ946" s="150"/>
      <c r="BA946" s="150"/>
      <c r="BB946" s="150"/>
      <c r="BC946" s="150"/>
      <c r="BD946" s="150"/>
      <c r="BE946" s="150"/>
      <c r="BF946" s="150"/>
      <c r="BG946" s="150"/>
      <c r="BH946" s="150"/>
    </row>
    <row r="947" spans="1:60" outlineLevel="1" x14ac:dyDescent="0.2">
      <c r="A947" s="157"/>
      <c r="B947" s="158"/>
      <c r="C947" s="195" t="s">
        <v>982</v>
      </c>
      <c r="D947" s="188"/>
      <c r="E947" s="189">
        <v>27.6</v>
      </c>
      <c r="F947" s="160"/>
      <c r="G947" s="160"/>
      <c r="H947" s="160"/>
      <c r="I947" s="160"/>
      <c r="J947" s="160"/>
      <c r="K947" s="160"/>
      <c r="L947" s="160"/>
      <c r="M947" s="160"/>
      <c r="N947" s="160"/>
      <c r="O947" s="160"/>
      <c r="P947" s="160"/>
      <c r="Q947" s="160"/>
      <c r="R947" s="160"/>
      <c r="S947" s="160"/>
      <c r="T947" s="160"/>
      <c r="U947" s="160"/>
      <c r="V947" s="160"/>
      <c r="W947" s="160"/>
      <c r="X947" s="160"/>
      <c r="Y947" s="150"/>
      <c r="Z947" s="150"/>
      <c r="AA947" s="150"/>
      <c r="AB947" s="150"/>
      <c r="AC947" s="150"/>
      <c r="AD947" s="150"/>
      <c r="AE947" s="150"/>
      <c r="AF947" s="150"/>
      <c r="AG947" s="150" t="s">
        <v>264</v>
      </c>
      <c r="AH947" s="150">
        <v>0</v>
      </c>
      <c r="AI947" s="150"/>
      <c r="AJ947" s="150"/>
      <c r="AK947" s="150"/>
      <c r="AL947" s="150"/>
      <c r="AM947" s="150"/>
      <c r="AN947" s="150"/>
      <c r="AO947" s="150"/>
      <c r="AP947" s="150"/>
      <c r="AQ947" s="150"/>
      <c r="AR947" s="150"/>
      <c r="AS947" s="150"/>
      <c r="AT947" s="150"/>
      <c r="AU947" s="150"/>
      <c r="AV947" s="150"/>
      <c r="AW947" s="150"/>
      <c r="AX947" s="150"/>
      <c r="AY947" s="150"/>
      <c r="AZ947" s="150"/>
      <c r="BA947" s="150"/>
      <c r="BB947" s="150"/>
      <c r="BC947" s="150"/>
      <c r="BD947" s="150"/>
      <c r="BE947" s="150"/>
      <c r="BF947" s="150"/>
      <c r="BG947" s="150"/>
      <c r="BH947" s="150"/>
    </row>
    <row r="948" spans="1:60" outlineLevel="1" x14ac:dyDescent="0.2">
      <c r="A948" s="157"/>
      <c r="B948" s="158"/>
      <c r="C948" s="195" t="s">
        <v>983</v>
      </c>
      <c r="D948" s="188"/>
      <c r="E948" s="189">
        <v>12.6</v>
      </c>
      <c r="F948" s="160"/>
      <c r="G948" s="160"/>
      <c r="H948" s="160"/>
      <c r="I948" s="160"/>
      <c r="J948" s="160"/>
      <c r="K948" s="160"/>
      <c r="L948" s="160"/>
      <c r="M948" s="160"/>
      <c r="N948" s="160"/>
      <c r="O948" s="160"/>
      <c r="P948" s="160"/>
      <c r="Q948" s="160"/>
      <c r="R948" s="160"/>
      <c r="S948" s="160"/>
      <c r="T948" s="160"/>
      <c r="U948" s="160"/>
      <c r="V948" s="160"/>
      <c r="W948" s="160"/>
      <c r="X948" s="160"/>
      <c r="Y948" s="150"/>
      <c r="Z948" s="150"/>
      <c r="AA948" s="150"/>
      <c r="AB948" s="150"/>
      <c r="AC948" s="150"/>
      <c r="AD948" s="150"/>
      <c r="AE948" s="150"/>
      <c r="AF948" s="150"/>
      <c r="AG948" s="150" t="s">
        <v>264</v>
      </c>
      <c r="AH948" s="150">
        <v>0</v>
      </c>
      <c r="AI948" s="150"/>
      <c r="AJ948" s="150"/>
      <c r="AK948" s="150"/>
      <c r="AL948" s="150"/>
      <c r="AM948" s="150"/>
      <c r="AN948" s="150"/>
      <c r="AO948" s="150"/>
      <c r="AP948" s="150"/>
      <c r="AQ948" s="150"/>
      <c r="AR948" s="150"/>
      <c r="AS948" s="150"/>
      <c r="AT948" s="150"/>
      <c r="AU948" s="150"/>
      <c r="AV948" s="150"/>
      <c r="AW948" s="150"/>
      <c r="AX948" s="150"/>
      <c r="AY948" s="150"/>
      <c r="AZ948" s="150"/>
      <c r="BA948" s="150"/>
      <c r="BB948" s="150"/>
      <c r="BC948" s="150"/>
      <c r="BD948" s="150"/>
      <c r="BE948" s="150"/>
      <c r="BF948" s="150"/>
      <c r="BG948" s="150"/>
      <c r="BH948" s="150"/>
    </row>
    <row r="949" spans="1:60" outlineLevel="1" x14ac:dyDescent="0.2">
      <c r="A949" s="157"/>
      <c r="B949" s="158"/>
      <c r="C949" s="195" t="s">
        <v>984</v>
      </c>
      <c r="D949" s="188"/>
      <c r="E949" s="189">
        <v>9.25</v>
      </c>
      <c r="F949" s="160"/>
      <c r="G949" s="160"/>
      <c r="H949" s="160"/>
      <c r="I949" s="160"/>
      <c r="J949" s="160"/>
      <c r="K949" s="160"/>
      <c r="L949" s="160"/>
      <c r="M949" s="160"/>
      <c r="N949" s="160"/>
      <c r="O949" s="160"/>
      <c r="P949" s="160"/>
      <c r="Q949" s="160"/>
      <c r="R949" s="160"/>
      <c r="S949" s="160"/>
      <c r="T949" s="160"/>
      <c r="U949" s="160"/>
      <c r="V949" s="160"/>
      <c r="W949" s="160"/>
      <c r="X949" s="160"/>
      <c r="Y949" s="150"/>
      <c r="Z949" s="150"/>
      <c r="AA949" s="150"/>
      <c r="AB949" s="150"/>
      <c r="AC949" s="150"/>
      <c r="AD949" s="150"/>
      <c r="AE949" s="150"/>
      <c r="AF949" s="150"/>
      <c r="AG949" s="150" t="s">
        <v>264</v>
      </c>
      <c r="AH949" s="150">
        <v>0</v>
      </c>
      <c r="AI949" s="150"/>
      <c r="AJ949" s="150"/>
      <c r="AK949" s="150"/>
      <c r="AL949" s="150"/>
      <c r="AM949" s="150"/>
      <c r="AN949" s="150"/>
      <c r="AO949" s="150"/>
      <c r="AP949" s="150"/>
      <c r="AQ949" s="150"/>
      <c r="AR949" s="150"/>
      <c r="AS949" s="150"/>
      <c r="AT949" s="150"/>
      <c r="AU949" s="150"/>
      <c r="AV949" s="150"/>
      <c r="AW949" s="150"/>
      <c r="AX949" s="150"/>
      <c r="AY949" s="150"/>
      <c r="AZ949" s="150"/>
      <c r="BA949" s="150"/>
      <c r="BB949" s="150"/>
      <c r="BC949" s="150"/>
      <c r="BD949" s="150"/>
      <c r="BE949" s="150"/>
      <c r="BF949" s="150"/>
      <c r="BG949" s="150"/>
      <c r="BH949" s="150"/>
    </row>
    <row r="950" spans="1:60" outlineLevel="1" x14ac:dyDescent="0.2">
      <c r="A950" s="157"/>
      <c r="B950" s="158"/>
      <c r="C950" s="195" t="s">
        <v>985</v>
      </c>
      <c r="D950" s="188"/>
      <c r="E950" s="189">
        <v>6.74</v>
      </c>
      <c r="F950" s="160"/>
      <c r="G950" s="160"/>
      <c r="H950" s="160"/>
      <c r="I950" s="160"/>
      <c r="J950" s="160"/>
      <c r="K950" s="160"/>
      <c r="L950" s="160"/>
      <c r="M950" s="160"/>
      <c r="N950" s="160"/>
      <c r="O950" s="160"/>
      <c r="P950" s="160"/>
      <c r="Q950" s="160"/>
      <c r="R950" s="160"/>
      <c r="S950" s="160"/>
      <c r="T950" s="160"/>
      <c r="U950" s="160"/>
      <c r="V950" s="160"/>
      <c r="W950" s="160"/>
      <c r="X950" s="160"/>
      <c r="Y950" s="150"/>
      <c r="Z950" s="150"/>
      <c r="AA950" s="150"/>
      <c r="AB950" s="150"/>
      <c r="AC950" s="150"/>
      <c r="AD950" s="150"/>
      <c r="AE950" s="150"/>
      <c r="AF950" s="150"/>
      <c r="AG950" s="150" t="s">
        <v>264</v>
      </c>
      <c r="AH950" s="150">
        <v>0</v>
      </c>
      <c r="AI950" s="150"/>
      <c r="AJ950" s="150"/>
      <c r="AK950" s="150"/>
      <c r="AL950" s="150"/>
      <c r="AM950" s="150"/>
      <c r="AN950" s="150"/>
      <c r="AO950" s="150"/>
      <c r="AP950" s="150"/>
      <c r="AQ950" s="150"/>
      <c r="AR950" s="150"/>
      <c r="AS950" s="150"/>
      <c r="AT950" s="150"/>
      <c r="AU950" s="150"/>
      <c r="AV950" s="150"/>
      <c r="AW950" s="150"/>
      <c r="AX950" s="150"/>
      <c r="AY950" s="150"/>
      <c r="AZ950" s="150"/>
      <c r="BA950" s="150"/>
      <c r="BB950" s="150"/>
      <c r="BC950" s="150"/>
      <c r="BD950" s="150"/>
      <c r="BE950" s="150"/>
      <c r="BF950" s="150"/>
      <c r="BG950" s="150"/>
      <c r="BH950" s="150"/>
    </row>
    <row r="951" spans="1:60" outlineLevel="1" x14ac:dyDescent="0.2">
      <c r="A951" s="157"/>
      <c r="B951" s="158"/>
      <c r="C951" s="195" t="s">
        <v>986</v>
      </c>
      <c r="D951" s="188"/>
      <c r="E951" s="189">
        <v>10.08</v>
      </c>
      <c r="F951" s="160"/>
      <c r="G951" s="160"/>
      <c r="H951" s="160"/>
      <c r="I951" s="160"/>
      <c r="J951" s="160"/>
      <c r="K951" s="160"/>
      <c r="L951" s="160"/>
      <c r="M951" s="160"/>
      <c r="N951" s="160"/>
      <c r="O951" s="160"/>
      <c r="P951" s="160"/>
      <c r="Q951" s="160"/>
      <c r="R951" s="160"/>
      <c r="S951" s="160"/>
      <c r="T951" s="160"/>
      <c r="U951" s="160"/>
      <c r="V951" s="160"/>
      <c r="W951" s="160"/>
      <c r="X951" s="160"/>
      <c r="Y951" s="150"/>
      <c r="Z951" s="150"/>
      <c r="AA951" s="150"/>
      <c r="AB951" s="150"/>
      <c r="AC951" s="150"/>
      <c r="AD951" s="150"/>
      <c r="AE951" s="150"/>
      <c r="AF951" s="150"/>
      <c r="AG951" s="150" t="s">
        <v>264</v>
      </c>
      <c r="AH951" s="150">
        <v>0</v>
      </c>
      <c r="AI951" s="150"/>
      <c r="AJ951" s="150"/>
      <c r="AK951" s="150"/>
      <c r="AL951" s="150"/>
      <c r="AM951" s="150"/>
      <c r="AN951" s="150"/>
      <c r="AO951" s="150"/>
      <c r="AP951" s="150"/>
      <c r="AQ951" s="150"/>
      <c r="AR951" s="150"/>
      <c r="AS951" s="150"/>
      <c r="AT951" s="150"/>
      <c r="AU951" s="150"/>
      <c r="AV951" s="150"/>
      <c r="AW951" s="150"/>
      <c r="AX951" s="150"/>
      <c r="AY951" s="150"/>
      <c r="AZ951" s="150"/>
      <c r="BA951" s="150"/>
      <c r="BB951" s="150"/>
      <c r="BC951" s="150"/>
      <c r="BD951" s="150"/>
      <c r="BE951" s="150"/>
      <c r="BF951" s="150"/>
      <c r="BG951" s="150"/>
      <c r="BH951" s="150"/>
    </row>
    <row r="952" spans="1:60" outlineLevel="1" x14ac:dyDescent="0.2">
      <c r="A952" s="157"/>
      <c r="B952" s="158"/>
      <c r="C952" s="195" t="s">
        <v>987</v>
      </c>
      <c r="D952" s="188"/>
      <c r="E952" s="189">
        <v>10.8</v>
      </c>
      <c r="F952" s="160"/>
      <c r="G952" s="160"/>
      <c r="H952" s="160"/>
      <c r="I952" s="160"/>
      <c r="J952" s="160"/>
      <c r="K952" s="160"/>
      <c r="L952" s="160"/>
      <c r="M952" s="160"/>
      <c r="N952" s="160"/>
      <c r="O952" s="160"/>
      <c r="P952" s="160"/>
      <c r="Q952" s="160"/>
      <c r="R952" s="160"/>
      <c r="S952" s="160"/>
      <c r="T952" s="160"/>
      <c r="U952" s="160"/>
      <c r="V952" s="160"/>
      <c r="W952" s="160"/>
      <c r="X952" s="160"/>
      <c r="Y952" s="150"/>
      <c r="Z952" s="150"/>
      <c r="AA952" s="150"/>
      <c r="AB952" s="150"/>
      <c r="AC952" s="150"/>
      <c r="AD952" s="150"/>
      <c r="AE952" s="150"/>
      <c r="AF952" s="150"/>
      <c r="AG952" s="150" t="s">
        <v>264</v>
      </c>
      <c r="AH952" s="150">
        <v>0</v>
      </c>
      <c r="AI952" s="150"/>
      <c r="AJ952" s="150"/>
      <c r="AK952" s="150"/>
      <c r="AL952" s="150"/>
      <c r="AM952" s="150"/>
      <c r="AN952" s="150"/>
      <c r="AO952" s="150"/>
      <c r="AP952" s="150"/>
      <c r="AQ952" s="150"/>
      <c r="AR952" s="150"/>
      <c r="AS952" s="150"/>
      <c r="AT952" s="150"/>
      <c r="AU952" s="150"/>
      <c r="AV952" s="150"/>
      <c r="AW952" s="150"/>
      <c r="AX952" s="150"/>
      <c r="AY952" s="150"/>
      <c r="AZ952" s="150"/>
      <c r="BA952" s="150"/>
      <c r="BB952" s="150"/>
      <c r="BC952" s="150"/>
      <c r="BD952" s="150"/>
      <c r="BE952" s="150"/>
      <c r="BF952" s="150"/>
      <c r="BG952" s="150"/>
      <c r="BH952" s="150"/>
    </row>
    <row r="953" spans="1:60" outlineLevel="1" x14ac:dyDescent="0.2">
      <c r="A953" s="157"/>
      <c r="B953" s="158"/>
      <c r="C953" s="195" t="s">
        <v>988</v>
      </c>
      <c r="D953" s="188"/>
      <c r="E953" s="189">
        <v>8.6999999999999993</v>
      </c>
      <c r="F953" s="160"/>
      <c r="G953" s="160"/>
      <c r="H953" s="160"/>
      <c r="I953" s="160"/>
      <c r="J953" s="160"/>
      <c r="K953" s="160"/>
      <c r="L953" s="160"/>
      <c r="M953" s="160"/>
      <c r="N953" s="160"/>
      <c r="O953" s="160"/>
      <c r="P953" s="160"/>
      <c r="Q953" s="160"/>
      <c r="R953" s="160"/>
      <c r="S953" s="160"/>
      <c r="T953" s="160"/>
      <c r="U953" s="160"/>
      <c r="V953" s="160"/>
      <c r="W953" s="160"/>
      <c r="X953" s="160"/>
      <c r="Y953" s="150"/>
      <c r="Z953" s="150"/>
      <c r="AA953" s="150"/>
      <c r="AB953" s="150"/>
      <c r="AC953" s="150"/>
      <c r="AD953" s="150"/>
      <c r="AE953" s="150"/>
      <c r="AF953" s="150"/>
      <c r="AG953" s="150" t="s">
        <v>264</v>
      </c>
      <c r="AH953" s="150">
        <v>0</v>
      </c>
      <c r="AI953" s="150"/>
      <c r="AJ953" s="150"/>
      <c r="AK953" s="150"/>
      <c r="AL953" s="150"/>
      <c r="AM953" s="150"/>
      <c r="AN953" s="150"/>
      <c r="AO953" s="150"/>
      <c r="AP953" s="150"/>
      <c r="AQ953" s="150"/>
      <c r="AR953" s="150"/>
      <c r="AS953" s="150"/>
      <c r="AT953" s="150"/>
      <c r="AU953" s="150"/>
      <c r="AV953" s="150"/>
      <c r="AW953" s="150"/>
      <c r="AX953" s="150"/>
      <c r="AY953" s="150"/>
      <c r="AZ953" s="150"/>
      <c r="BA953" s="150"/>
      <c r="BB953" s="150"/>
      <c r="BC953" s="150"/>
      <c r="BD953" s="150"/>
      <c r="BE953" s="150"/>
      <c r="BF953" s="150"/>
      <c r="BG953" s="150"/>
      <c r="BH953" s="150"/>
    </row>
    <row r="954" spans="1:60" outlineLevel="1" x14ac:dyDescent="0.2">
      <c r="A954" s="157"/>
      <c r="B954" s="158"/>
      <c r="C954" s="195" t="s">
        <v>989</v>
      </c>
      <c r="D954" s="188"/>
      <c r="E954" s="189">
        <v>11.38</v>
      </c>
      <c r="F954" s="160"/>
      <c r="G954" s="160"/>
      <c r="H954" s="160"/>
      <c r="I954" s="160"/>
      <c r="J954" s="160"/>
      <c r="K954" s="160"/>
      <c r="L954" s="160"/>
      <c r="M954" s="160"/>
      <c r="N954" s="160"/>
      <c r="O954" s="160"/>
      <c r="P954" s="160"/>
      <c r="Q954" s="160"/>
      <c r="R954" s="160"/>
      <c r="S954" s="160"/>
      <c r="T954" s="160"/>
      <c r="U954" s="160"/>
      <c r="V954" s="160"/>
      <c r="W954" s="160"/>
      <c r="X954" s="160"/>
      <c r="Y954" s="150"/>
      <c r="Z954" s="150"/>
      <c r="AA954" s="150"/>
      <c r="AB954" s="150"/>
      <c r="AC954" s="150"/>
      <c r="AD954" s="150"/>
      <c r="AE954" s="150"/>
      <c r="AF954" s="150"/>
      <c r="AG954" s="150" t="s">
        <v>264</v>
      </c>
      <c r="AH954" s="150">
        <v>0</v>
      </c>
      <c r="AI954" s="150"/>
      <c r="AJ954" s="150"/>
      <c r="AK954" s="150"/>
      <c r="AL954" s="150"/>
      <c r="AM954" s="150"/>
      <c r="AN954" s="150"/>
      <c r="AO954" s="150"/>
      <c r="AP954" s="150"/>
      <c r="AQ954" s="150"/>
      <c r="AR954" s="150"/>
      <c r="AS954" s="150"/>
      <c r="AT954" s="150"/>
      <c r="AU954" s="150"/>
      <c r="AV954" s="150"/>
      <c r="AW954" s="150"/>
      <c r="AX954" s="150"/>
      <c r="AY954" s="150"/>
      <c r="AZ954" s="150"/>
      <c r="BA954" s="150"/>
      <c r="BB954" s="150"/>
      <c r="BC954" s="150"/>
      <c r="BD954" s="150"/>
      <c r="BE954" s="150"/>
      <c r="BF954" s="150"/>
      <c r="BG954" s="150"/>
      <c r="BH954" s="150"/>
    </row>
    <row r="955" spans="1:60" outlineLevel="1" x14ac:dyDescent="0.2">
      <c r="A955" s="157"/>
      <c r="B955" s="158"/>
      <c r="C955" s="195" t="s">
        <v>990</v>
      </c>
      <c r="D955" s="188"/>
      <c r="E955" s="189">
        <v>58.35</v>
      </c>
      <c r="F955" s="160"/>
      <c r="G955" s="160"/>
      <c r="H955" s="160"/>
      <c r="I955" s="160"/>
      <c r="J955" s="160"/>
      <c r="K955" s="160"/>
      <c r="L955" s="160"/>
      <c r="M955" s="160"/>
      <c r="N955" s="160"/>
      <c r="O955" s="160"/>
      <c r="P955" s="160"/>
      <c r="Q955" s="160"/>
      <c r="R955" s="160"/>
      <c r="S955" s="160"/>
      <c r="T955" s="160"/>
      <c r="U955" s="160"/>
      <c r="V955" s="160"/>
      <c r="W955" s="160"/>
      <c r="X955" s="160"/>
      <c r="Y955" s="150"/>
      <c r="Z955" s="150"/>
      <c r="AA955" s="150"/>
      <c r="AB955" s="150"/>
      <c r="AC955" s="150"/>
      <c r="AD955" s="150"/>
      <c r="AE955" s="150"/>
      <c r="AF955" s="150"/>
      <c r="AG955" s="150" t="s">
        <v>264</v>
      </c>
      <c r="AH955" s="150">
        <v>0</v>
      </c>
      <c r="AI955" s="150"/>
      <c r="AJ955" s="150"/>
      <c r="AK955" s="150"/>
      <c r="AL955" s="150"/>
      <c r="AM955" s="150"/>
      <c r="AN955" s="150"/>
      <c r="AO955" s="150"/>
      <c r="AP955" s="150"/>
      <c r="AQ955" s="150"/>
      <c r="AR955" s="150"/>
      <c r="AS955" s="150"/>
      <c r="AT955" s="150"/>
      <c r="AU955" s="150"/>
      <c r="AV955" s="150"/>
      <c r="AW955" s="150"/>
      <c r="AX955" s="150"/>
      <c r="AY955" s="150"/>
      <c r="AZ955" s="150"/>
      <c r="BA955" s="150"/>
      <c r="BB955" s="150"/>
      <c r="BC955" s="150"/>
      <c r="BD955" s="150"/>
      <c r="BE955" s="150"/>
      <c r="BF955" s="150"/>
      <c r="BG955" s="150"/>
      <c r="BH955" s="150"/>
    </row>
    <row r="956" spans="1:60" outlineLevel="1" x14ac:dyDescent="0.2">
      <c r="A956" s="157"/>
      <c r="B956" s="158"/>
      <c r="C956" s="195" t="s">
        <v>991</v>
      </c>
      <c r="D956" s="188"/>
      <c r="E956" s="189">
        <v>13.97</v>
      </c>
      <c r="F956" s="160"/>
      <c r="G956" s="160"/>
      <c r="H956" s="160"/>
      <c r="I956" s="160"/>
      <c r="J956" s="160"/>
      <c r="K956" s="160"/>
      <c r="L956" s="160"/>
      <c r="M956" s="160"/>
      <c r="N956" s="160"/>
      <c r="O956" s="160"/>
      <c r="P956" s="160"/>
      <c r="Q956" s="160"/>
      <c r="R956" s="160"/>
      <c r="S956" s="160"/>
      <c r="T956" s="160"/>
      <c r="U956" s="160"/>
      <c r="V956" s="160"/>
      <c r="W956" s="160"/>
      <c r="X956" s="160"/>
      <c r="Y956" s="150"/>
      <c r="Z956" s="150"/>
      <c r="AA956" s="150"/>
      <c r="AB956" s="150"/>
      <c r="AC956" s="150"/>
      <c r="AD956" s="150"/>
      <c r="AE956" s="150"/>
      <c r="AF956" s="150"/>
      <c r="AG956" s="150" t="s">
        <v>264</v>
      </c>
      <c r="AH956" s="150">
        <v>0</v>
      </c>
      <c r="AI956" s="150"/>
      <c r="AJ956" s="150"/>
      <c r="AK956" s="150"/>
      <c r="AL956" s="150"/>
      <c r="AM956" s="150"/>
      <c r="AN956" s="150"/>
      <c r="AO956" s="150"/>
      <c r="AP956" s="150"/>
      <c r="AQ956" s="150"/>
      <c r="AR956" s="150"/>
      <c r="AS956" s="150"/>
      <c r="AT956" s="150"/>
      <c r="AU956" s="150"/>
      <c r="AV956" s="150"/>
      <c r="AW956" s="150"/>
      <c r="AX956" s="150"/>
      <c r="AY956" s="150"/>
      <c r="AZ956" s="150"/>
      <c r="BA956" s="150"/>
      <c r="BB956" s="150"/>
      <c r="BC956" s="150"/>
      <c r="BD956" s="150"/>
      <c r="BE956" s="150"/>
      <c r="BF956" s="150"/>
      <c r="BG956" s="150"/>
      <c r="BH956" s="150"/>
    </row>
    <row r="957" spans="1:60" outlineLevel="1" x14ac:dyDescent="0.2">
      <c r="A957" s="157"/>
      <c r="B957" s="158"/>
      <c r="C957" s="195" t="s">
        <v>992</v>
      </c>
      <c r="D957" s="188"/>
      <c r="E957" s="189">
        <v>8.6999999999999993</v>
      </c>
      <c r="F957" s="160"/>
      <c r="G957" s="160"/>
      <c r="H957" s="160"/>
      <c r="I957" s="160"/>
      <c r="J957" s="160"/>
      <c r="K957" s="160"/>
      <c r="L957" s="160"/>
      <c r="M957" s="160"/>
      <c r="N957" s="160"/>
      <c r="O957" s="160"/>
      <c r="P957" s="160"/>
      <c r="Q957" s="160"/>
      <c r="R957" s="160"/>
      <c r="S957" s="160"/>
      <c r="T957" s="160"/>
      <c r="U957" s="160"/>
      <c r="V957" s="160"/>
      <c r="W957" s="160"/>
      <c r="X957" s="160"/>
      <c r="Y957" s="150"/>
      <c r="Z957" s="150"/>
      <c r="AA957" s="150"/>
      <c r="AB957" s="150"/>
      <c r="AC957" s="150"/>
      <c r="AD957" s="150"/>
      <c r="AE957" s="150"/>
      <c r="AF957" s="150"/>
      <c r="AG957" s="150" t="s">
        <v>264</v>
      </c>
      <c r="AH957" s="150">
        <v>0</v>
      </c>
      <c r="AI957" s="150"/>
      <c r="AJ957" s="150"/>
      <c r="AK957" s="150"/>
      <c r="AL957" s="150"/>
      <c r="AM957" s="150"/>
      <c r="AN957" s="150"/>
      <c r="AO957" s="150"/>
      <c r="AP957" s="150"/>
      <c r="AQ957" s="150"/>
      <c r="AR957" s="150"/>
      <c r="AS957" s="150"/>
      <c r="AT957" s="150"/>
      <c r="AU957" s="150"/>
      <c r="AV957" s="150"/>
      <c r="AW957" s="150"/>
      <c r="AX957" s="150"/>
      <c r="AY957" s="150"/>
      <c r="AZ957" s="150"/>
      <c r="BA957" s="150"/>
      <c r="BB957" s="150"/>
      <c r="BC957" s="150"/>
      <c r="BD957" s="150"/>
      <c r="BE957" s="150"/>
      <c r="BF957" s="150"/>
      <c r="BG957" s="150"/>
      <c r="BH957" s="150"/>
    </row>
    <row r="958" spans="1:60" outlineLevel="1" x14ac:dyDescent="0.2">
      <c r="A958" s="157"/>
      <c r="B958" s="158"/>
      <c r="C958" s="195" t="s">
        <v>993</v>
      </c>
      <c r="D958" s="188"/>
      <c r="E958" s="189">
        <v>5</v>
      </c>
      <c r="F958" s="160"/>
      <c r="G958" s="160"/>
      <c r="H958" s="160"/>
      <c r="I958" s="160"/>
      <c r="J958" s="160"/>
      <c r="K958" s="160"/>
      <c r="L958" s="160"/>
      <c r="M958" s="160"/>
      <c r="N958" s="160"/>
      <c r="O958" s="160"/>
      <c r="P958" s="160"/>
      <c r="Q958" s="160"/>
      <c r="R958" s="160"/>
      <c r="S958" s="160"/>
      <c r="T958" s="160"/>
      <c r="U958" s="160"/>
      <c r="V958" s="160"/>
      <c r="W958" s="160"/>
      <c r="X958" s="160"/>
      <c r="Y958" s="150"/>
      <c r="Z958" s="150"/>
      <c r="AA958" s="150"/>
      <c r="AB958" s="150"/>
      <c r="AC958" s="150"/>
      <c r="AD958" s="150"/>
      <c r="AE958" s="150"/>
      <c r="AF958" s="150"/>
      <c r="AG958" s="150" t="s">
        <v>264</v>
      </c>
      <c r="AH958" s="150">
        <v>0</v>
      </c>
      <c r="AI958" s="150"/>
      <c r="AJ958" s="150"/>
      <c r="AK958" s="150"/>
      <c r="AL958" s="150"/>
      <c r="AM958" s="150"/>
      <c r="AN958" s="150"/>
      <c r="AO958" s="150"/>
      <c r="AP958" s="150"/>
      <c r="AQ958" s="150"/>
      <c r="AR958" s="150"/>
      <c r="AS958" s="150"/>
      <c r="AT958" s="150"/>
      <c r="AU958" s="150"/>
      <c r="AV958" s="150"/>
      <c r="AW958" s="150"/>
      <c r="AX958" s="150"/>
      <c r="AY958" s="150"/>
      <c r="AZ958" s="150"/>
      <c r="BA958" s="150"/>
      <c r="BB958" s="150"/>
      <c r="BC958" s="150"/>
      <c r="BD958" s="150"/>
      <c r="BE958" s="150"/>
      <c r="BF958" s="150"/>
      <c r="BG958" s="150"/>
      <c r="BH958" s="150"/>
    </row>
    <row r="959" spans="1:60" outlineLevel="1" x14ac:dyDescent="0.2">
      <c r="A959" s="157"/>
      <c r="B959" s="158"/>
      <c r="C959" s="195" t="s">
        <v>994</v>
      </c>
      <c r="D959" s="188"/>
      <c r="E959" s="189">
        <v>13.64</v>
      </c>
      <c r="F959" s="160"/>
      <c r="G959" s="160"/>
      <c r="H959" s="160"/>
      <c r="I959" s="160"/>
      <c r="J959" s="160"/>
      <c r="K959" s="160"/>
      <c r="L959" s="160"/>
      <c r="M959" s="160"/>
      <c r="N959" s="160"/>
      <c r="O959" s="160"/>
      <c r="P959" s="160"/>
      <c r="Q959" s="160"/>
      <c r="R959" s="160"/>
      <c r="S959" s="160"/>
      <c r="T959" s="160"/>
      <c r="U959" s="160"/>
      <c r="V959" s="160"/>
      <c r="W959" s="160"/>
      <c r="X959" s="160"/>
      <c r="Y959" s="150"/>
      <c r="Z959" s="150"/>
      <c r="AA959" s="150"/>
      <c r="AB959" s="150"/>
      <c r="AC959" s="150"/>
      <c r="AD959" s="150"/>
      <c r="AE959" s="150"/>
      <c r="AF959" s="150"/>
      <c r="AG959" s="150" t="s">
        <v>264</v>
      </c>
      <c r="AH959" s="150">
        <v>0</v>
      </c>
      <c r="AI959" s="150"/>
      <c r="AJ959" s="150"/>
      <c r="AK959" s="150"/>
      <c r="AL959" s="150"/>
      <c r="AM959" s="150"/>
      <c r="AN959" s="150"/>
      <c r="AO959" s="150"/>
      <c r="AP959" s="150"/>
      <c r="AQ959" s="150"/>
      <c r="AR959" s="150"/>
      <c r="AS959" s="150"/>
      <c r="AT959" s="150"/>
      <c r="AU959" s="150"/>
      <c r="AV959" s="150"/>
      <c r="AW959" s="150"/>
      <c r="AX959" s="150"/>
      <c r="AY959" s="150"/>
      <c r="AZ959" s="150"/>
      <c r="BA959" s="150"/>
      <c r="BB959" s="150"/>
      <c r="BC959" s="150"/>
      <c r="BD959" s="150"/>
      <c r="BE959" s="150"/>
      <c r="BF959" s="150"/>
      <c r="BG959" s="150"/>
      <c r="BH959" s="150"/>
    </row>
    <row r="960" spans="1:60" outlineLevel="1" x14ac:dyDescent="0.2">
      <c r="A960" s="157"/>
      <c r="B960" s="158"/>
      <c r="C960" s="195" t="s">
        <v>995</v>
      </c>
      <c r="D960" s="188"/>
      <c r="E960" s="189">
        <v>6.8</v>
      </c>
      <c r="F960" s="160"/>
      <c r="G960" s="160"/>
      <c r="H960" s="160"/>
      <c r="I960" s="160"/>
      <c r="J960" s="160"/>
      <c r="K960" s="160"/>
      <c r="L960" s="160"/>
      <c r="M960" s="160"/>
      <c r="N960" s="160"/>
      <c r="O960" s="160"/>
      <c r="P960" s="160"/>
      <c r="Q960" s="160"/>
      <c r="R960" s="160"/>
      <c r="S960" s="160"/>
      <c r="T960" s="160"/>
      <c r="U960" s="160"/>
      <c r="V960" s="160"/>
      <c r="W960" s="160"/>
      <c r="X960" s="160"/>
      <c r="Y960" s="150"/>
      <c r="Z960" s="150"/>
      <c r="AA960" s="150"/>
      <c r="AB960" s="150"/>
      <c r="AC960" s="150"/>
      <c r="AD960" s="150"/>
      <c r="AE960" s="150"/>
      <c r="AF960" s="150"/>
      <c r="AG960" s="150" t="s">
        <v>264</v>
      </c>
      <c r="AH960" s="150">
        <v>0</v>
      </c>
      <c r="AI960" s="150"/>
      <c r="AJ960" s="150"/>
      <c r="AK960" s="150"/>
      <c r="AL960" s="150"/>
      <c r="AM960" s="150"/>
      <c r="AN960" s="150"/>
      <c r="AO960" s="150"/>
      <c r="AP960" s="150"/>
      <c r="AQ960" s="150"/>
      <c r="AR960" s="150"/>
      <c r="AS960" s="150"/>
      <c r="AT960" s="150"/>
      <c r="AU960" s="150"/>
      <c r="AV960" s="150"/>
      <c r="AW960" s="150"/>
      <c r="AX960" s="150"/>
      <c r="AY960" s="150"/>
      <c r="AZ960" s="150"/>
      <c r="BA960" s="150"/>
      <c r="BB960" s="150"/>
      <c r="BC960" s="150"/>
      <c r="BD960" s="150"/>
      <c r="BE960" s="150"/>
      <c r="BF960" s="150"/>
      <c r="BG960" s="150"/>
      <c r="BH960" s="150"/>
    </row>
    <row r="961" spans="1:60" outlineLevel="1" x14ac:dyDescent="0.2">
      <c r="A961" s="157"/>
      <c r="B961" s="158"/>
      <c r="C961" s="195" t="s">
        <v>996</v>
      </c>
      <c r="D961" s="188"/>
      <c r="E961" s="189">
        <v>12.62</v>
      </c>
      <c r="F961" s="160"/>
      <c r="G961" s="160"/>
      <c r="H961" s="160"/>
      <c r="I961" s="160"/>
      <c r="J961" s="160"/>
      <c r="K961" s="160"/>
      <c r="L961" s="160"/>
      <c r="M961" s="160"/>
      <c r="N961" s="160"/>
      <c r="O961" s="160"/>
      <c r="P961" s="160"/>
      <c r="Q961" s="160"/>
      <c r="R961" s="160"/>
      <c r="S961" s="160"/>
      <c r="T961" s="160"/>
      <c r="U961" s="160"/>
      <c r="V961" s="160"/>
      <c r="W961" s="160"/>
      <c r="X961" s="160"/>
      <c r="Y961" s="150"/>
      <c r="Z961" s="150"/>
      <c r="AA961" s="150"/>
      <c r="AB961" s="150"/>
      <c r="AC961" s="150"/>
      <c r="AD961" s="150"/>
      <c r="AE961" s="150"/>
      <c r="AF961" s="150"/>
      <c r="AG961" s="150" t="s">
        <v>264</v>
      </c>
      <c r="AH961" s="150">
        <v>0</v>
      </c>
      <c r="AI961" s="150"/>
      <c r="AJ961" s="150"/>
      <c r="AK961" s="150"/>
      <c r="AL961" s="150"/>
      <c r="AM961" s="150"/>
      <c r="AN961" s="150"/>
      <c r="AO961" s="150"/>
      <c r="AP961" s="150"/>
      <c r="AQ961" s="150"/>
      <c r="AR961" s="150"/>
      <c r="AS961" s="150"/>
      <c r="AT961" s="150"/>
      <c r="AU961" s="150"/>
      <c r="AV961" s="150"/>
      <c r="AW961" s="150"/>
      <c r="AX961" s="150"/>
      <c r="AY961" s="150"/>
      <c r="AZ961" s="150"/>
      <c r="BA961" s="150"/>
      <c r="BB961" s="150"/>
      <c r="BC961" s="150"/>
      <c r="BD961" s="150"/>
      <c r="BE961" s="150"/>
      <c r="BF961" s="150"/>
      <c r="BG961" s="150"/>
      <c r="BH961" s="150"/>
    </row>
    <row r="962" spans="1:60" ht="56.25" outlineLevel="1" x14ac:dyDescent="0.2">
      <c r="A962" s="157"/>
      <c r="B962" s="158"/>
      <c r="C962" s="195" t="s">
        <v>997</v>
      </c>
      <c r="D962" s="188"/>
      <c r="E962" s="189">
        <v>-36.549999999999997</v>
      </c>
      <c r="F962" s="160"/>
      <c r="G962" s="160"/>
      <c r="H962" s="160"/>
      <c r="I962" s="160"/>
      <c r="J962" s="160"/>
      <c r="K962" s="160"/>
      <c r="L962" s="160"/>
      <c r="M962" s="160"/>
      <c r="N962" s="160"/>
      <c r="O962" s="160"/>
      <c r="P962" s="160"/>
      <c r="Q962" s="160"/>
      <c r="R962" s="160"/>
      <c r="S962" s="160"/>
      <c r="T962" s="160"/>
      <c r="U962" s="160"/>
      <c r="V962" s="160"/>
      <c r="W962" s="160"/>
      <c r="X962" s="160"/>
      <c r="Y962" s="150"/>
      <c r="Z962" s="150"/>
      <c r="AA962" s="150"/>
      <c r="AB962" s="150"/>
      <c r="AC962" s="150"/>
      <c r="AD962" s="150"/>
      <c r="AE962" s="150"/>
      <c r="AF962" s="150"/>
      <c r="AG962" s="150" t="s">
        <v>264</v>
      </c>
      <c r="AH962" s="150">
        <v>0</v>
      </c>
      <c r="AI962" s="150"/>
      <c r="AJ962" s="150"/>
      <c r="AK962" s="150"/>
      <c r="AL962" s="150"/>
      <c r="AM962" s="150"/>
      <c r="AN962" s="150"/>
      <c r="AO962" s="150"/>
      <c r="AP962" s="150"/>
      <c r="AQ962" s="150"/>
      <c r="AR962" s="150"/>
      <c r="AS962" s="150"/>
      <c r="AT962" s="150"/>
      <c r="AU962" s="150"/>
      <c r="AV962" s="150"/>
      <c r="AW962" s="150"/>
      <c r="AX962" s="150"/>
      <c r="AY962" s="150"/>
      <c r="AZ962" s="150"/>
      <c r="BA962" s="150"/>
      <c r="BB962" s="150"/>
      <c r="BC962" s="150"/>
      <c r="BD962" s="150"/>
      <c r="BE962" s="150"/>
      <c r="BF962" s="150"/>
      <c r="BG962" s="150"/>
      <c r="BH962" s="150"/>
    </row>
    <row r="963" spans="1:60" outlineLevel="1" x14ac:dyDescent="0.2">
      <c r="A963" s="169">
        <v>182</v>
      </c>
      <c r="B963" s="170" t="s">
        <v>1004</v>
      </c>
      <c r="C963" s="184" t="s">
        <v>1005</v>
      </c>
      <c r="D963" s="171" t="s">
        <v>351</v>
      </c>
      <c r="E963" s="172">
        <v>29.8</v>
      </c>
      <c r="F963" s="173"/>
      <c r="G963" s="174">
        <f>ROUND(E963*F963,2)</f>
        <v>0</v>
      </c>
      <c r="H963" s="161"/>
      <c r="I963" s="160">
        <f>ROUND(E963*H963,2)</f>
        <v>0</v>
      </c>
      <c r="J963" s="161"/>
      <c r="K963" s="160">
        <f>ROUND(E963*J963,2)</f>
        <v>0</v>
      </c>
      <c r="L963" s="160">
        <v>21</v>
      </c>
      <c r="M963" s="160">
        <f>G963*(1+L963/100)</f>
        <v>0</v>
      </c>
      <c r="N963" s="160">
        <v>4.62E-3</v>
      </c>
      <c r="O963" s="160">
        <f>ROUND(E963*N963,2)</f>
        <v>0.14000000000000001</v>
      </c>
      <c r="P963" s="160">
        <v>0</v>
      </c>
      <c r="Q963" s="160">
        <f>ROUND(E963*P963,2)</f>
        <v>0</v>
      </c>
      <c r="R963" s="160"/>
      <c r="S963" s="160" t="s">
        <v>1006</v>
      </c>
      <c r="T963" s="160" t="s">
        <v>1006</v>
      </c>
      <c r="U963" s="160">
        <v>1.55</v>
      </c>
      <c r="V963" s="160">
        <f>ROUND(E963*U963,2)</f>
        <v>46.19</v>
      </c>
      <c r="W963" s="160"/>
      <c r="X963" s="160" t="s">
        <v>261</v>
      </c>
      <c r="Y963" s="150"/>
      <c r="Z963" s="150"/>
      <c r="AA963" s="150"/>
      <c r="AB963" s="150"/>
      <c r="AC963" s="150"/>
      <c r="AD963" s="150"/>
      <c r="AE963" s="150"/>
      <c r="AF963" s="150"/>
      <c r="AG963" s="150" t="s">
        <v>262</v>
      </c>
      <c r="AH963" s="150"/>
      <c r="AI963" s="150"/>
      <c r="AJ963" s="150"/>
      <c r="AK963" s="150"/>
      <c r="AL963" s="150"/>
      <c r="AM963" s="150"/>
      <c r="AN963" s="150"/>
      <c r="AO963" s="150"/>
      <c r="AP963" s="150"/>
      <c r="AQ963" s="150"/>
      <c r="AR963" s="150"/>
      <c r="AS963" s="150"/>
      <c r="AT963" s="150"/>
      <c r="AU963" s="150"/>
      <c r="AV963" s="150"/>
      <c r="AW963" s="150"/>
      <c r="AX963" s="150"/>
      <c r="AY963" s="150"/>
      <c r="AZ963" s="150"/>
      <c r="BA963" s="150"/>
      <c r="BB963" s="150"/>
      <c r="BC963" s="150"/>
      <c r="BD963" s="150"/>
      <c r="BE963" s="150"/>
      <c r="BF963" s="150"/>
      <c r="BG963" s="150"/>
      <c r="BH963" s="150"/>
    </row>
    <row r="964" spans="1:60" outlineLevel="1" x14ac:dyDescent="0.2">
      <c r="A964" s="157"/>
      <c r="B964" s="158"/>
      <c r="C964" s="195" t="s">
        <v>973</v>
      </c>
      <c r="D964" s="188"/>
      <c r="E964" s="189">
        <v>6.4</v>
      </c>
      <c r="F964" s="160"/>
      <c r="G964" s="160"/>
      <c r="H964" s="160"/>
      <c r="I964" s="160"/>
      <c r="J964" s="160"/>
      <c r="K964" s="160"/>
      <c r="L964" s="160"/>
      <c r="M964" s="160"/>
      <c r="N964" s="160"/>
      <c r="O964" s="160"/>
      <c r="P964" s="160"/>
      <c r="Q964" s="160"/>
      <c r="R964" s="160"/>
      <c r="S964" s="160"/>
      <c r="T964" s="160"/>
      <c r="U964" s="160"/>
      <c r="V964" s="160"/>
      <c r="W964" s="160"/>
      <c r="X964" s="160"/>
      <c r="Y964" s="150"/>
      <c r="Z964" s="150"/>
      <c r="AA964" s="150"/>
      <c r="AB964" s="150"/>
      <c r="AC964" s="150"/>
      <c r="AD964" s="150"/>
      <c r="AE964" s="150"/>
      <c r="AF964" s="150"/>
      <c r="AG964" s="150" t="s">
        <v>264</v>
      </c>
      <c r="AH964" s="150">
        <v>0</v>
      </c>
      <c r="AI964" s="150"/>
      <c r="AJ964" s="150"/>
      <c r="AK964" s="150"/>
      <c r="AL964" s="150"/>
      <c r="AM964" s="150"/>
      <c r="AN964" s="150"/>
      <c r="AO964" s="150"/>
      <c r="AP964" s="150"/>
      <c r="AQ964" s="150"/>
      <c r="AR964" s="150"/>
      <c r="AS964" s="150"/>
      <c r="AT964" s="150"/>
      <c r="AU964" s="150"/>
      <c r="AV964" s="150"/>
      <c r="AW964" s="150"/>
      <c r="AX964" s="150"/>
      <c r="AY964" s="150"/>
      <c r="AZ964" s="150"/>
      <c r="BA964" s="150"/>
      <c r="BB964" s="150"/>
      <c r="BC964" s="150"/>
      <c r="BD964" s="150"/>
      <c r="BE964" s="150"/>
      <c r="BF964" s="150"/>
      <c r="BG964" s="150"/>
      <c r="BH964" s="150"/>
    </row>
    <row r="965" spans="1:60" outlineLevel="1" x14ac:dyDescent="0.2">
      <c r="A965" s="157"/>
      <c r="B965" s="158"/>
      <c r="C965" s="195" t="s">
        <v>974</v>
      </c>
      <c r="D965" s="188"/>
      <c r="E965" s="189">
        <v>5.2</v>
      </c>
      <c r="F965" s="160"/>
      <c r="G965" s="160"/>
      <c r="H965" s="160"/>
      <c r="I965" s="160"/>
      <c r="J965" s="160"/>
      <c r="K965" s="160"/>
      <c r="L965" s="160"/>
      <c r="M965" s="160"/>
      <c r="N965" s="160"/>
      <c r="O965" s="160"/>
      <c r="P965" s="160"/>
      <c r="Q965" s="160"/>
      <c r="R965" s="160"/>
      <c r="S965" s="160"/>
      <c r="T965" s="160"/>
      <c r="U965" s="160"/>
      <c r="V965" s="160"/>
      <c r="W965" s="160"/>
      <c r="X965" s="160"/>
      <c r="Y965" s="150"/>
      <c r="Z965" s="150"/>
      <c r="AA965" s="150"/>
      <c r="AB965" s="150"/>
      <c r="AC965" s="150"/>
      <c r="AD965" s="150"/>
      <c r="AE965" s="150"/>
      <c r="AF965" s="150"/>
      <c r="AG965" s="150" t="s">
        <v>264</v>
      </c>
      <c r="AH965" s="150">
        <v>0</v>
      </c>
      <c r="AI965" s="150"/>
      <c r="AJ965" s="150"/>
      <c r="AK965" s="150"/>
      <c r="AL965" s="150"/>
      <c r="AM965" s="150"/>
      <c r="AN965" s="150"/>
      <c r="AO965" s="150"/>
      <c r="AP965" s="150"/>
      <c r="AQ965" s="150"/>
      <c r="AR965" s="150"/>
      <c r="AS965" s="150"/>
      <c r="AT965" s="150"/>
      <c r="AU965" s="150"/>
      <c r="AV965" s="150"/>
      <c r="AW965" s="150"/>
      <c r="AX965" s="150"/>
      <c r="AY965" s="150"/>
      <c r="AZ965" s="150"/>
      <c r="BA965" s="150"/>
      <c r="BB965" s="150"/>
      <c r="BC965" s="150"/>
      <c r="BD965" s="150"/>
      <c r="BE965" s="150"/>
      <c r="BF965" s="150"/>
      <c r="BG965" s="150"/>
      <c r="BH965" s="150"/>
    </row>
    <row r="966" spans="1:60" outlineLevel="1" x14ac:dyDescent="0.2">
      <c r="A966" s="157"/>
      <c r="B966" s="158"/>
      <c r="C966" s="195" t="s">
        <v>975</v>
      </c>
      <c r="D966" s="188"/>
      <c r="E966" s="189">
        <v>4</v>
      </c>
      <c r="F966" s="160"/>
      <c r="G966" s="160"/>
      <c r="H966" s="160"/>
      <c r="I966" s="160"/>
      <c r="J966" s="160"/>
      <c r="K966" s="160"/>
      <c r="L966" s="160"/>
      <c r="M966" s="160"/>
      <c r="N966" s="160"/>
      <c r="O966" s="160"/>
      <c r="P966" s="160"/>
      <c r="Q966" s="160"/>
      <c r="R966" s="160"/>
      <c r="S966" s="160"/>
      <c r="T966" s="160"/>
      <c r="U966" s="160"/>
      <c r="V966" s="160"/>
      <c r="W966" s="160"/>
      <c r="X966" s="160"/>
      <c r="Y966" s="150"/>
      <c r="Z966" s="150"/>
      <c r="AA966" s="150"/>
      <c r="AB966" s="150"/>
      <c r="AC966" s="150"/>
      <c r="AD966" s="150"/>
      <c r="AE966" s="150"/>
      <c r="AF966" s="150"/>
      <c r="AG966" s="150" t="s">
        <v>264</v>
      </c>
      <c r="AH966" s="150">
        <v>0</v>
      </c>
      <c r="AI966" s="150"/>
      <c r="AJ966" s="150"/>
      <c r="AK966" s="150"/>
      <c r="AL966" s="150"/>
      <c r="AM966" s="150"/>
      <c r="AN966" s="150"/>
      <c r="AO966" s="150"/>
      <c r="AP966" s="150"/>
      <c r="AQ966" s="150"/>
      <c r="AR966" s="150"/>
      <c r="AS966" s="150"/>
      <c r="AT966" s="150"/>
      <c r="AU966" s="150"/>
      <c r="AV966" s="150"/>
      <c r="AW966" s="150"/>
      <c r="AX966" s="150"/>
      <c r="AY966" s="150"/>
      <c r="AZ966" s="150"/>
      <c r="BA966" s="150"/>
      <c r="BB966" s="150"/>
      <c r="BC966" s="150"/>
      <c r="BD966" s="150"/>
      <c r="BE966" s="150"/>
      <c r="BF966" s="150"/>
      <c r="BG966" s="150"/>
      <c r="BH966" s="150"/>
    </row>
    <row r="967" spans="1:60" outlineLevel="1" x14ac:dyDescent="0.2">
      <c r="A967" s="157"/>
      <c r="B967" s="158"/>
      <c r="C967" s="195" t="s">
        <v>976</v>
      </c>
      <c r="D967" s="188"/>
      <c r="E967" s="189">
        <v>2.8</v>
      </c>
      <c r="F967" s="160"/>
      <c r="G967" s="160"/>
      <c r="H967" s="160"/>
      <c r="I967" s="160"/>
      <c r="J967" s="160"/>
      <c r="K967" s="160"/>
      <c r="L967" s="160"/>
      <c r="M967" s="160"/>
      <c r="N967" s="160"/>
      <c r="O967" s="160"/>
      <c r="P967" s="160"/>
      <c r="Q967" s="160"/>
      <c r="R967" s="160"/>
      <c r="S967" s="160"/>
      <c r="T967" s="160"/>
      <c r="U967" s="160"/>
      <c r="V967" s="160"/>
      <c r="W967" s="160"/>
      <c r="X967" s="160"/>
      <c r="Y967" s="150"/>
      <c r="Z967" s="150"/>
      <c r="AA967" s="150"/>
      <c r="AB967" s="150"/>
      <c r="AC967" s="150"/>
      <c r="AD967" s="150"/>
      <c r="AE967" s="150"/>
      <c r="AF967" s="150"/>
      <c r="AG967" s="150" t="s">
        <v>264</v>
      </c>
      <c r="AH967" s="150">
        <v>0</v>
      </c>
      <c r="AI967" s="150"/>
      <c r="AJ967" s="150"/>
      <c r="AK967" s="150"/>
      <c r="AL967" s="150"/>
      <c r="AM967" s="150"/>
      <c r="AN967" s="150"/>
      <c r="AO967" s="150"/>
      <c r="AP967" s="150"/>
      <c r="AQ967" s="150"/>
      <c r="AR967" s="150"/>
      <c r="AS967" s="150"/>
      <c r="AT967" s="150"/>
      <c r="AU967" s="150"/>
      <c r="AV967" s="150"/>
      <c r="AW967" s="150"/>
      <c r="AX967" s="150"/>
      <c r="AY967" s="150"/>
      <c r="AZ967" s="150"/>
      <c r="BA967" s="150"/>
      <c r="BB967" s="150"/>
      <c r="BC967" s="150"/>
      <c r="BD967" s="150"/>
      <c r="BE967" s="150"/>
      <c r="BF967" s="150"/>
      <c r="BG967" s="150"/>
      <c r="BH967" s="150"/>
    </row>
    <row r="968" spans="1:60" outlineLevel="1" x14ac:dyDescent="0.2">
      <c r="A968" s="157"/>
      <c r="B968" s="158"/>
      <c r="C968" s="195" t="s">
        <v>977</v>
      </c>
      <c r="D968" s="188"/>
      <c r="E968" s="189">
        <v>11.4</v>
      </c>
      <c r="F968" s="160"/>
      <c r="G968" s="160"/>
      <c r="H968" s="160"/>
      <c r="I968" s="160"/>
      <c r="J968" s="160"/>
      <c r="K968" s="160"/>
      <c r="L968" s="160"/>
      <c r="M968" s="160"/>
      <c r="N968" s="160"/>
      <c r="O968" s="160"/>
      <c r="P968" s="160"/>
      <c r="Q968" s="160"/>
      <c r="R968" s="160"/>
      <c r="S968" s="160"/>
      <c r="T968" s="160"/>
      <c r="U968" s="160"/>
      <c r="V968" s="160"/>
      <c r="W968" s="160"/>
      <c r="X968" s="160"/>
      <c r="Y968" s="150"/>
      <c r="Z968" s="150"/>
      <c r="AA968" s="150"/>
      <c r="AB968" s="150"/>
      <c r="AC968" s="150"/>
      <c r="AD968" s="150"/>
      <c r="AE968" s="150"/>
      <c r="AF968" s="150"/>
      <c r="AG968" s="150" t="s">
        <v>264</v>
      </c>
      <c r="AH968" s="150">
        <v>0</v>
      </c>
      <c r="AI968" s="150"/>
      <c r="AJ968" s="150"/>
      <c r="AK968" s="150"/>
      <c r="AL968" s="150"/>
      <c r="AM968" s="150"/>
      <c r="AN968" s="150"/>
      <c r="AO968" s="150"/>
      <c r="AP968" s="150"/>
      <c r="AQ968" s="150"/>
      <c r="AR968" s="150"/>
      <c r="AS968" s="150"/>
      <c r="AT968" s="150"/>
      <c r="AU968" s="150"/>
      <c r="AV968" s="150"/>
      <c r="AW968" s="150"/>
      <c r="AX968" s="150"/>
      <c r="AY968" s="150"/>
      <c r="AZ968" s="150"/>
      <c r="BA968" s="150"/>
      <c r="BB968" s="150"/>
      <c r="BC968" s="150"/>
      <c r="BD968" s="150"/>
      <c r="BE968" s="150"/>
      <c r="BF968" s="150"/>
      <c r="BG968" s="150"/>
      <c r="BH968" s="150"/>
    </row>
    <row r="969" spans="1:60" outlineLevel="1" x14ac:dyDescent="0.2">
      <c r="A969" s="175">
        <v>183</v>
      </c>
      <c r="B969" s="176" t="s">
        <v>1007</v>
      </c>
      <c r="C969" s="183" t="s">
        <v>1008</v>
      </c>
      <c r="D969" s="177" t="s">
        <v>1009</v>
      </c>
      <c r="E969" s="178">
        <v>25</v>
      </c>
      <c r="F969" s="179"/>
      <c r="G969" s="180">
        <f>ROUND(E969*F969,2)</f>
        <v>0</v>
      </c>
      <c r="H969" s="161"/>
      <c r="I969" s="160">
        <f>ROUND(E969*H969,2)</f>
        <v>0</v>
      </c>
      <c r="J969" s="161"/>
      <c r="K969" s="160">
        <f>ROUND(E969*J969,2)</f>
        <v>0</v>
      </c>
      <c r="L969" s="160">
        <v>21</v>
      </c>
      <c r="M969" s="160">
        <f>G969*(1+L969/100)</f>
        <v>0</v>
      </c>
      <c r="N969" s="160">
        <v>0</v>
      </c>
      <c r="O969" s="160">
        <f>ROUND(E969*N969,2)</f>
        <v>0</v>
      </c>
      <c r="P969" s="160">
        <v>0</v>
      </c>
      <c r="Q969" s="160">
        <f>ROUND(E969*P969,2)</f>
        <v>0</v>
      </c>
      <c r="R969" s="160"/>
      <c r="S969" s="160" t="s">
        <v>236</v>
      </c>
      <c r="T969" s="160" t="s">
        <v>237</v>
      </c>
      <c r="U969" s="160">
        <v>0</v>
      </c>
      <c r="V969" s="160">
        <f>ROUND(E969*U969,2)</f>
        <v>0</v>
      </c>
      <c r="W969" s="160"/>
      <c r="X969" s="160" t="s">
        <v>261</v>
      </c>
      <c r="Y969" s="150"/>
      <c r="Z969" s="150"/>
      <c r="AA969" s="150"/>
      <c r="AB969" s="150"/>
      <c r="AC969" s="150"/>
      <c r="AD969" s="150"/>
      <c r="AE969" s="150"/>
      <c r="AF969" s="150"/>
      <c r="AG969" s="150" t="s">
        <v>262</v>
      </c>
      <c r="AH969" s="150"/>
      <c r="AI969" s="150"/>
      <c r="AJ969" s="150"/>
      <c r="AK969" s="150"/>
      <c r="AL969" s="150"/>
      <c r="AM969" s="150"/>
      <c r="AN969" s="150"/>
      <c r="AO969" s="150"/>
      <c r="AP969" s="150"/>
      <c r="AQ969" s="150"/>
      <c r="AR969" s="150"/>
      <c r="AS969" s="150"/>
      <c r="AT969" s="150"/>
      <c r="AU969" s="150"/>
      <c r="AV969" s="150"/>
      <c r="AW969" s="150"/>
      <c r="AX969" s="150"/>
      <c r="AY969" s="150"/>
      <c r="AZ969" s="150"/>
      <c r="BA969" s="150"/>
      <c r="BB969" s="150"/>
      <c r="BC969" s="150"/>
      <c r="BD969" s="150"/>
      <c r="BE969" s="150"/>
      <c r="BF969" s="150"/>
      <c r="BG969" s="150"/>
      <c r="BH969" s="150"/>
    </row>
    <row r="970" spans="1:60" outlineLevel="1" x14ac:dyDescent="0.2">
      <c r="A970" s="169">
        <v>184</v>
      </c>
      <c r="B970" s="170" t="s">
        <v>1010</v>
      </c>
      <c r="C970" s="184" t="s">
        <v>1011</v>
      </c>
      <c r="D970" s="171" t="s">
        <v>259</v>
      </c>
      <c r="E970" s="172">
        <v>262.06635</v>
      </c>
      <c r="F970" s="173"/>
      <c r="G970" s="174">
        <f>ROUND(E970*F970,2)</f>
        <v>0</v>
      </c>
      <c r="H970" s="161"/>
      <c r="I970" s="160">
        <f>ROUND(E970*H970,2)</f>
        <v>0</v>
      </c>
      <c r="J970" s="161"/>
      <c r="K970" s="160">
        <f>ROUND(E970*J970,2)</f>
        <v>0</v>
      </c>
      <c r="L970" s="160">
        <v>21</v>
      </c>
      <c r="M970" s="160">
        <f>G970*(1+L970/100)</f>
        <v>0</v>
      </c>
      <c r="N970" s="160">
        <v>1.9199999999999998E-2</v>
      </c>
      <c r="O970" s="160">
        <f>ROUND(E970*N970,2)</f>
        <v>5.03</v>
      </c>
      <c r="P970" s="160">
        <v>0</v>
      </c>
      <c r="Q970" s="160">
        <f>ROUND(E970*P970,2)</f>
        <v>0</v>
      </c>
      <c r="R970" s="160" t="s">
        <v>422</v>
      </c>
      <c r="S970" s="160" t="s">
        <v>260</v>
      </c>
      <c r="T970" s="160" t="s">
        <v>237</v>
      </c>
      <c r="U970" s="160">
        <v>0</v>
      </c>
      <c r="V970" s="160">
        <f>ROUND(E970*U970,2)</f>
        <v>0</v>
      </c>
      <c r="W970" s="160"/>
      <c r="X970" s="160" t="s">
        <v>423</v>
      </c>
      <c r="Y970" s="150"/>
      <c r="Z970" s="150"/>
      <c r="AA970" s="150"/>
      <c r="AB970" s="150"/>
      <c r="AC970" s="150"/>
      <c r="AD970" s="150"/>
      <c r="AE970" s="150"/>
      <c r="AF970" s="150"/>
      <c r="AG970" s="150" t="s">
        <v>424</v>
      </c>
      <c r="AH970" s="150"/>
      <c r="AI970" s="150"/>
      <c r="AJ970" s="150"/>
      <c r="AK970" s="150"/>
      <c r="AL970" s="150"/>
      <c r="AM970" s="150"/>
      <c r="AN970" s="150"/>
      <c r="AO970" s="150"/>
      <c r="AP970" s="150"/>
      <c r="AQ970" s="150"/>
      <c r="AR970" s="150"/>
      <c r="AS970" s="150"/>
      <c r="AT970" s="150"/>
      <c r="AU970" s="150"/>
      <c r="AV970" s="150"/>
      <c r="AW970" s="150"/>
      <c r="AX970" s="150"/>
      <c r="AY970" s="150"/>
      <c r="AZ970" s="150"/>
      <c r="BA970" s="150"/>
      <c r="BB970" s="150"/>
      <c r="BC970" s="150"/>
      <c r="BD970" s="150"/>
      <c r="BE970" s="150"/>
      <c r="BF970" s="150"/>
      <c r="BG970" s="150"/>
      <c r="BH970" s="150"/>
    </row>
    <row r="971" spans="1:60" outlineLevel="1" x14ac:dyDescent="0.2">
      <c r="A971" s="157"/>
      <c r="B971" s="158"/>
      <c r="C971" s="195" t="s">
        <v>1012</v>
      </c>
      <c r="D971" s="188"/>
      <c r="E971" s="189">
        <v>227.41634999999999</v>
      </c>
      <c r="F971" s="160"/>
      <c r="G971" s="160"/>
      <c r="H971" s="160"/>
      <c r="I971" s="160"/>
      <c r="J971" s="160"/>
      <c r="K971" s="160"/>
      <c r="L971" s="160"/>
      <c r="M971" s="160"/>
      <c r="N971" s="160"/>
      <c r="O971" s="160"/>
      <c r="P971" s="160"/>
      <c r="Q971" s="160"/>
      <c r="R971" s="160"/>
      <c r="S971" s="160"/>
      <c r="T971" s="160"/>
      <c r="U971" s="160"/>
      <c r="V971" s="160"/>
      <c r="W971" s="160"/>
      <c r="X971" s="160"/>
      <c r="Y971" s="150"/>
      <c r="Z971" s="150"/>
      <c r="AA971" s="150"/>
      <c r="AB971" s="150"/>
      <c r="AC971" s="150"/>
      <c r="AD971" s="150"/>
      <c r="AE971" s="150"/>
      <c r="AF971" s="150"/>
      <c r="AG971" s="150" t="s">
        <v>264</v>
      </c>
      <c r="AH971" s="150">
        <v>5</v>
      </c>
      <c r="AI971" s="150"/>
      <c r="AJ971" s="150"/>
      <c r="AK971" s="150"/>
      <c r="AL971" s="150"/>
      <c r="AM971" s="150"/>
      <c r="AN971" s="150"/>
      <c r="AO971" s="150"/>
      <c r="AP971" s="150"/>
      <c r="AQ971" s="150"/>
      <c r="AR971" s="150"/>
      <c r="AS971" s="150"/>
      <c r="AT971" s="150"/>
      <c r="AU971" s="150"/>
      <c r="AV971" s="150"/>
      <c r="AW971" s="150"/>
      <c r="AX971" s="150"/>
      <c r="AY971" s="150"/>
      <c r="AZ971" s="150"/>
      <c r="BA971" s="150"/>
      <c r="BB971" s="150"/>
      <c r="BC971" s="150"/>
      <c r="BD971" s="150"/>
      <c r="BE971" s="150"/>
      <c r="BF971" s="150"/>
      <c r="BG971" s="150"/>
      <c r="BH971" s="150"/>
    </row>
    <row r="972" spans="1:60" outlineLevel="1" x14ac:dyDescent="0.2">
      <c r="A972" s="157"/>
      <c r="B972" s="158"/>
      <c r="C972" s="195" t="s">
        <v>1013</v>
      </c>
      <c r="D972" s="188"/>
      <c r="E972" s="189">
        <v>34.65</v>
      </c>
      <c r="F972" s="160"/>
      <c r="G972" s="160"/>
      <c r="H972" s="160"/>
      <c r="I972" s="160"/>
      <c r="J972" s="160"/>
      <c r="K972" s="160"/>
      <c r="L972" s="160"/>
      <c r="M972" s="160"/>
      <c r="N972" s="160"/>
      <c r="O972" s="160"/>
      <c r="P972" s="160"/>
      <c r="Q972" s="160"/>
      <c r="R972" s="160"/>
      <c r="S972" s="160"/>
      <c r="T972" s="160"/>
      <c r="U972" s="160"/>
      <c r="V972" s="160"/>
      <c r="W972" s="160"/>
      <c r="X972" s="160"/>
      <c r="Y972" s="150"/>
      <c r="Z972" s="150"/>
      <c r="AA972" s="150"/>
      <c r="AB972" s="150"/>
      <c r="AC972" s="150"/>
      <c r="AD972" s="150"/>
      <c r="AE972" s="150"/>
      <c r="AF972" s="150"/>
      <c r="AG972" s="150" t="s">
        <v>264</v>
      </c>
      <c r="AH972" s="150">
        <v>0</v>
      </c>
      <c r="AI972" s="150"/>
      <c r="AJ972" s="150"/>
      <c r="AK972" s="150"/>
      <c r="AL972" s="150"/>
      <c r="AM972" s="150"/>
      <c r="AN972" s="150"/>
      <c r="AO972" s="150"/>
      <c r="AP972" s="150"/>
      <c r="AQ972" s="150"/>
      <c r="AR972" s="150"/>
      <c r="AS972" s="150"/>
      <c r="AT972" s="150"/>
      <c r="AU972" s="150"/>
      <c r="AV972" s="150"/>
      <c r="AW972" s="150"/>
      <c r="AX972" s="150"/>
      <c r="AY972" s="150"/>
      <c r="AZ972" s="150"/>
      <c r="BA972" s="150"/>
      <c r="BB972" s="150"/>
      <c r="BC972" s="150"/>
      <c r="BD972" s="150"/>
      <c r="BE972" s="150"/>
      <c r="BF972" s="150"/>
      <c r="BG972" s="150"/>
      <c r="BH972" s="150"/>
    </row>
    <row r="973" spans="1:60" outlineLevel="1" x14ac:dyDescent="0.2">
      <c r="A973" s="157">
        <v>185</v>
      </c>
      <c r="B973" s="158" t="s">
        <v>1014</v>
      </c>
      <c r="C973" s="199" t="s">
        <v>1015</v>
      </c>
      <c r="D973" s="159" t="s">
        <v>0</v>
      </c>
      <c r="E973" s="194"/>
      <c r="F973" s="161"/>
      <c r="G973" s="160">
        <f>ROUND(E973*F973,2)</f>
        <v>0</v>
      </c>
      <c r="H973" s="161"/>
      <c r="I973" s="160">
        <f>ROUND(E973*H973,2)</f>
        <v>0</v>
      </c>
      <c r="J973" s="161"/>
      <c r="K973" s="160">
        <f>ROUND(E973*J973,2)</f>
        <v>0</v>
      </c>
      <c r="L973" s="160">
        <v>21</v>
      </c>
      <c r="M973" s="160">
        <f>G973*(1+L973/100)</f>
        <v>0</v>
      </c>
      <c r="N973" s="160">
        <v>0</v>
      </c>
      <c r="O973" s="160">
        <f>ROUND(E973*N973,2)</f>
        <v>0</v>
      </c>
      <c r="P973" s="160">
        <v>0</v>
      </c>
      <c r="Q973" s="160">
        <f>ROUND(E973*P973,2)</f>
        <v>0</v>
      </c>
      <c r="R973" s="160"/>
      <c r="S973" s="160" t="s">
        <v>260</v>
      </c>
      <c r="T973" s="160" t="s">
        <v>260</v>
      </c>
      <c r="U973" s="160">
        <v>0</v>
      </c>
      <c r="V973" s="160">
        <f>ROUND(E973*U973,2)</f>
        <v>0</v>
      </c>
      <c r="W973" s="160"/>
      <c r="X973" s="160" t="s">
        <v>877</v>
      </c>
      <c r="Y973" s="150"/>
      <c r="Z973" s="150"/>
      <c r="AA973" s="150"/>
      <c r="AB973" s="150"/>
      <c r="AC973" s="150"/>
      <c r="AD973" s="150"/>
      <c r="AE973" s="150"/>
      <c r="AF973" s="150"/>
      <c r="AG973" s="150" t="s">
        <v>878</v>
      </c>
      <c r="AH973" s="150"/>
      <c r="AI973" s="150"/>
      <c r="AJ973" s="150"/>
      <c r="AK973" s="150"/>
      <c r="AL973" s="150"/>
      <c r="AM973" s="150"/>
      <c r="AN973" s="150"/>
      <c r="AO973" s="150"/>
      <c r="AP973" s="150"/>
      <c r="AQ973" s="150"/>
      <c r="AR973" s="150"/>
      <c r="AS973" s="150"/>
      <c r="AT973" s="150"/>
      <c r="AU973" s="150"/>
      <c r="AV973" s="150"/>
      <c r="AW973" s="150"/>
      <c r="AX973" s="150"/>
      <c r="AY973" s="150"/>
      <c r="AZ973" s="150"/>
      <c r="BA973" s="150"/>
      <c r="BB973" s="150"/>
      <c r="BC973" s="150"/>
      <c r="BD973" s="150"/>
      <c r="BE973" s="150"/>
      <c r="BF973" s="150"/>
      <c r="BG973" s="150"/>
      <c r="BH973" s="150"/>
    </row>
    <row r="974" spans="1:60" x14ac:dyDescent="0.2">
      <c r="A974" s="163" t="s">
        <v>232</v>
      </c>
      <c r="B974" s="164" t="s">
        <v>185</v>
      </c>
      <c r="C974" s="182" t="s">
        <v>186</v>
      </c>
      <c r="D974" s="165"/>
      <c r="E974" s="166"/>
      <c r="F974" s="167"/>
      <c r="G974" s="168">
        <f>SUMIF(AG975:AG986,"&lt;&gt;NOR",G975:G986)</f>
        <v>0</v>
      </c>
      <c r="H974" s="162"/>
      <c r="I974" s="162">
        <f>SUM(I975:I986)</f>
        <v>0</v>
      </c>
      <c r="J974" s="162"/>
      <c r="K974" s="162">
        <f>SUM(K975:K986)</f>
        <v>0</v>
      </c>
      <c r="L974" s="162"/>
      <c r="M974" s="162">
        <f>SUM(M975:M986)</f>
        <v>0</v>
      </c>
      <c r="N974" s="162"/>
      <c r="O974" s="162">
        <f>SUM(O975:O986)</f>
        <v>2.4</v>
      </c>
      <c r="P974" s="162"/>
      <c r="Q974" s="162">
        <f>SUM(Q975:Q986)</f>
        <v>0</v>
      </c>
      <c r="R974" s="162"/>
      <c r="S974" s="162"/>
      <c r="T974" s="162"/>
      <c r="U974" s="162"/>
      <c r="V974" s="162">
        <f>SUM(V975:V986)</f>
        <v>163.33999999999997</v>
      </c>
      <c r="W974" s="162"/>
      <c r="X974" s="162"/>
      <c r="AG974" t="s">
        <v>233</v>
      </c>
    </row>
    <row r="975" spans="1:60" ht="22.5" outlineLevel="1" x14ac:dyDescent="0.2">
      <c r="A975" s="169">
        <v>186</v>
      </c>
      <c r="B975" s="170" t="s">
        <v>1016</v>
      </c>
      <c r="C975" s="184" t="s">
        <v>1017</v>
      </c>
      <c r="D975" s="171" t="s">
        <v>259</v>
      </c>
      <c r="E975" s="172">
        <v>136.37</v>
      </c>
      <c r="F975" s="173"/>
      <c r="G975" s="174">
        <f>ROUND(E975*F975,2)</f>
        <v>0</v>
      </c>
      <c r="H975" s="161"/>
      <c r="I975" s="160">
        <f>ROUND(E975*H975,2)</f>
        <v>0</v>
      </c>
      <c r="J975" s="161"/>
      <c r="K975" s="160">
        <f>ROUND(E975*J975,2)</f>
        <v>0</v>
      </c>
      <c r="L975" s="160">
        <v>21</v>
      </c>
      <c r="M975" s="160">
        <f>G975*(1+L975/100)</f>
        <v>0</v>
      </c>
      <c r="N975" s="160">
        <v>0</v>
      </c>
      <c r="O975" s="160">
        <f>ROUND(E975*N975,2)</f>
        <v>0</v>
      </c>
      <c r="P975" s="160">
        <v>0</v>
      </c>
      <c r="Q975" s="160">
        <f>ROUND(E975*P975,2)</f>
        <v>0</v>
      </c>
      <c r="R975" s="160"/>
      <c r="S975" s="160" t="s">
        <v>260</v>
      </c>
      <c r="T975" s="160" t="s">
        <v>260</v>
      </c>
      <c r="U975" s="160">
        <v>1.6E-2</v>
      </c>
      <c r="V975" s="160">
        <f>ROUND(E975*U975,2)</f>
        <v>2.1800000000000002</v>
      </c>
      <c r="W975" s="160"/>
      <c r="X975" s="160" t="s">
        <v>261</v>
      </c>
      <c r="Y975" s="150"/>
      <c r="Z975" s="150"/>
      <c r="AA975" s="150"/>
      <c r="AB975" s="150"/>
      <c r="AC975" s="150"/>
      <c r="AD975" s="150"/>
      <c r="AE975" s="150"/>
      <c r="AF975" s="150"/>
      <c r="AG975" s="150" t="s">
        <v>262</v>
      </c>
      <c r="AH975" s="150"/>
      <c r="AI975" s="150"/>
      <c r="AJ975" s="150"/>
      <c r="AK975" s="150"/>
      <c r="AL975" s="150"/>
      <c r="AM975" s="150"/>
      <c r="AN975" s="150"/>
      <c r="AO975" s="150"/>
      <c r="AP975" s="150"/>
      <c r="AQ975" s="150"/>
      <c r="AR975" s="150"/>
      <c r="AS975" s="150"/>
      <c r="AT975" s="150"/>
      <c r="AU975" s="150"/>
      <c r="AV975" s="150"/>
      <c r="AW975" s="150"/>
      <c r="AX975" s="150"/>
      <c r="AY975" s="150"/>
      <c r="AZ975" s="150"/>
      <c r="BA975" s="150"/>
      <c r="BB975" s="150"/>
      <c r="BC975" s="150"/>
      <c r="BD975" s="150"/>
      <c r="BE975" s="150"/>
      <c r="BF975" s="150"/>
      <c r="BG975" s="150"/>
      <c r="BH975" s="150"/>
    </row>
    <row r="976" spans="1:60" outlineLevel="1" x14ac:dyDescent="0.2">
      <c r="A976" s="157"/>
      <c r="B976" s="158"/>
      <c r="C976" s="195" t="s">
        <v>1018</v>
      </c>
      <c r="D976" s="188"/>
      <c r="E976" s="189">
        <v>136.37</v>
      </c>
      <c r="F976" s="160"/>
      <c r="G976" s="160"/>
      <c r="H976" s="160"/>
      <c r="I976" s="160"/>
      <c r="J976" s="160"/>
      <c r="K976" s="160"/>
      <c r="L976" s="160"/>
      <c r="M976" s="160"/>
      <c r="N976" s="160"/>
      <c r="O976" s="160"/>
      <c r="P976" s="160"/>
      <c r="Q976" s="160"/>
      <c r="R976" s="160"/>
      <c r="S976" s="160"/>
      <c r="T976" s="160"/>
      <c r="U976" s="160"/>
      <c r="V976" s="160"/>
      <c r="W976" s="160"/>
      <c r="X976" s="160"/>
      <c r="Y976" s="150"/>
      <c r="Z976" s="150"/>
      <c r="AA976" s="150"/>
      <c r="AB976" s="150"/>
      <c r="AC976" s="150"/>
      <c r="AD976" s="150"/>
      <c r="AE976" s="150"/>
      <c r="AF976" s="150"/>
      <c r="AG976" s="150" t="s">
        <v>264</v>
      </c>
      <c r="AH976" s="150">
        <v>5</v>
      </c>
      <c r="AI976" s="150"/>
      <c r="AJ976" s="150"/>
      <c r="AK976" s="150"/>
      <c r="AL976" s="150"/>
      <c r="AM976" s="150"/>
      <c r="AN976" s="150"/>
      <c r="AO976" s="150"/>
      <c r="AP976" s="150"/>
      <c r="AQ976" s="150"/>
      <c r="AR976" s="150"/>
      <c r="AS976" s="150"/>
      <c r="AT976" s="150"/>
      <c r="AU976" s="150"/>
      <c r="AV976" s="150"/>
      <c r="AW976" s="150"/>
      <c r="AX976" s="150"/>
      <c r="AY976" s="150"/>
      <c r="AZ976" s="150"/>
      <c r="BA976" s="150"/>
      <c r="BB976" s="150"/>
      <c r="BC976" s="150"/>
      <c r="BD976" s="150"/>
      <c r="BE976" s="150"/>
      <c r="BF976" s="150"/>
      <c r="BG976" s="150"/>
      <c r="BH976" s="150"/>
    </row>
    <row r="977" spans="1:60" outlineLevel="1" x14ac:dyDescent="0.2">
      <c r="A977" s="169">
        <v>187</v>
      </c>
      <c r="B977" s="170" t="s">
        <v>1019</v>
      </c>
      <c r="C977" s="184" t="s">
        <v>1979</v>
      </c>
      <c r="D977" s="171" t="s">
        <v>259</v>
      </c>
      <c r="E977" s="172">
        <v>136.37</v>
      </c>
      <c r="F977" s="173"/>
      <c r="G977" s="174">
        <f>ROUND(E977*F977,2)</f>
        <v>0</v>
      </c>
      <c r="H977" s="161"/>
      <c r="I977" s="160">
        <f>ROUND(E977*H977,2)</f>
        <v>0</v>
      </c>
      <c r="J977" s="161"/>
      <c r="K977" s="160">
        <f>ROUND(E977*J977,2)</f>
        <v>0</v>
      </c>
      <c r="L977" s="160">
        <v>21</v>
      </c>
      <c r="M977" s="160">
        <f>G977*(1+L977/100)</f>
        <v>0</v>
      </c>
      <c r="N977" s="160">
        <v>2.0000000000000001E-4</v>
      </c>
      <c r="O977" s="160">
        <f>ROUND(E977*N977,2)</f>
        <v>0.03</v>
      </c>
      <c r="P977" s="160">
        <v>0</v>
      </c>
      <c r="Q977" s="160">
        <f>ROUND(E977*P977,2)</f>
        <v>0</v>
      </c>
      <c r="R977" s="160"/>
      <c r="S977" s="160" t="s">
        <v>260</v>
      </c>
      <c r="T977" s="160" t="s">
        <v>260</v>
      </c>
      <c r="U977" s="160">
        <v>8.5000000000000006E-2</v>
      </c>
      <c r="V977" s="160">
        <f>ROUND(E977*U977,2)</f>
        <v>11.59</v>
      </c>
      <c r="W977" s="160"/>
      <c r="X977" s="160" t="s">
        <v>261</v>
      </c>
      <c r="Y977" s="150"/>
      <c r="Z977" s="150"/>
      <c r="AA977" s="150"/>
      <c r="AB977" s="150"/>
      <c r="AC977" s="150"/>
      <c r="AD977" s="150"/>
      <c r="AE977" s="150"/>
      <c r="AF977" s="150"/>
      <c r="AG977" s="150" t="s">
        <v>262</v>
      </c>
      <c r="AH977" s="150"/>
      <c r="AI977" s="150"/>
      <c r="AJ977" s="150"/>
      <c r="AK977" s="150"/>
      <c r="AL977" s="150"/>
      <c r="AM977" s="150"/>
      <c r="AN977" s="150"/>
      <c r="AO977" s="150"/>
      <c r="AP977" s="150"/>
      <c r="AQ977" s="150"/>
      <c r="AR977" s="150"/>
      <c r="AS977" s="150"/>
      <c r="AT977" s="150"/>
      <c r="AU977" s="150"/>
      <c r="AV977" s="150"/>
      <c r="AW977" s="150"/>
      <c r="AX977" s="150"/>
      <c r="AY977" s="150"/>
      <c r="AZ977" s="150"/>
      <c r="BA977" s="150"/>
      <c r="BB977" s="150"/>
      <c r="BC977" s="150"/>
      <c r="BD977" s="150"/>
      <c r="BE977" s="150"/>
      <c r="BF977" s="150"/>
      <c r="BG977" s="150"/>
      <c r="BH977" s="150"/>
    </row>
    <row r="978" spans="1:60" outlineLevel="1" x14ac:dyDescent="0.2">
      <c r="A978" s="157"/>
      <c r="B978" s="158"/>
      <c r="C978" s="195" t="s">
        <v>1018</v>
      </c>
      <c r="D978" s="188"/>
      <c r="E978" s="189">
        <v>136.37</v>
      </c>
      <c r="F978" s="160"/>
      <c r="G978" s="160"/>
      <c r="H978" s="160"/>
      <c r="I978" s="160"/>
      <c r="J978" s="160"/>
      <c r="K978" s="160"/>
      <c r="L978" s="160"/>
      <c r="M978" s="160"/>
      <c r="N978" s="160"/>
      <c r="O978" s="160"/>
      <c r="P978" s="160"/>
      <c r="Q978" s="160"/>
      <c r="R978" s="160"/>
      <c r="S978" s="160"/>
      <c r="T978" s="160"/>
      <c r="U978" s="160"/>
      <c r="V978" s="160"/>
      <c r="W978" s="160"/>
      <c r="X978" s="160"/>
      <c r="Y978" s="150"/>
      <c r="Z978" s="150"/>
      <c r="AA978" s="150"/>
      <c r="AB978" s="150"/>
      <c r="AC978" s="150"/>
      <c r="AD978" s="150"/>
      <c r="AE978" s="150"/>
      <c r="AF978" s="150"/>
      <c r="AG978" s="150" t="s">
        <v>264</v>
      </c>
      <c r="AH978" s="150">
        <v>5</v>
      </c>
      <c r="AI978" s="150"/>
      <c r="AJ978" s="150"/>
      <c r="AK978" s="150"/>
      <c r="AL978" s="150"/>
      <c r="AM978" s="150"/>
      <c r="AN978" s="150"/>
      <c r="AO978" s="150"/>
      <c r="AP978" s="150"/>
      <c r="AQ978" s="150"/>
      <c r="AR978" s="150"/>
      <c r="AS978" s="150"/>
      <c r="AT978" s="150"/>
      <c r="AU978" s="150"/>
      <c r="AV978" s="150"/>
      <c r="AW978" s="150"/>
      <c r="AX978" s="150"/>
      <c r="AY978" s="150"/>
      <c r="AZ978" s="150"/>
      <c r="BA978" s="150"/>
      <c r="BB978" s="150"/>
      <c r="BC978" s="150"/>
      <c r="BD978" s="150"/>
      <c r="BE978" s="150"/>
      <c r="BF978" s="150"/>
      <c r="BG978" s="150"/>
      <c r="BH978" s="150"/>
    </row>
    <row r="979" spans="1:60" outlineLevel="1" x14ac:dyDescent="0.2">
      <c r="A979" s="169">
        <v>188</v>
      </c>
      <c r="B979" s="170" t="s">
        <v>1020</v>
      </c>
      <c r="C979" s="184" t="s">
        <v>1980</v>
      </c>
      <c r="D979" s="171" t="s">
        <v>259</v>
      </c>
      <c r="E979" s="172">
        <v>136.37</v>
      </c>
      <c r="F979" s="173"/>
      <c r="G979" s="174">
        <f>ROUND(E979*F979,2)</f>
        <v>0</v>
      </c>
      <c r="H979" s="161"/>
      <c r="I979" s="160">
        <f>ROUND(E979*H979,2)</f>
        <v>0</v>
      </c>
      <c r="J979" s="161"/>
      <c r="K979" s="160">
        <f>ROUND(E979*J979,2)</f>
        <v>0</v>
      </c>
      <c r="L979" s="160">
        <v>21</v>
      </c>
      <c r="M979" s="160">
        <f>G979*(1+L979/100)</f>
        <v>0</v>
      </c>
      <c r="N979" s="160">
        <v>3.0000000000000001E-3</v>
      </c>
      <c r="O979" s="160">
        <f>ROUND(E979*N979,2)</f>
        <v>0.41</v>
      </c>
      <c r="P979" s="160">
        <v>0</v>
      </c>
      <c r="Q979" s="160">
        <f>ROUND(E979*P979,2)</f>
        <v>0</v>
      </c>
      <c r="R979" s="160"/>
      <c r="S979" s="160" t="s">
        <v>260</v>
      </c>
      <c r="T979" s="160" t="s">
        <v>260</v>
      </c>
      <c r="U979" s="160">
        <v>0.32200000000000001</v>
      </c>
      <c r="V979" s="160">
        <f>ROUND(E979*U979,2)</f>
        <v>43.91</v>
      </c>
      <c r="W979" s="160"/>
      <c r="X979" s="160" t="s">
        <v>261</v>
      </c>
      <c r="Y979" s="150"/>
      <c r="Z979" s="150"/>
      <c r="AA979" s="150"/>
      <c r="AB979" s="150"/>
      <c r="AC979" s="150"/>
      <c r="AD979" s="150"/>
      <c r="AE979" s="150"/>
      <c r="AF979" s="150"/>
      <c r="AG979" s="150" t="s">
        <v>262</v>
      </c>
      <c r="AH979" s="150"/>
      <c r="AI979" s="150"/>
      <c r="AJ979" s="150"/>
      <c r="AK979" s="150"/>
      <c r="AL979" s="150"/>
      <c r="AM979" s="150"/>
      <c r="AN979" s="150"/>
      <c r="AO979" s="150"/>
      <c r="AP979" s="150"/>
      <c r="AQ979" s="150"/>
      <c r="AR979" s="150"/>
      <c r="AS979" s="150"/>
      <c r="AT979" s="150"/>
      <c r="AU979" s="150"/>
      <c r="AV979" s="150"/>
      <c r="AW979" s="150"/>
      <c r="AX979" s="150"/>
      <c r="AY979" s="150"/>
      <c r="AZ979" s="150"/>
      <c r="BA979" s="150"/>
      <c r="BB979" s="150"/>
      <c r="BC979" s="150"/>
      <c r="BD979" s="150"/>
      <c r="BE979" s="150"/>
      <c r="BF979" s="150"/>
      <c r="BG979" s="150"/>
      <c r="BH979" s="150"/>
    </row>
    <row r="980" spans="1:60" outlineLevel="1" x14ac:dyDescent="0.2">
      <c r="A980" s="157"/>
      <c r="B980" s="158"/>
      <c r="C980" s="195" t="s">
        <v>1018</v>
      </c>
      <c r="D980" s="188"/>
      <c r="E980" s="189">
        <v>136.37</v>
      </c>
      <c r="F980" s="160"/>
      <c r="G980" s="160"/>
      <c r="H980" s="160"/>
      <c r="I980" s="160"/>
      <c r="J980" s="160"/>
      <c r="K980" s="160"/>
      <c r="L980" s="160"/>
      <c r="M980" s="160"/>
      <c r="N980" s="160"/>
      <c r="O980" s="160"/>
      <c r="P980" s="160"/>
      <c r="Q980" s="160"/>
      <c r="R980" s="160"/>
      <c r="S980" s="160"/>
      <c r="T980" s="160"/>
      <c r="U980" s="160"/>
      <c r="V980" s="160"/>
      <c r="W980" s="160"/>
      <c r="X980" s="160"/>
      <c r="Y980" s="150"/>
      <c r="Z980" s="150"/>
      <c r="AA980" s="150"/>
      <c r="AB980" s="150"/>
      <c r="AC980" s="150"/>
      <c r="AD980" s="150"/>
      <c r="AE980" s="150"/>
      <c r="AF980" s="150"/>
      <c r="AG980" s="150" t="s">
        <v>264</v>
      </c>
      <c r="AH980" s="150">
        <v>5</v>
      </c>
      <c r="AI980" s="150"/>
      <c r="AJ980" s="150"/>
      <c r="AK980" s="150"/>
      <c r="AL980" s="150"/>
      <c r="AM980" s="150"/>
      <c r="AN980" s="150"/>
      <c r="AO980" s="150"/>
      <c r="AP980" s="150"/>
      <c r="AQ980" s="150"/>
      <c r="AR980" s="150"/>
      <c r="AS980" s="150"/>
      <c r="AT980" s="150"/>
      <c r="AU980" s="150"/>
      <c r="AV980" s="150"/>
      <c r="AW980" s="150"/>
      <c r="AX980" s="150"/>
      <c r="AY980" s="150"/>
      <c r="AZ980" s="150"/>
      <c r="BA980" s="150"/>
      <c r="BB980" s="150"/>
      <c r="BC980" s="150"/>
      <c r="BD980" s="150"/>
      <c r="BE980" s="150"/>
      <c r="BF980" s="150"/>
      <c r="BG980" s="150"/>
      <c r="BH980" s="150"/>
    </row>
    <row r="981" spans="1:60" outlineLevel="1" x14ac:dyDescent="0.2">
      <c r="A981" s="169">
        <v>189</v>
      </c>
      <c r="B981" s="170" t="s">
        <v>1021</v>
      </c>
      <c r="C981" s="184" t="s">
        <v>1022</v>
      </c>
      <c r="D981" s="171" t="s">
        <v>259</v>
      </c>
      <c r="E981" s="172">
        <v>136.37</v>
      </c>
      <c r="F981" s="173"/>
      <c r="G981" s="174">
        <f>ROUND(E981*F981,2)</f>
        <v>0</v>
      </c>
      <c r="H981" s="161"/>
      <c r="I981" s="160">
        <f>ROUND(E981*H981,2)</f>
        <v>0</v>
      </c>
      <c r="J981" s="161"/>
      <c r="K981" s="160">
        <f>ROUND(E981*J981,2)</f>
        <v>0</v>
      </c>
      <c r="L981" s="160">
        <v>21</v>
      </c>
      <c r="M981" s="160">
        <f>G981*(1+L981/100)</f>
        <v>0</v>
      </c>
      <c r="N981" s="160">
        <v>1.439E-2</v>
      </c>
      <c r="O981" s="160">
        <f>ROUND(E981*N981,2)</f>
        <v>1.96</v>
      </c>
      <c r="P981" s="160">
        <v>0</v>
      </c>
      <c r="Q981" s="160">
        <f>ROUND(E981*P981,2)</f>
        <v>0</v>
      </c>
      <c r="R981" s="160"/>
      <c r="S981" s="160" t="s">
        <v>236</v>
      </c>
      <c r="T981" s="160" t="s">
        <v>295</v>
      </c>
      <c r="U981" s="160">
        <v>0.77481999999999995</v>
      </c>
      <c r="V981" s="160">
        <f>ROUND(E981*U981,2)</f>
        <v>105.66</v>
      </c>
      <c r="W981" s="160"/>
      <c r="X981" s="160" t="s">
        <v>261</v>
      </c>
      <c r="Y981" s="150"/>
      <c r="Z981" s="150"/>
      <c r="AA981" s="150"/>
      <c r="AB981" s="150"/>
      <c r="AC981" s="150"/>
      <c r="AD981" s="150"/>
      <c r="AE981" s="150"/>
      <c r="AF981" s="150"/>
      <c r="AG981" s="150" t="s">
        <v>262</v>
      </c>
      <c r="AH981" s="150"/>
      <c r="AI981" s="150"/>
      <c r="AJ981" s="150"/>
      <c r="AK981" s="150"/>
      <c r="AL981" s="150"/>
      <c r="AM981" s="150"/>
      <c r="AN981" s="150"/>
      <c r="AO981" s="150"/>
      <c r="AP981" s="150"/>
      <c r="AQ981" s="150"/>
      <c r="AR981" s="150"/>
      <c r="AS981" s="150"/>
      <c r="AT981" s="150"/>
      <c r="AU981" s="150"/>
      <c r="AV981" s="150"/>
      <c r="AW981" s="150"/>
      <c r="AX981" s="150"/>
      <c r="AY981" s="150"/>
      <c r="AZ981" s="150"/>
      <c r="BA981" s="150"/>
      <c r="BB981" s="150"/>
      <c r="BC981" s="150"/>
      <c r="BD981" s="150"/>
      <c r="BE981" s="150"/>
      <c r="BF981" s="150"/>
      <c r="BG981" s="150"/>
      <c r="BH981" s="150"/>
    </row>
    <row r="982" spans="1:60" outlineLevel="1" x14ac:dyDescent="0.2">
      <c r="A982" s="157"/>
      <c r="B982" s="158"/>
      <c r="C982" s="195" t="s">
        <v>624</v>
      </c>
      <c r="D982" s="188"/>
      <c r="E982" s="189"/>
      <c r="F982" s="160"/>
      <c r="G982" s="160"/>
      <c r="H982" s="160"/>
      <c r="I982" s="160"/>
      <c r="J982" s="160"/>
      <c r="K982" s="160"/>
      <c r="L982" s="160"/>
      <c r="M982" s="160"/>
      <c r="N982" s="160"/>
      <c r="O982" s="160"/>
      <c r="P982" s="160"/>
      <c r="Q982" s="160"/>
      <c r="R982" s="160"/>
      <c r="S982" s="160"/>
      <c r="T982" s="160"/>
      <c r="U982" s="160"/>
      <c r="V982" s="160"/>
      <c r="W982" s="160"/>
      <c r="X982" s="160"/>
      <c r="Y982" s="150"/>
      <c r="Z982" s="150"/>
      <c r="AA982" s="150"/>
      <c r="AB982" s="150"/>
      <c r="AC982" s="150"/>
      <c r="AD982" s="150"/>
      <c r="AE982" s="150"/>
      <c r="AF982" s="150"/>
      <c r="AG982" s="150" t="s">
        <v>264</v>
      </c>
      <c r="AH982" s="150">
        <v>0</v>
      </c>
      <c r="AI982" s="150"/>
      <c r="AJ982" s="150"/>
      <c r="AK982" s="150"/>
      <c r="AL982" s="150"/>
      <c r="AM982" s="150"/>
      <c r="AN982" s="150"/>
      <c r="AO982" s="150"/>
      <c r="AP982" s="150"/>
      <c r="AQ982" s="150"/>
      <c r="AR982" s="150"/>
      <c r="AS982" s="150"/>
      <c r="AT982" s="150"/>
      <c r="AU982" s="150"/>
      <c r="AV982" s="150"/>
      <c r="AW982" s="150"/>
      <c r="AX982" s="150"/>
      <c r="AY982" s="150"/>
      <c r="AZ982" s="150"/>
      <c r="BA982" s="150"/>
      <c r="BB982" s="150"/>
      <c r="BC982" s="150"/>
      <c r="BD982" s="150"/>
      <c r="BE982" s="150"/>
      <c r="BF982" s="150"/>
      <c r="BG982" s="150"/>
      <c r="BH982" s="150"/>
    </row>
    <row r="983" spans="1:60" outlineLevel="1" x14ac:dyDescent="0.2">
      <c r="A983" s="157"/>
      <c r="B983" s="158"/>
      <c r="C983" s="195" t="s">
        <v>625</v>
      </c>
      <c r="D983" s="188"/>
      <c r="E983" s="189">
        <v>113.66</v>
      </c>
      <c r="F983" s="160"/>
      <c r="G983" s="160"/>
      <c r="H983" s="160"/>
      <c r="I983" s="160"/>
      <c r="J983" s="160"/>
      <c r="K983" s="160"/>
      <c r="L983" s="160"/>
      <c r="M983" s="160"/>
      <c r="N983" s="160"/>
      <c r="O983" s="160"/>
      <c r="P983" s="160"/>
      <c r="Q983" s="160"/>
      <c r="R983" s="160"/>
      <c r="S983" s="160"/>
      <c r="T983" s="160"/>
      <c r="U983" s="160"/>
      <c r="V983" s="160"/>
      <c r="W983" s="160"/>
      <c r="X983" s="160"/>
      <c r="Y983" s="150"/>
      <c r="Z983" s="150"/>
      <c r="AA983" s="150"/>
      <c r="AB983" s="150"/>
      <c r="AC983" s="150"/>
      <c r="AD983" s="150"/>
      <c r="AE983" s="150"/>
      <c r="AF983" s="150"/>
      <c r="AG983" s="150" t="s">
        <v>264</v>
      </c>
      <c r="AH983" s="150">
        <v>0</v>
      </c>
      <c r="AI983" s="150"/>
      <c r="AJ983" s="150"/>
      <c r="AK983" s="150"/>
      <c r="AL983" s="150"/>
      <c r="AM983" s="150"/>
      <c r="AN983" s="150"/>
      <c r="AO983" s="150"/>
      <c r="AP983" s="150"/>
      <c r="AQ983" s="150"/>
      <c r="AR983" s="150"/>
      <c r="AS983" s="150"/>
      <c r="AT983" s="150"/>
      <c r="AU983" s="150"/>
      <c r="AV983" s="150"/>
      <c r="AW983" s="150"/>
      <c r="AX983" s="150"/>
      <c r="AY983" s="150"/>
      <c r="AZ983" s="150"/>
      <c r="BA983" s="150"/>
      <c r="BB983" s="150"/>
      <c r="BC983" s="150"/>
      <c r="BD983" s="150"/>
      <c r="BE983" s="150"/>
      <c r="BF983" s="150"/>
      <c r="BG983" s="150"/>
      <c r="BH983" s="150"/>
    </row>
    <row r="984" spans="1:60" outlineLevel="1" x14ac:dyDescent="0.2">
      <c r="A984" s="157"/>
      <c r="B984" s="158"/>
      <c r="C984" s="195" t="s">
        <v>626</v>
      </c>
      <c r="D984" s="188"/>
      <c r="E984" s="189"/>
      <c r="F984" s="160"/>
      <c r="G984" s="160"/>
      <c r="H984" s="160"/>
      <c r="I984" s="160"/>
      <c r="J984" s="160"/>
      <c r="K984" s="160"/>
      <c r="L984" s="160"/>
      <c r="M984" s="160"/>
      <c r="N984" s="160"/>
      <c r="O984" s="160"/>
      <c r="P984" s="160"/>
      <c r="Q984" s="160"/>
      <c r="R984" s="160"/>
      <c r="S984" s="160"/>
      <c r="T984" s="160"/>
      <c r="U984" s="160"/>
      <c r="V984" s="160"/>
      <c r="W984" s="160"/>
      <c r="X984" s="160"/>
      <c r="Y984" s="150"/>
      <c r="Z984" s="150"/>
      <c r="AA984" s="150"/>
      <c r="AB984" s="150"/>
      <c r="AC984" s="150"/>
      <c r="AD984" s="150"/>
      <c r="AE984" s="150"/>
      <c r="AF984" s="150"/>
      <c r="AG984" s="150" t="s">
        <v>264</v>
      </c>
      <c r="AH984" s="150">
        <v>0</v>
      </c>
      <c r="AI984" s="150"/>
      <c r="AJ984" s="150"/>
      <c r="AK984" s="150"/>
      <c r="AL984" s="150"/>
      <c r="AM984" s="150"/>
      <c r="AN984" s="150"/>
      <c r="AO984" s="150"/>
      <c r="AP984" s="150"/>
      <c r="AQ984" s="150"/>
      <c r="AR984" s="150"/>
      <c r="AS984" s="150"/>
      <c r="AT984" s="150"/>
      <c r="AU984" s="150"/>
      <c r="AV984" s="150"/>
      <c r="AW984" s="150"/>
      <c r="AX984" s="150"/>
      <c r="AY984" s="150"/>
      <c r="AZ984" s="150"/>
      <c r="BA984" s="150"/>
      <c r="BB984" s="150"/>
      <c r="BC984" s="150"/>
      <c r="BD984" s="150"/>
      <c r="BE984" s="150"/>
      <c r="BF984" s="150"/>
      <c r="BG984" s="150"/>
      <c r="BH984" s="150"/>
    </row>
    <row r="985" spans="1:60" outlineLevel="1" x14ac:dyDescent="0.2">
      <c r="A985" s="157"/>
      <c r="B985" s="158"/>
      <c r="C985" s="195" t="s">
        <v>526</v>
      </c>
      <c r="D985" s="188"/>
      <c r="E985" s="189">
        <v>22.71</v>
      </c>
      <c r="F985" s="160"/>
      <c r="G985" s="160"/>
      <c r="H985" s="160"/>
      <c r="I985" s="160"/>
      <c r="J985" s="160"/>
      <c r="K985" s="160"/>
      <c r="L985" s="160"/>
      <c r="M985" s="160"/>
      <c r="N985" s="160"/>
      <c r="O985" s="160"/>
      <c r="P985" s="160"/>
      <c r="Q985" s="160"/>
      <c r="R985" s="160"/>
      <c r="S985" s="160"/>
      <c r="T985" s="160"/>
      <c r="U985" s="160"/>
      <c r="V985" s="160"/>
      <c r="W985" s="160"/>
      <c r="X985" s="160"/>
      <c r="Y985" s="150"/>
      <c r="Z985" s="150"/>
      <c r="AA985" s="150"/>
      <c r="AB985" s="150"/>
      <c r="AC985" s="150"/>
      <c r="AD985" s="150"/>
      <c r="AE985" s="150"/>
      <c r="AF985" s="150"/>
      <c r="AG985" s="150" t="s">
        <v>264</v>
      </c>
      <c r="AH985" s="150">
        <v>0</v>
      </c>
      <c r="AI985" s="150"/>
      <c r="AJ985" s="150"/>
      <c r="AK985" s="150"/>
      <c r="AL985" s="150"/>
      <c r="AM985" s="150"/>
      <c r="AN985" s="150"/>
      <c r="AO985" s="150"/>
      <c r="AP985" s="150"/>
      <c r="AQ985" s="150"/>
      <c r="AR985" s="150"/>
      <c r="AS985" s="150"/>
      <c r="AT985" s="150"/>
      <c r="AU985" s="150"/>
      <c r="AV985" s="150"/>
      <c r="AW985" s="150"/>
      <c r="AX985" s="150"/>
      <c r="AY985" s="150"/>
      <c r="AZ985" s="150"/>
      <c r="BA985" s="150"/>
      <c r="BB985" s="150"/>
      <c r="BC985" s="150"/>
      <c r="BD985" s="150"/>
      <c r="BE985" s="150"/>
      <c r="BF985" s="150"/>
      <c r="BG985" s="150"/>
      <c r="BH985" s="150"/>
    </row>
    <row r="986" spans="1:60" outlineLevel="1" x14ac:dyDescent="0.2">
      <c r="A986" s="157">
        <v>190</v>
      </c>
      <c r="B986" s="158" t="s">
        <v>1023</v>
      </c>
      <c r="C986" s="199" t="s">
        <v>1024</v>
      </c>
      <c r="D986" s="159" t="s">
        <v>0</v>
      </c>
      <c r="E986" s="194"/>
      <c r="F986" s="161"/>
      <c r="G986" s="160">
        <f>ROUND(E986*F986,2)</f>
        <v>0</v>
      </c>
      <c r="H986" s="161"/>
      <c r="I986" s="160">
        <f>ROUND(E986*H986,2)</f>
        <v>0</v>
      </c>
      <c r="J986" s="161"/>
      <c r="K986" s="160">
        <f>ROUND(E986*J986,2)</f>
        <v>0</v>
      </c>
      <c r="L986" s="160">
        <v>21</v>
      </c>
      <c r="M986" s="160">
        <f>G986*(1+L986/100)</f>
        <v>0</v>
      </c>
      <c r="N986" s="160">
        <v>0</v>
      </c>
      <c r="O986" s="160">
        <f>ROUND(E986*N986,2)</f>
        <v>0</v>
      </c>
      <c r="P986" s="160">
        <v>0</v>
      </c>
      <c r="Q986" s="160">
        <f>ROUND(E986*P986,2)</f>
        <v>0</v>
      </c>
      <c r="R986" s="160"/>
      <c r="S986" s="160" t="s">
        <v>260</v>
      </c>
      <c r="T986" s="160" t="s">
        <v>260</v>
      </c>
      <c r="U986" s="160">
        <v>0</v>
      </c>
      <c r="V986" s="160">
        <f>ROUND(E986*U986,2)</f>
        <v>0</v>
      </c>
      <c r="W986" s="160"/>
      <c r="X986" s="160" t="s">
        <v>877</v>
      </c>
      <c r="Y986" s="150"/>
      <c r="Z986" s="150"/>
      <c r="AA986" s="150"/>
      <c r="AB986" s="150"/>
      <c r="AC986" s="150"/>
      <c r="AD986" s="150"/>
      <c r="AE986" s="150"/>
      <c r="AF986" s="150"/>
      <c r="AG986" s="150" t="s">
        <v>878</v>
      </c>
      <c r="AH986" s="150"/>
      <c r="AI986" s="150"/>
      <c r="AJ986" s="150"/>
      <c r="AK986" s="150"/>
      <c r="AL986" s="150"/>
      <c r="AM986" s="150"/>
      <c r="AN986" s="150"/>
      <c r="AO986" s="150"/>
      <c r="AP986" s="150"/>
      <c r="AQ986" s="150"/>
      <c r="AR986" s="150"/>
      <c r="AS986" s="150"/>
      <c r="AT986" s="150"/>
      <c r="AU986" s="150"/>
      <c r="AV986" s="150"/>
      <c r="AW986" s="150"/>
      <c r="AX986" s="150"/>
      <c r="AY986" s="150"/>
      <c r="AZ986" s="150"/>
      <c r="BA986" s="150"/>
      <c r="BB986" s="150"/>
      <c r="BC986" s="150"/>
      <c r="BD986" s="150"/>
      <c r="BE986" s="150"/>
      <c r="BF986" s="150"/>
      <c r="BG986" s="150"/>
      <c r="BH986" s="150"/>
    </row>
    <row r="987" spans="1:60" x14ac:dyDescent="0.2">
      <c r="A987" s="163" t="s">
        <v>232</v>
      </c>
      <c r="B987" s="164" t="s">
        <v>187</v>
      </c>
      <c r="C987" s="182" t="s">
        <v>188</v>
      </c>
      <c r="D987" s="165"/>
      <c r="E987" s="166"/>
      <c r="F987" s="167"/>
      <c r="G987" s="168">
        <f>SUMIF(AG988:AG1003,"&lt;&gt;NOR",G988:G1003)</f>
        <v>0</v>
      </c>
      <c r="H987" s="162"/>
      <c r="I987" s="162">
        <f>SUM(I988:I1003)</f>
        <v>0</v>
      </c>
      <c r="J987" s="162"/>
      <c r="K987" s="162">
        <f>SUM(K988:K1003)</f>
        <v>0</v>
      </c>
      <c r="L987" s="162"/>
      <c r="M987" s="162">
        <f>SUM(M988:M1003)</f>
        <v>0</v>
      </c>
      <c r="N987" s="162"/>
      <c r="O987" s="162">
        <f>SUM(O988:O1003)</f>
        <v>0.87</v>
      </c>
      <c r="P987" s="162"/>
      <c r="Q987" s="162">
        <f>SUM(Q988:Q1003)</f>
        <v>0</v>
      </c>
      <c r="R987" s="162"/>
      <c r="S987" s="162"/>
      <c r="T987" s="162"/>
      <c r="U987" s="162"/>
      <c r="V987" s="162">
        <f>SUM(V988:V1003)</f>
        <v>102.76999999999998</v>
      </c>
      <c r="W987" s="162"/>
      <c r="X987" s="162"/>
      <c r="AG987" t="s">
        <v>233</v>
      </c>
    </row>
    <row r="988" spans="1:60" ht="22.5" outlineLevel="1" x14ac:dyDescent="0.2">
      <c r="A988" s="169">
        <v>191</v>
      </c>
      <c r="B988" s="170" t="s">
        <v>1025</v>
      </c>
      <c r="C988" s="184" t="s">
        <v>1026</v>
      </c>
      <c r="D988" s="171" t="s">
        <v>259</v>
      </c>
      <c r="E988" s="172">
        <v>117.16</v>
      </c>
      <c r="F988" s="173"/>
      <c r="G988" s="174">
        <f>ROUND(E988*F988,2)</f>
        <v>0</v>
      </c>
      <c r="H988" s="161"/>
      <c r="I988" s="160">
        <f>ROUND(E988*H988,2)</f>
        <v>0</v>
      </c>
      <c r="J988" s="161"/>
      <c r="K988" s="160">
        <f>ROUND(E988*J988,2)</f>
        <v>0</v>
      </c>
      <c r="L988" s="160">
        <v>21</v>
      </c>
      <c r="M988" s="160">
        <f>G988*(1+L988/100)</f>
        <v>0</v>
      </c>
      <c r="N988" s="160">
        <v>0</v>
      </c>
      <c r="O988" s="160">
        <f>ROUND(E988*N988,2)</f>
        <v>0</v>
      </c>
      <c r="P988" s="160">
        <v>0</v>
      </c>
      <c r="Q988" s="160">
        <f>ROUND(E988*P988,2)</f>
        <v>0</v>
      </c>
      <c r="R988" s="160"/>
      <c r="S988" s="160" t="s">
        <v>260</v>
      </c>
      <c r="T988" s="160" t="s">
        <v>260</v>
      </c>
      <c r="U988" s="160">
        <v>1.6E-2</v>
      </c>
      <c r="V988" s="160">
        <f>ROUND(E988*U988,2)</f>
        <v>1.87</v>
      </c>
      <c r="W988" s="160"/>
      <c r="X988" s="160" t="s">
        <v>261</v>
      </c>
      <c r="Y988" s="150"/>
      <c r="Z988" s="150"/>
      <c r="AA988" s="150"/>
      <c r="AB988" s="150"/>
      <c r="AC988" s="150"/>
      <c r="AD988" s="150"/>
      <c r="AE988" s="150"/>
      <c r="AF988" s="150"/>
      <c r="AG988" s="150" t="s">
        <v>262</v>
      </c>
      <c r="AH988" s="150"/>
      <c r="AI988" s="150"/>
      <c r="AJ988" s="150"/>
      <c r="AK988" s="150"/>
      <c r="AL988" s="150"/>
      <c r="AM988" s="150"/>
      <c r="AN988" s="150"/>
      <c r="AO988" s="150"/>
      <c r="AP988" s="150"/>
      <c r="AQ988" s="150"/>
      <c r="AR988" s="150"/>
      <c r="AS988" s="150"/>
      <c r="AT988" s="150"/>
      <c r="AU988" s="150"/>
      <c r="AV988" s="150"/>
      <c r="AW988" s="150"/>
      <c r="AX988" s="150"/>
      <c r="AY988" s="150"/>
      <c r="AZ988" s="150"/>
      <c r="BA988" s="150"/>
      <c r="BB988" s="150"/>
      <c r="BC988" s="150"/>
      <c r="BD988" s="150"/>
      <c r="BE988" s="150"/>
      <c r="BF988" s="150"/>
      <c r="BG988" s="150"/>
      <c r="BH988" s="150"/>
    </row>
    <row r="989" spans="1:60" outlineLevel="1" x14ac:dyDescent="0.2">
      <c r="A989" s="157"/>
      <c r="B989" s="158"/>
      <c r="C989" s="195" t="s">
        <v>1027</v>
      </c>
      <c r="D989" s="188"/>
      <c r="E989" s="189">
        <v>117.16</v>
      </c>
      <c r="F989" s="160"/>
      <c r="G989" s="160"/>
      <c r="H989" s="160"/>
      <c r="I989" s="160"/>
      <c r="J989" s="160"/>
      <c r="K989" s="160"/>
      <c r="L989" s="160"/>
      <c r="M989" s="160"/>
      <c r="N989" s="160"/>
      <c r="O989" s="160"/>
      <c r="P989" s="160"/>
      <c r="Q989" s="160"/>
      <c r="R989" s="160"/>
      <c r="S989" s="160"/>
      <c r="T989" s="160"/>
      <c r="U989" s="160"/>
      <c r="V989" s="160"/>
      <c r="W989" s="160"/>
      <c r="X989" s="160"/>
      <c r="Y989" s="150"/>
      <c r="Z989" s="150"/>
      <c r="AA989" s="150"/>
      <c r="AB989" s="150"/>
      <c r="AC989" s="150"/>
      <c r="AD989" s="150"/>
      <c r="AE989" s="150"/>
      <c r="AF989" s="150"/>
      <c r="AG989" s="150" t="s">
        <v>264</v>
      </c>
      <c r="AH989" s="150">
        <v>5</v>
      </c>
      <c r="AI989" s="150"/>
      <c r="AJ989" s="150"/>
      <c r="AK989" s="150"/>
      <c r="AL989" s="150"/>
      <c r="AM989" s="150"/>
      <c r="AN989" s="150"/>
      <c r="AO989" s="150"/>
      <c r="AP989" s="150"/>
      <c r="AQ989" s="150"/>
      <c r="AR989" s="150"/>
      <c r="AS989" s="150"/>
      <c r="AT989" s="150"/>
      <c r="AU989" s="150"/>
      <c r="AV989" s="150"/>
      <c r="AW989" s="150"/>
      <c r="AX989" s="150"/>
      <c r="AY989" s="150"/>
      <c r="AZ989" s="150"/>
      <c r="BA989" s="150"/>
      <c r="BB989" s="150"/>
      <c r="BC989" s="150"/>
      <c r="BD989" s="150"/>
      <c r="BE989" s="150"/>
      <c r="BF989" s="150"/>
      <c r="BG989" s="150"/>
      <c r="BH989" s="150"/>
    </row>
    <row r="990" spans="1:60" ht="22.5" outlineLevel="1" x14ac:dyDescent="0.2">
      <c r="A990" s="169">
        <v>192</v>
      </c>
      <c r="B990" s="170" t="s">
        <v>1028</v>
      </c>
      <c r="C990" s="184" t="s">
        <v>1029</v>
      </c>
      <c r="D990" s="171" t="s">
        <v>351</v>
      </c>
      <c r="E990" s="172">
        <v>63.36</v>
      </c>
      <c r="F990" s="173"/>
      <c r="G990" s="174">
        <f>ROUND(E990*F990,2)</f>
        <v>0</v>
      </c>
      <c r="H990" s="161"/>
      <c r="I990" s="160">
        <f>ROUND(E990*H990,2)</f>
        <v>0</v>
      </c>
      <c r="J990" s="161"/>
      <c r="K990" s="160">
        <f>ROUND(E990*J990,2)</f>
        <v>0</v>
      </c>
      <c r="L990" s="160">
        <v>21</v>
      </c>
      <c r="M990" s="160">
        <f>G990*(1+L990/100)</f>
        <v>0</v>
      </c>
      <c r="N990" s="160">
        <v>8.0000000000000007E-5</v>
      </c>
      <c r="O990" s="160">
        <f>ROUND(E990*N990,2)</f>
        <v>0.01</v>
      </c>
      <c r="P990" s="160">
        <v>0</v>
      </c>
      <c r="Q990" s="160">
        <f>ROUND(E990*P990,2)</f>
        <v>0</v>
      </c>
      <c r="R990" s="160"/>
      <c r="S990" s="160" t="s">
        <v>260</v>
      </c>
      <c r="T990" s="160" t="s">
        <v>260</v>
      </c>
      <c r="U990" s="160">
        <v>0.13719999999999999</v>
      </c>
      <c r="V990" s="160">
        <f>ROUND(E990*U990,2)</f>
        <v>8.69</v>
      </c>
      <c r="W990" s="160"/>
      <c r="X990" s="160" t="s">
        <v>261</v>
      </c>
      <c r="Y990" s="150"/>
      <c r="Z990" s="150"/>
      <c r="AA990" s="150"/>
      <c r="AB990" s="150"/>
      <c r="AC990" s="150"/>
      <c r="AD990" s="150"/>
      <c r="AE990" s="150"/>
      <c r="AF990" s="150"/>
      <c r="AG990" s="150" t="s">
        <v>262</v>
      </c>
      <c r="AH990" s="150"/>
      <c r="AI990" s="150"/>
      <c r="AJ990" s="150"/>
      <c r="AK990" s="150"/>
      <c r="AL990" s="150"/>
      <c r="AM990" s="150"/>
      <c r="AN990" s="150"/>
      <c r="AO990" s="150"/>
      <c r="AP990" s="150"/>
      <c r="AQ990" s="150"/>
      <c r="AR990" s="150"/>
      <c r="AS990" s="150"/>
      <c r="AT990" s="150"/>
      <c r="AU990" s="150"/>
      <c r="AV990" s="150"/>
      <c r="AW990" s="150"/>
      <c r="AX990" s="150"/>
      <c r="AY990" s="150"/>
      <c r="AZ990" s="150"/>
      <c r="BA990" s="150"/>
      <c r="BB990" s="150"/>
      <c r="BC990" s="150"/>
      <c r="BD990" s="150"/>
      <c r="BE990" s="150"/>
      <c r="BF990" s="150"/>
      <c r="BG990" s="150"/>
      <c r="BH990" s="150"/>
    </row>
    <row r="991" spans="1:60" outlineLevel="1" x14ac:dyDescent="0.2">
      <c r="A991" s="157"/>
      <c r="B991" s="158"/>
      <c r="C991" s="195" t="s">
        <v>1030</v>
      </c>
      <c r="D991" s="188"/>
      <c r="E991" s="189">
        <v>31.72</v>
      </c>
      <c r="F991" s="160"/>
      <c r="G991" s="160"/>
      <c r="H991" s="160"/>
      <c r="I991" s="160"/>
      <c r="J991" s="160"/>
      <c r="K991" s="160"/>
      <c r="L991" s="160"/>
      <c r="M991" s="160"/>
      <c r="N991" s="160"/>
      <c r="O991" s="160"/>
      <c r="P991" s="160"/>
      <c r="Q991" s="160"/>
      <c r="R991" s="160"/>
      <c r="S991" s="160"/>
      <c r="T991" s="160"/>
      <c r="U991" s="160"/>
      <c r="V991" s="160"/>
      <c r="W991" s="160"/>
      <c r="X991" s="160"/>
      <c r="Y991" s="150"/>
      <c r="Z991" s="150"/>
      <c r="AA991" s="150"/>
      <c r="AB991" s="150"/>
      <c r="AC991" s="150"/>
      <c r="AD991" s="150"/>
      <c r="AE991" s="150"/>
      <c r="AF991" s="150"/>
      <c r="AG991" s="150" t="s">
        <v>264</v>
      </c>
      <c r="AH991" s="150">
        <v>0</v>
      </c>
      <c r="AI991" s="150"/>
      <c r="AJ991" s="150"/>
      <c r="AK991" s="150"/>
      <c r="AL991" s="150"/>
      <c r="AM991" s="150"/>
      <c r="AN991" s="150"/>
      <c r="AO991" s="150"/>
      <c r="AP991" s="150"/>
      <c r="AQ991" s="150"/>
      <c r="AR991" s="150"/>
      <c r="AS991" s="150"/>
      <c r="AT991" s="150"/>
      <c r="AU991" s="150"/>
      <c r="AV991" s="150"/>
      <c r="AW991" s="150"/>
      <c r="AX991" s="150"/>
      <c r="AY991" s="150"/>
      <c r="AZ991" s="150"/>
      <c r="BA991" s="150"/>
      <c r="BB991" s="150"/>
      <c r="BC991" s="150"/>
      <c r="BD991" s="150"/>
      <c r="BE991" s="150"/>
      <c r="BF991" s="150"/>
      <c r="BG991" s="150"/>
      <c r="BH991" s="150"/>
    </row>
    <row r="992" spans="1:60" outlineLevel="1" x14ac:dyDescent="0.2">
      <c r="A992" s="157"/>
      <c r="B992" s="158"/>
      <c r="C992" s="195" t="s">
        <v>1031</v>
      </c>
      <c r="D992" s="188"/>
      <c r="E992" s="189">
        <v>31.64</v>
      </c>
      <c r="F992" s="160"/>
      <c r="G992" s="160"/>
      <c r="H992" s="160"/>
      <c r="I992" s="160"/>
      <c r="J992" s="160"/>
      <c r="K992" s="160"/>
      <c r="L992" s="160"/>
      <c r="M992" s="160"/>
      <c r="N992" s="160"/>
      <c r="O992" s="160"/>
      <c r="P992" s="160"/>
      <c r="Q992" s="160"/>
      <c r="R992" s="160"/>
      <c r="S992" s="160"/>
      <c r="T992" s="160"/>
      <c r="U992" s="160"/>
      <c r="V992" s="160"/>
      <c r="W992" s="160"/>
      <c r="X992" s="160"/>
      <c r="Y992" s="150"/>
      <c r="Z992" s="150"/>
      <c r="AA992" s="150"/>
      <c r="AB992" s="150"/>
      <c r="AC992" s="150"/>
      <c r="AD992" s="150"/>
      <c r="AE992" s="150"/>
      <c r="AF992" s="150"/>
      <c r="AG992" s="150" t="s">
        <v>264</v>
      </c>
      <c r="AH992" s="150">
        <v>0</v>
      </c>
      <c r="AI992" s="150"/>
      <c r="AJ992" s="150"/>
      <c r="AK992" s="150"/>
      <c r="AL992" s="150"/>
      <c r="AM992" s="150"/>
      <c r="AN992" s="150"/>
      <c r="AO992" s="150"/>
      <c r="AP992" s="150"/>
      <c r="AQ992" s="150"/>
      <c r="AR992" s="150"/>
      <c r="AS992" s="150"/>
      <c r="AT992" s="150"/>
      <c r="AU992" s="150"/>
      <c r="AV992" s="150"/>
      <c r="AW992" s="150"/>
      <c r="AX992" s="150"/>
      <c r="AY992" s="150"/>
      <c r="AZ992" s="150"/>
      <c r="BA992" s="150"/>
      <c r="BB992" s="150"/>
      <c r="BC992" s="150"/>
      <c r="BD992" s="150"/>
      <c r="BE992" s="150"/>
      <c r="BF992" s="150"/>
      <c r="BG992" s="150"/>
      <c r="BH992" s="150"/>
    </row>
    <row r="993" spans="1:60" outlineLevel="1" x14ac:dyDescent="0.2">
      <c r="A993" s="169">
        <v>193</v>
      </c>
      <c r="B993" s="170" t="s">
        <v>1032</v>
      </c>
      <c r="C993" s="184" t="s">
        <v>1033</v>
      </c>
      <c r="D993" s="171" t="s">
        <v>259</v>
      </c>
      <c r="E993" s="172">
        <v>117.16</v>
      </c>
      <c r="F993" s="173"/>
      <c r="G993" s="174">
        <f>ROUND(E993*F993,2)</f>
        <v>0</v>
      </c>
      <c r="H993" s="161"/>
      <c r="I993" s="160">
        <f>ROUND(E993*H993,2)</f>
        <v>0</v>
      </c>
      <c r="J993" s="161"/>
      <c r="K993" s="160">
        <f>ROUND(E993*J993,2)</f>
        <v>0</v>
      </c>
      <c r="L993" s="160">
        <v>21</v>
      </c>
      <c r="M993" s="160">
        <f>G993*(1+L993/100)</f>
        <v>0</v>
      </c>
      <c r="N993" s="160">
        <v>4.0000000000000002E-4</v>
      </c>
      <c r="O993" s="160">
        <f>ROUND(E993*N993,2)</f>
        <v>0.05</v>
      </c>
      <c r="P993" s="160">
        <v>0</v>
      </c>
      <c r="Q993" s="160">
        <f>ROUND(E993*P993,2)</f>
        <v>0</v>
      </c>
      <c r="R993" s="160"/>
      <c r="S993" s="160" t="s">
        <v>260</v>
      </c>
      <c r="T993" s="160" t="s">
        <v>260</v>
      </c>
      <c r="U993" s="160">
        <v>0.38</v>
      </c>
      <c r="V993" s="160">
        <f>ROUND(E993*U993,2)</f>
        <v>44.52</v>
      </c>
      <c r="W993" s="160"/>
      <c r="X993" s="160" t="s">
        <v>261</v>
      </c>
      <c r="Y993" s="150"/>
      <c r="Z993" s="150"/>
      <c r="AA993" s="150"/>
      <c r="AB993" s="150"/>
      <c r="AC993" s="150"/>
      <c r="AD993" s="150"/>
      <c r="AE993" s="150"/>
      <c r="AF993" s="150"/>
      <c r="AG993" s="150" t="s">
        <v>262</v>
      </c>
      <c r="AH993" s="150"/>
      <c r="AI993" s="150"/>
      <c r="AJ993" s="150"/>
      <c r="AK993" s="150"/>
      <c r="AL993" s="150"/>
      <c r="AM993" s="150"/>
      <c r="AN993" s="150"/>
      <c r="AO993" s="150"/>
      <c r="AP993" s="150"/>
      <c r="AQ993" s="150"/>
      <c r="AR993" s="150"/>
      <c r="AS993" s="150"/>
      <c r="AT993" s="150"/>
      <c r="AU993" s="150"/>
      <c r="AV993" s="150"/>
      <c r="AW993" s="150"/>
      <c r="AX993" s="150"/>
      <c r="AY993" s="150"/>
      <c r="AZ993" s="150"/>
      <c r="BA993" s="150"/>
      <c r="BB993" s="150"/>
      <c r="BC993" s="150"/>
      <c r="BD993" s="150"/>
      <c r="BE993" s="150"/>
      <c r="BF993" s="150"/>
      <c r="BG993" s="150"/>
      <c r="BH993" s="150"/>
    </row>
    <row r="994" spans="1:60" outlineLevel="1" x14ac:dyDescent="0.2">
      <c r="A994" s="157"/>
      <c r="B994" s="158"/>
      <c r="C994" s="195" t="s">
        <v>623</v>
      </c>
      <c r="D994" s="188"/>
      <c r="E994" s="189"/>
      <c r="F994" s="160"/>
      <c r="G994" s="160"/>
      <c r="H994" s="160"/>
      <c r="I994" s="160"/>
      <c r="J994" s="160"/>
      <c r="K994" s="160"/>
      <c r="L994" s="160"/>
      <c r="M994" s="160"/>
      <c r="N994" s="160"/>
      <c r="O994" s="160"/>
      <c r="P994" s="160"/>
      <c r="Q994" s="160"/>
      <c r="R994" s="160"/>
      <c r="S994" s="160"/>
      <c r="T994" s="160"/>
      <c r="U994" s="160"/>
      <c r="V994" s="160"/>
      <c r="W994" s="160"/>
      <c r="X994" s="160"/>
      <c r="Y994" s="150"/>
      <c r="Z994" s="150"/>
      <c r="AA994" s="150"/>
      <c r="AB994" s="150"/>
      <c r="AC994" s="150"/>
      <c r="AD994" s="150"/>
      <c r="AE994" s="150"/>
      <c r="AF994" s="150"/>
      <c r="AG994" s="150" t="s">
        <v>264</v>
      </c>
      <c r="AH994" s="150">
        <v>0</v>
      </c>
      <c r="AI994" s="150"/>
      <c r="AJ994" s="150"/>
      <c r="AK994" s="150"/>
      <c r="AL994" s="150"/>
      <c r="AM994" s="150"/>
      <c r="AN994" s="150"/>
      <c r="AO994" s="150"/>
      <c r="AP994" s="150"/>
      <c r="AQ994" s="150"/>
      <c r="AR994" s="150"/>
      <c r="AS994" s="150"/>
      <c r="AT994" s="150"/>
      <c r="AU994" s="150"/>
      <c r="AV994" s="150"/>
      <c r="AW994" s="150"/>
      <c r="AX994" s="150"/>
      <c r="AY994" s="150"/>
      <c r="AZ994" s="150"/>
      <c r="BA994" s="150"/>
      <c r="BB994" s="150"/>
      <c r="BC994" s="150"/>
      <c r="BD994" s="150"/>
      <c r="BE994" s="150"/>
      <c r="BF994" s="150"/>
      <c r="BG994" s="150"/>
      <c r="BH994" s="150"/>
    </row>
    <row r="995" spans="1:60" outlineLevel="1" x14ac:dyDescent="0.2">
      <c r="A995" s="157"/>
      <c r="B995" s="158"/>
      <c r="C995" s="195" t="s">
        <v>530</v>
      </c>
      <c r="D995" s="188"/>
      <c r="E995" s="189">
        <v>57.18</v>
      </c>
      <c r="F995" s="160"/>
      <c r="G995" s="160"/>
      <c r="H995" s="160"/>
      <c r="I995" s="160"/>
      <c r="J995" s="160"/>
      <c r="K995" s="160"/>
      <c r="L995" s="160"/>
      <c r="M995" s="160"/>
      <c r="N995" s="160"/>
      <c r="O995" s="160"/>
      <c r="P995" s="160"/>
      <c r="Q995" s="160"/>
      <c r="R995" s="160"/>
      <c r="S995" s="160"/>
      <c r="T995" s="160"/>
      <c r="U995" s="160"/>
      <c r="V995" s="160"/>
      <c r="W995" s="160"/>
      <c r="X995" s="160"/>
      <c r="Y995" s="150"/>
      <c r="Z995" s="150"/>
      <c r="AA995" s="150"/>
      <c r="AB995" s="150"/>
      <c r="AC995" s="150"/>
      <c r="AD995" s="150"/>
      <c r="AE995" s="150"/>
      <c r="AF995" s="150"/>
      <c r="AG995" s="150" t="s">
        <v>264</v>
      </c>
      <c r="AH995" s="150">
        <v>0</v>
      </c>
      <c r="AI995" s="150"/>
      <c r="AJ995" s="150"/>
      <c r="AK995" s="150"/>
      <c r="AL995" s="150"/>
      <c r="AM995" s="150"/>
      <c r="AN995" s="150"/>
      <c r="AO995" s="150"/>
      <c r="AP995" s="150"/>
      <c r="AQ995" s="150"/>
      <c r="AR995" s="150"/>
      <c r="AS995" s="150"/>
      <c r="AT995" s="150"/>
      <c r="AU995" s="150"/>
      <c r="AV995" s="150"/>
      <c r="AW995" s="150"/>
      <c r="AX995" s="150"/>
      <c r="AY995" s="150"/>
      <c r="AZ995" s="150"/>
      <c r="BA995" s="150"/>
      <c r="BB995" s="150"/>
      <c r="BC995" s="150"/>
      <c r="BD995" s="150"/>
      <c r="BE995" s="150"/>
      <c r="BF995" s="150"/>
      <c r="BG995" s="150"/>
      <c r="BH995" s="150"/>
    </row>
    <row r="996" spans="1:60" outlineLevel="1" x14ac:dyDescent="0.2">
      <c r="A996" s="157"/>
      <c r="B996" s="158"/>
      <c r="C996" s="195" t="s">
        <v>531</v>
      </c>
      <c r="D996" s="188"/>
      <c r="E996" s="189">
        <v>59.98</v>
      </c>
      <c r="F996" s="160"/>
      <c r="G996" s="160"/>
      <c r="H996" s="160"/>
      <c r="I996" s="160"/>
      <c r="J996" s="160"/>
      <c r="K996" s="160"/>
      <c r="L996" s="160"/>
      <c r="M996" s="160"/>
      <c r="N996" s="160"/>
      <c r="O996" s="160"/>
      <c r="P996" s="160"/>
      <c r="Q996" s="160"/>
      <c r="R996" s="160"/>
      <c r="S996" s="160"/>
      <c r="T996" s="160"/>
      <c r="U996" s="160"/>
      <c r="V996" s="160"/>
      <c r="W996" s="160"/>
      <c r="X996" s="160"/>
      <c r="Y996" s="150"/>
      <c r="Z996" s="150"/>
      <c r="AA996" s="150"/>
      <c r="AB996" s="150"/>
      <c r="AC996" s="150"/>
      <c r="AD996" s="150"/>
      <c r="AE996" s="150"/>
      <c r="AF996" s="150"/>
      <c r="AG996" s="150" t="s">
        <v>264</v>
      </c>
      <c r="AH996" s="150">
        <v>0</v>
      </c>
      <c r="AI996" s="150"/>
      <c r="AJ996" s="150"/>
      <c r="AK996" s="150"/>
      <c r="AL996" s="150"/>
      <c r="AM996" s="150"/>
      <c r="AN996" s="150"/>
      <c r="AO996" s="150"/>
      <c r="AP996" s="150"/>
      <c r="AQ996" s="150"/>
      <c r="AR996" s="150"/>
      <c r="AS996" s="150"/>
      <c r="AT996" s="150"/>
      <c r="AU996" s="150"/>
      <c r="AV996" s="150"/>
      <c r="AW996" s="150"/>
      <c r="AX996" s="150"/>
      <c r="AY996" s="150"/>
      <c r="AZ996" s="150"/>
      <c r="BA996" s="150"/>
      <c r="BB996" s="150"/>
      <c r="BC996" s="150"/>
      <c r="BD996" s="150"/>
      <c r="BE996" s="150"/>
      <c r="BF996" s="150"/>
      <c r="BG996" s="150"/>
      <c r="BH996" s="150"/>
    </row>
    <row r="997" spans="1:60" ht="22.5" outlineLevel="1" x14ac:dyDescent="0.2">
      <c r="A997" s="169">
        <v>194</v>
      </c>
      <c r="B997" s="170" t="s">
        <v>1019</v>
      </c>
      <c r="C997" s="184" t="s">
        <v>1981</v>
      </c>
      <c r="D997" s="171" t="s">
        <v>259</v>
      </c>
      <c r="E997" s="172">
        <v>117.16</v>
      </c>
      <c r="F997" s="173"/>
      <c r="G997" s="174">
        <f>ROUND(E997*F997,2)</f>
        <v>0</v>
      </c>
      <c r="H997" s="161"/>
      <c r="I997" s="160">
        <f>ROUND(E997*H997,2)</f>
        <v>0</v>
      </c>
      <c r="J997" s="161"/>
      <c r="K997" s="160">
        <f>ROUND(E997*J997,2)</f>
        <v>0</v>
      </c>
      <c r="L997" s="160">
        <v>21</v>
      </c>
      <c r="M997" s="160">
        <f>G997*(1+L997/100)</f>
        <v>0</v>
      </c>
      <c r="N997" s="160">
        <v>2.0000000000000001E-4</v>
      </c>
      <c r="O997" s="160">
        <f>ROUND(E997*N997,2)</f>
        <v>0.02</v>
      </c>
      <c r="P997" s="160">
        <v>0</v>
      </c>
      <c r="Q997" s="160">
        <f>ROUND(E997*P997,2)</f>
        <v>0</v>
      </c>
      <c r="R997" s="160"/>
      <c r="S997" s="160" t="s">
        <v>260</v>
      </c>
      <c r="T997" s="160" t="s">
        <v>260</v>
      </c>
      <c r="U997" s="160">
        <v>8.5000000000000006E-2</v>
      </c>
      <c r="V997" s="160">
        <f>ROUND(E997*U997,2)</f>
        <v>9.9600000000000009</v>
      </c>
      <c r="W997" s="160"/>
      <c r="X997" s="160" t="s">
        <v>261</v>
      </c>
      <c r="Y997" s="150"/>
      <c r="Z997" s="150"/>
      <c r="AA997" s="150"/>
      <c r="AB997" s="150"/>
      <c r="AC997" s="150"/>
      <c r="AD997" s="150"/>
      <c r="AE997" s="150"/>
      <c r="AF997" s="150"/>
      <c r="AG997" s="150" t="s">
        <v>262</v>
      </c>
      <c r="AH997" s="150"/>
      <c r="AI997" s="150"/>
      <c r="AJ997" s="150"/>
      <c r="AK997" s="150"/>
      <c r="AL997" s="150"/>
      <c r="AM997" s="150"/>
      <c r="AN997" s="150"/>
      <c r="AO997" s="150"/>
      <c r="AP997" s="150"/>
      <c r="AQ997" s="150"/>
      <c r="AR997" s="150"/>
      <c r="AS997" s="150"/>
      <c r="AT997" s="150"/>
      <c r="AU997" s="150"/>
      <c r="AV997" s="150"/>
      <c r="AW997" s="150"/>
      <c r="AX997" s="150"/>
      <c r="AY997" s="150"/>
      <c r="AZ997" s="150"/>
      <c r="BA997" s="150"/>
      <c r="BB997" s="150"/>
      <c r="BC997" s="150"/>
      <c r="BD997" s="150"/>
      <c r="BE997" s="150"/>
      <c r="BF997" s="150"/>
      <c r="BG997" s="150"/>
      <c r="BH997" s="150"/>
    </row>
    <row r="998" spans="1:60" outlineLevel="1" x14ac:dyDescent="0.2">
      <c r="A998" s="157"/>
      <c r="B998" s="158"/>
      <c r="C998" s="195" t="s">
        <v>1027</v>
      </c>
      <c r="D998" s="188"/>
      <c r="E998" s="189">
        <v>117.16</v>
      </c>
      <c r="F998" s="160"/>
      <c r="G998" s="160"/>
      <c r="H998" s="160"/>
      <c r="I998" s="160"/>
      <c r="J998" s="160"/>
      <c r="K998" s="160"/>
      <c r="L998" s="160"/>
      <c r="M998" s="160"/>
      <c r="N998" s="160"/>
      <c r="O998" s="160"/>
      <c r="P998" s="160"/>
      <c r="Q998" s="160"/>
      <c r="R998" s="160"/>
      <c r="S998" s="160"/>
      <c r="T998" s="160"/>
      <c r="U998" s="160"/>
      <c r="V998" s="160"/>
      <c r="W998" s="160"/>
      <c r="X998" s="160"/>
      <c r="Y998" s="150"/>
      <c r="Z998" s="150"/>
      <c r="AA998" s="150"/>
      <c r="AB998" s="150"/>
      <c r="AC998" s="150"/>
      <c r="AD998" s="150"/>
      <c r="AE998" s="150"/>
      <c r="AF998" s="150"/>
      <c r="AG998" s="150" t="s">
        <v>264</v>
      </c>
      <c r="AH998" s="150">
        <v>5</v>
      </c>
      <c r="AI998" s="150"/>
      <c r="AJ998" s="150"/>
      <c r="AK998" s="150"/>
      <c r="AL998" s="150"/>
      <c r="AM998" s="150"/>
      <c r="AN998" s="150"/>
      <c r="AO998" s="150"/>
      <c r="AP998" s="150"/>
      <c r="AQ998" s="150"/>
      <c r="AR998" s="150"/>
      <c r="AS998" s="150"/>
      <c r="AT998" s="150"/>
      <c r="AU998" s="150"/>
      <c r="AV998" s="150"/>
      <c r="AW998" s="150"/>
      <c r="AX998" s="150"/>
      <c r="AY998" s="150"/>
      <c r="AZ998" s="150"/>
      <c r="BA998" s="150"/>
      <c r="BB998" s="150"/>
      <c r="BC998" s="150"/>
      <c r="BD998" s="150"/>
      <c r="BE998" s="150"/>
      <c r="BF998" s="150"/>
      <c r="BG998" s="150"/>
      <c r="BH998" s="150"/>
    </row>
    <row r="999" spans="1:60" outlineLevel="1" x14ac:dyDescent="0.2">
      <c r="A999" s="169">
        <v>195</v>
      </c>
      <c r="B999" s="170" t="s">
        <v>1020</v>
      </c>
      <c r="C999" s="184" t="s">
        <v>1980</v>
      </c>
      <c r="D999" s="171" t="s">
        <v>259</v>
      </c>
      <c r="E999" s="172">
        <v>117.16</v>
      </c>
      <c r="F999" s="173"/>
      <c r="G999" s="174">
        <f>ROUND(E999*F999,2)</f>
        <v>0</v>
      </c>
      <c r="H999" s="161"/>
      <c r="I999" s="160">
        <f>ROUND(E999*H999,2)</f>
        <v>0</v>
      </c>
      <c r="J999" s="161"/>
      <c r="K999" s="160">
        <f>ROUND(E999*J999,2)</f>
        <v>0</v>
      </c>
      <c r="L999" s="160">
        <v>21</v>
      </c>
      <c r="M999" s="160">
        <f>G999*(1+L999/100)</f>
        <v>0</v>
      </c>
      <c r="N999" s="160">
        <v>3.0000000000000001E-3</v>
      </c>
      <c r="O999" s="160">
        <f>ROUND(E999*N999,2)</f>
        <v>0.35</v>
      </c>
      <c r="P999" s="160">
        <v>0</v>
      </c>
      <c r="Q999" s="160">
        <f>ROUND(E999*P999,2)</f>
        <v>0</v>
      </c>
      <c r="R999" s="160"/>
      <c r="S999" s="160" t="s">
        <v>260</v>
      </c>
      <c r="T999" s="160" t="s">
        <v>260</v>
      </c>
      <c r="U999" s="160">
        <v>0.32200000000000001</v>
      </c>
      <c r="V999" s="160">
        <f>ROUND(E999*U999,2)</f>
        <v>37.729999999999997</v>
      </c>
      <c r="W999" s="160"/>
      <c r="X999" s="160" t="s">
        <v>261</v>
      </c>
      <c r="Y999" s="150"/>
      <c r="Z999" s="150"/>
      <c r="AA999" s="150"/>
      <c r="AB999" s="150"/>
      <c r="AC999" s="150"/>
      <c r="AD999" s="150"/>
      <c r="AE999" s="150"/>
      <c r="AF999" s="150"/>
      <c r="AG999" s="150" t="s">
        <v>262</v>
      </c>
      <c r="AH999" s="150"/>
      <c r="AI999" s="150"/>
      <c r="AJ999" s="150"/>
      <c r="AK999" s="150"/>
      <c r="AL999" s="150"/>
      <c r="AM999" s="150"/>
      <c r="AN999" s="150"/>
      <c r="AO999" s="150"/>
      <c r="AP999" s="150"/>
      <c r="AQ999" s="150"/>
      <c r="AR999" s="150"/>
      <c r="AS999" s="150"/>
      <c r="AT999" s="150"/>
      <c r="AU999" s="150"/>
      <c r="AV999" s="150"/>
      <c r="AW999" s="150"/>
      <c r="AX999" s="150"/>
      <c r="AY999" s="150"/>
      <c r="AZ999" s="150"/>
      <c r="BA999" s="150"/>
      <c r="BB999" s="150"/>
      <c r="BC999" s="150"/>
      <c r="BD999" s="150"/>
      <c r="BE999" s="150"/>
      <c r="BF999" s="150"/>
      <c r="BG999" s="150"/>
      <c r="BH999" s="150"/>
    </row>
    <row r="1000" spans="1:60" outlineLevel="1" x14ac:dyDescent="0.2">
      <c r="A1000" s="157"/>
      <c r="B1000" s="158"/>
      <c r="C1000" s="195" t="s">
        <v>1027</v>
      </c>
      <c r="D1000" s="188"/>
      <c r="E1000" s="189">
        <v>117.16</v>
      </c>
      <c r="F1000" s="160"/>
      <c r="G1000" s="160"/>
      <c r="H1000" s="160"/>
      <c r="I1000" s="160"/>
      <c r="J1000" s="160"/>
      <c r="K1000" s="160"/>
      <c r="L1000" s="160"/>
      <c r="M1000" s="160"/>
      <c r="N1000" s="160"/>
      <c r="O1000" s="160"/>
      <c r="P1000" s="160"/>
      <c r="Q1000" s="160"/>
      <c r="R1000" s="160"/>
      <c r="S1000" s="160"/>
      <c r="T1000" s="160"/>
      <c r="U1000" s="160"/>
      <c r="V1000" s="160"/>
      <c r="W1000" s="160"/>
      <c r="X1000" s="160"/>
      <c r="Y1000" s="150"/>
      <c r="Z1000" s="150"/>
      <c r="AA1000" s="150"/>
      <c r="AB1000" s="150"/>
      <c r="AC1000" s="150"/>
      <c r="AD1000" s="150"/>
      <c r="AE1000" s="150"/>
      <c r="AF1000" s="150"/>
      <c r="AG1000" s="150" t="s">
        <v>264</v>
      </c>
      <c r="AH1000" s="150">
        <v>5</v>
      </c>
      <c r="AI1000" s="150"/>
      <c r="AJ1000" s="150"/>
      <c r="AK1000" s="150"/>
      <c r="AL1000" s="150"/>
      <c r="AM1000" s="150"/>
      <c r="AN1000" s="150"/>
      <c r="AO1000" s="150"/>
      <c r="AP1000" s="150"/>
      <c r="AQ1000" s="150"/>
      <c r="AR1000" s="150"/>
      <c r="AS1000" s="150"/>
      <c r="AT1000" s="150"/>
      <c r="AU1000" s="150"/>
      <c r="AV1000" s="150"/>
      <c r="AW1000" s="150"/>
      <c r="AX1000" s="150"/>
      <c r="AY1000" s="150"/>
      <c r="AZ1000" s="150"/>
      <c r="BA1000" s="150"/>
      <c r="BB1000" s="150"/>
      <c r="BC1000" s="150"/>
      <c r="BD1000" s="150"/>
      <c r="BE1000" s="150"/>
      <c r="BF1000" s="150"/>
      <c r="BG1000" s="150"/>
      <c r="BH1000" s="150"/>
    </row>
    <row r="1001" spans="1:60" ht="22.5" outlineLevel="1" x14ac:dyDescent="0.2">
      <c r="A1001" s="169">
        <v>196</v>
      </c>
      <c r="B1001" s="170" t="s">
        <v>1034</v>
      </c>
      <c r="C1001" s="184" t="s">
        <v>1982</v>
      </c>
      <c r="D1001" s="171" t="s">
        <v>259</v>
      </c>
      <c r="E1001" s="172">
        <v>123.018</v>
      </c>
      <c r="F1001" s="173"/>
      <c r="G1001" s="174">
        <f>ROUND(E1001*F1001,2)</f>
        <v>0</v>
      </c>
      <c r="H1001" s="161"/>
      <c r="I1001" s="160">
        <f>ROUND(E1001*H1001,2)</f>
        <v>0</v>
      </c>
      <c r="J1001" s="161"/>
      <c r="K1001" s="160">
        <f>ROUND(E1001*J1001,2)</f>
        <v>0</v>
      </c>
      <c r="L1001" s="160">
        <v>21</v>
      </c>
      <c r="M1001" s="160">
        <f>G1001*(1+L1001/100)</f>
        <v>0</v>
      </c>
      <c r="N1001" s="160">
        <v>3.5999999999999999E-3</v>
      </c>
      <c r="O1001" s="160">
        <f>ROUND(E1001*N1001,2)</f>
        <v>0.44</v>
      </c>
      <c r="P1001" s="160">
        <v>0</v>
      </c>
      <c r="Q1001" s="160">
        <f>ROUND(E1001*P1001,2)</f>
        <v>0</v>
      </c>
      <c r="R1001" s="160" t="s">
        <v>422</v>
      </c>
      <c r="S1001" s="160" t="s">
        <v>260</v>
      </c>
      <c r="T1001" s="160" t="s">
        <v>260</v>
      </c>
      <c r="U1001" s="160">
        <v>0</v>
      </c>
      <c r="V1001" s="160">
        <f>ROUND(E1001*U1001,2)</f>
        <v>0</v>
      </c>
      <c r="W1001" s="160"/>
      <c r="X1001" s="160" t="s">
        <v>423</v>
      </c>
      <c r="Y1001" s="150"/>
      <c r="Z1001" s="150"/>
      <c r="AA1001" s="150"/>
      <c r="AB1001" s="150"/>
      <c r="AC1001" s="150"/>
      <c r="AD1001" s="150"/>
      <c r="AE1001" s="150"/>
      <c r="AF1001" s="150"/>
      <c r="AG1001" s="150" t="s">
        <v>424</v>
      </c>
      <c r="AH1001" s="150"/>
      <c r="AI1001" s="150"/>
      <c r="AJ1001" s="150"/>
      <c r="AK1001" s="150"/>
      <c r="AL1001" s="150"/>
      <c r="AM1001" s="150"/>
      <c r="AN1001" s="150"/>
      <c r="AO1001" s="150"/>
      <c r="AP1001" s="150"/>
      <c r="AQ1001" s="150"/>
      <c r="AR1001" s="150"/>
      <c r="AS1001" s="150"/>
      <c r="AT1001" s="150"/>
      <c r="AU1001" s="150"/>
      <c r="AV1001" s="150"/>
      <c r="AW1001" s="150"/>
      <c r="AX1001" s="150"/>
      <c r="AY1001" s="150"/>
      <c r="AZ1001" s="150"/>
      <c r="BA1001" s="150"/>
      <c r="BB1001" s="150"/>
      <c r="BC1001" s="150"/>
      <c r="BD1001" s="150"/>
      <c r="BE1001" s="150"/>
      <c r="BF1001" s="150"/>
      <c r="BG1001" s="150"/>
      <c r="BH1001" s="150"/>
    </row>
    <row r="1002" spans="1:60" outlineLevel="1" x14ac:dyDescent="0.2">
      <c r="A1002" s="157"/>
      <c r="B1002" s="158"/>
      <c r="C1002" s="195" t="s">
        <v>1035</v>
      </c>
      <c r="D1002" s="188"/>
      <c r="E1002" s="189">
        <v>123.018</v>
      </c>
      <c r="F1002" s="160"/>
      <c r="G1002" s="160"/>
      <c r="H1002" s="160"/>
      <c r="I1002" s="160"/>
      <c r="J1002" s="160"/>
      <c r="K1002" s="160"/>
      <c r="L1002" s="160"/>
      <c r="M1002" s="160"/>
      <c r="N1002" s="160"/>
      <c r="O1002" s="160"/>
      <c r="P1002" s="160"/>
      <c r="Q1002" s="160"/>
      <c r="R1002" s="160"/>
      <c r="S1002" s="160"/>
      <c r="T1002" s="160"/>
      <c r="U1002" s="160"/>
      <c r="V1002" s="160"/>
      <c r="W1002" s="160"/>
      <c r="X1002" s="160"/>
      <c r="Y1002" s="150"/>
      <c r="Z1002" s="150"/>
      <c r="AA1002" s="150"/>
      <c r="AB1002" s="150"/>
      <c r="AC1002" s="150"/>
      <c r="AD1002" s="150"/>
      <c r="AE1002" s="150"/>
      <c r="AF1002" s="150"/>
      <c r="AG1002" s="150" t="s">
        <v>264</v>
      </c>
      <c r="AH1002" s="150">
        <v>5</v>
      </c>
      <c r="AI1002" s="150"/>
      <c r="AJ1002" s="150"/>
      <c r="AK1002" s="150"/>
      <c r="AL1002" s="150"/>
      <c r="AM1002" s="150"/>
      <c r="AN1002" s="150"/>
      <c r="AO1002" s="150"/>
      <c r="AP1002" s="150"/>
      <c r="AQ1002" s="150"/>
      <c r="AR1002" s="150"/>
      <c r="AS1002" s="150"/>
      <c r="AT1002" s="150"/>
      <c r="AU1002" s="150"/>
      <c r="AV1002" s="150"/>
      <c r="AW1002" s="150"/>
      <c r="AX1002" s="150"/>
      <c r="AY1002" s="150"/>
      <c r="AZ1002" s="150"/>
      <c r="BA1002" s="150"/>
      <c r="BB1002" s="150"/>
      <c r="BC1002" s="150"/>
      <c r="BD1002" s="150"/>
      <c r="BE1002" s="150"/>
      <c r="BF1002" s="150"/>
      <c r="BG1002" s="150"/>
      <c r="BH1002" s="150"/>
    </row>
    <row r="1003" spans="1:60" outlineLevel="1" x14ac:dyDescent="0.2">
      <c r="A1003" s="157">
        <v>197</v>
      </c>
      <c r="B1003" s="158" t="s">
        <v>1036</v>
      </c>
      <c r="C1003" s="199" t="s">
        <v>1037</v>
      </c>
      <c r="D1003" s="159" t="s">
        <v>0</v>
      </c>
      <c r="E1003" s="194"/>
      <c r="F1003" s="161"/>
      <c r="G1003" s="160">
        <f>ROUND(E1003*F1003,2)</f>
        <v>0</v>
      </c>
      <c r="H1003" s="161"/>
      <c r="I1003" s="160">
        <f>ROUND(E1003*H1003,2)</f>
        <v>0</v>
      </c>
      <c r="J1003" s="161"/>
      <c r="K1003" s="160">
        <f>ROUND(E1003*J1003,2)</f>
        <v>0</v>
      </c>
      <c r="L1003" s="160">
        <v>21</v>
      </c>
      <c r="M1003" s="160">
        <f>G1003*(1+L1003/100)</f>
        <v>0</v>
      </c>
      <c r="N1003" s="160">
        <v>0</v>
      </c>
      <c r="O1003" s="160">
        <f>ROUND(E1003*N1003,2)</f>
        <v>0</v>
      </c>
      <c r="P1003" s="160">
        <v>0</v>
      </c>
      <c r="Q1003" s="160">
        <f>ROUND(E1003*P1003,2)</f>
        <v>0</v>
      </c>
      <c r="R1003" s="160"/>
      <c r="S1003" s="160" t="s">
        <v>260</v>
      </c>
      <c r="T1003" s="160" t="s">
        <v>260</v>
      </c>
      <c r="U1003" s="160">
        <v>0</v>
      </c>
      <c r="V1003" s="160">
        <f>ROUND(E1003*U1003,2)</f>
        <v>0</v>
      </c>
      <c r="W1003" s="160"/>
      <c r="X1003" s="160" t="s">
        <v>877</v>
      </c>
      <c r="Y1003" s="150"/>
      <c r="Z1003" s="150"/>
      <c r="AA1003" s="150"/>
      <c r="AB1003" s="150"/>
      <c r="AC1003" s="150"/>
      <c r="AD1003" s="150"/>
      <c r="AE1003" s="150"/>
      <c r="AF1003" s="150"/>
      <c r="AG1003" s="150" t="s">
        <v>878</v>
      </c>
      <c r="AH1003" s="150"/>
      <c r="AI1003" s="150"/>
      <c r="AJ1003" s="150"/>
      <c r="AK1003" s="150"/>
      <c r="AL1003" s="150"/>
      <c r="AM1003" s="150"/>
      <c r="AN1003" s="150"/>
      <c r="AO1003" s="150"/>
      <c r="AP1003" s="150"/>
      <c r="AQ1003" s="150"/>
      <c r="AR1003" s="150"/>
      <c r="AS1003" s="150"/>
      <c r="AT1003" s="150"/>
      <c r="AU1003" s="150"/>
      <c r="AV1003" s="150"/>
      <c r="AW1003" s="150"/>
      <c r="AX1003" s="150"/>
      <c r="AY1003" s="150"/>
      <c r="AZ1003" s="150"/>
      <c r="BA1003" s="150"/>
      <c r="BB1003" s="150"/>
      <c r="BC1003" s="150"/>
      <c r="BD1003" s="150"/>
      <c r="BE1003" s="150"/>
      <c r="BF1003" s="150"/>
      <c r="BG1003" s="150"/>
      <c r="BH1003" s="150"/>
    </row>
    <row r="1004" spans="1:60" x14ac:dyDescent="0.2">
      <c r="A1004" s="163" t="s">
        <v>232</v>
      </c>
      <c r="B1004" s="164" t="s">
        <v>189</v>
      </c>
      <c r="C1004" s="182" t="s">
        <v>190</v>
      </c>
      <c r="D1004" s="165"/>
      <c r="E1004" s="166"/>
      <c r="F1004" s="167"/>
      <c r="G1004" s="168">
        <f>SUMIF(AG1005:AG1009,"&lt;&gt;NOR",G1005:G1009)</f>
        <v>0</v>
      </c>
      <c r="H1004" s="162"/>
      <c r="I1004" s="162">
        <f>SUM(I1005:I1009)</f>
        <v>0</v>
      </c>
      <c r="J1004" s="162"/>
      <c r="K1004" s="162">
        <f>SUM(K1005:K1009)</f>
        <v>0</v>
      </c>
      <c r="L1004" s="162"/>
      <c r="M1004" s="162">
        <f>SUM(M1005:M1009)</f>
        <v>0</v>
      </c>
      <c r="N1004" s="162"/>
      <c r="O1004" s="162">
        <f>SUM(O1005:O1009)</f>
        <v>0.41</v>
      </c>
      <c r="P1004" s="162"/>
      <c r="Q1004" s="162">
        <f>SUM(Q1005:Q1009)</f>
        <v>0</v>
      </c>
      <c r="R1004" s="162"/>
      <c r="S1004" s="162"/>
      <c r="T1004" s="162"/>
      <c r="U1004" s="162"/>
      <c r="V1004" s="162">
        <f>SUM(V1005:V1009)</f>
        <v>19.239999999999998</v>
      </c>
      <c r="W1004" s="162"/>
      <c r="X1004" s="162"/>
      <c r="AG1004" t="s">
        <v>233</v>
      </c>
    </row>
    <row r="1005" spans="1:60" outlineLevel="1" x14ac:dyDescent="0.2">
      <c r="A1005" s="169">
        <v>198</v>
      </c>
      <c r="B1005" s="170" t="s">
        <v>1038</v>
      </c>
      <c r="C1005" s="184" t="s">
        <v>1983</v>
      </c>
      <c r="D1005" s="171" t="s">
        <v>259</v>
      </c>
      <c r="E1005" s="172">
        <v>41.83</v>
      </c>
      <c r="F1005" s="173"/>
      <c r="G1005" s="174">
        <f>ROUND(E1005*F1005,2)</f>
        <v>0</v>
      </c>
      <c r="H1005" s="161"/>
      <c r="I1005" s="160">
        <f>ROUND(E1005*H1005,2)</f>
        <v>0</v>
      </c>
      <c r="J1005" s="161"/>
      <c r="K1005" s="160">
        <f>ROUND(E1005*J1005,2)</f>
        <v>0</v>
      </c>
      <c r="L1005" s="160">
        <v>21</v>
      </c>
      <c r="M1005" s="160">
        <f>G1005*(1+L1005/100)</f>
        <v>0</v>
      </c>
      <c r="N1005" s="160">
        <v>9.8700000000000003E-3</v>
      </c>
      <c r="O1005" s="160">
        <f>ROUND(E1005*N1005,2)</f>
        <v>0.41</v>
      </c>
      <c r="P1005" s="160">
        <v>0</v>
      </c>
      <c r="Q1005" s="160">
        <f>ROUND(E1005*P1005,2)</f>
        <v>0</v>
      </c>
      <c r="R1005" s="160"/>
      <c r="S1005" s="160" t="s">
        <v>260</v>
      </c>
      <c r="T1005" s="160" t="s">
        <v>260</v>
      </c>
      <c r="U1005" s="160">
        <v>0.46</v>
      </c>
      <c r="V1005" s="160">
        <f>ROUND(E1005*U1005,2)</f>
        <v>19.239999999999998</v>
      </c>
      <c r="W1005" s="160"/>
      <c r="X1005" s="160" t="s">
        <v>261</v>
      </c>
      <c r="Y1005" s="150"/>
      <c r="Z1005" s="150"/>
      <c r="AA1005" s="150"/>
      <c r="AB1005" s="150"/>
      <c r="AC1005" s="150"/>
      <c r="AD1005" s="150"/>
      <c r="AE1005" s="150"/>
      <c r="AF1005" s="150"/>
      <c r="AG1005" s="150" t="s">
        <v>262</v>
      </c>
      <c r="AH1005" s="150"/>
      <c r="AI1005" s="150"/>
      <c r="AJ1005" s="150"/>
      <c r="AK1005" s="150"/>
      <c r="AL1005" s="150"/>
      <c r="AM1005" s="150"/>
      <c r="AN1005" s="150"/>
      <c r="AO1005" s="150"/>
      <c r="AP1005" s="150"/>
      <c r="AQ1005" s="150"/>
      <c r="AR1005" s="150"/>
      <c r="AS1005" s="150"/>
      <c r="AT1005" s="150"/>
      <c r="AU1005" s="150"/>
      <c r="AV1005" s="150"/>
      <c r="AW1005" s="150"/>
      <c r="AX1005" s="150"/>
      <c r="AY1005" s="150"/>
      <c r="AZ1005" s="150"/>
      <c r="BA1005" s="150"/>
      <c r="BB1005" s="150"/>
      <c r="BC1005" s="150"/>
      <c r="BD1005" s="150"/>
      <c r="BE1005" s="150"/>
      <c r="BF1005" s="150"/>
      <c r="BG1005" s="150"/>
      <c r="BH1005" s="150"/>
    </row>
    <row r="1006" spans="1:60" outlineLevel="1" x14ac:dyDescent="0.2">
      <c r="A1006" s="157"/>
      <c r="B1006" s="158"/>
      <c r="C1006" s="195" t="s">
        <v>622</v>
      </c>
      <c r="D1006" s="188"/>
      <c r="E1006" s="189"/>
      <c r="F1006" s="160"/>
      <c r="G1006" s="160"/>
      <c r="H1006" s="160"/>
      <c r="I1006" s="160"/>
      <c r="J1006" s="160"/>
      <c r="K1006" s="160"/>
      <c r="L1006" s="160"/>
      <c r="M1006" s="160"/>
      <c r="N1006" s="160"/>
      <c r="O1006" s="160"/>
      <c r="P1006" s="160"/>
      <c r="Q1006" s="160"/>
      <c r="R1006" s="160"/>
      <c r="S1006" s="160"/>
      <c r="T1006" s="160"/>
      <c r="U1006" s="160"/>
      <c r="V1006" s="160"/>
      <c r="W1006" s="160"/>
      <c r="X1006" s="160"/>
      <c r="Y1006" s="150"/>
      <c r="Z1006" s="150"/>
      <c r="AA1006" s="150"/>
      <c r="AB1006" s="150"/>
      <c r="AC1006" s="150"/>
      <c r="AD1006" s="150"/>
      <c r="AE1006" s="150"/>
      <c r="AF1006" s="150"/>
      <c r="AG1006" s="150" t="s">
        <v>264</v>
      </c>
      <c r="AH1006" s="150">
        <v>0</v>
      </c>
      <c r="AI1006" s="150"/>
      <c r="AJ1006" s="150"/>
      <c r="AK1006" s="150"/>
      <c r="AL1006" s="150"/>
      <c r="AM1006" s="150"/>
      <c r="AN1006" s="150"/>
      <c r="AO1006" s="150"/>
      <c r="AP1006" s="150"/>
      <c r="AQ1006" s="150"/>
      <c r="AR1006" s="150"/>
      <c r="AS1006" s="150"/>
      <c r="AT1006" s="150"/>
      <c r="AU1006" s="150"/>
      <c r="AV1006" s="150"/>
      <c r="AW1006" s="150"/>
      <c r="AX1006" s="150"/>
      <c r="AY1006" s="150"/>
      <c r="AZ1006" s="150"/>
      <c r="BA1006" s="150"/>
      <c r="BB1006" s="150"/>
      <c r="BC1006" s="150"/>
      <c r="BD1006" s="150"/>
      <c r="BE1006" s="150"/>
      <c r="BF1006" s="150"/>
      <c r="BG1006" s="150"/>
      <c r="BH1006" s="150"/>
    </row>
    <row r="1007" spans="1:60" outlineLevel="1" x14ac:dyDescent="0.2">
      <c r="A1007" s="157"/>
      <c r="B1007" s="158"/>
      <c r="C1007" s="195" t="s">
        <v>518</v>
      </c>
      <c r="D1007" s="188"/>
      <c r="E1007" s="189">
        <v>30.29</v>
      </c>
      <c r="F1007" s="160"/>
      <c r="G1007" s="160"/>
      <c r="H1007" s="160"/>
      <c r="I1007" s="160"/>
      <c r="J1007" s="160"/>
      <c r="K1007" s="160"/>
      <c r="L1007" s="160"/>
      <c r="M1007" s="160"/>
      <c r="N1007" s="160"/>
      <c r="O1007" s="160"/>
      <c r="P1007" s="160"/>
      <c r="Q1007" s="160"/>
      <c r="R1007" s="160"/>
      <c r="S1007" s="160"/>
      <c r="T1007" s="160"/>
      <c r="U1007" s="160"/>
      <c r="V1007" s="160"/>
      <c r="W1007" s="160"/>
      <c r="X1007" s="160"/>
      <c r="Y1007" s="150"/>
      <c r="Z1007" s="150"/>
      <c r="AA1007" s="150"/>
      <c r="AB1007" s="150"/>
      <c r="AC1007" s="150"/>
      <c r="AD1007" s="150"/>
      <c r="AE1007" s="150"/>
      <c r="AF1007" s="150"/>
      <c r="AG1007" s="150" t="s">
        <v>264</v>
      </c>
      <c r="AH1007" s="150">
        <v>0</v>
      </c>
      <c r="AI1007" s="150"/>
      <c r="AJ1007" s="150"/>
      <c r="AK1007" s="150"/>
      <c r="AL1007" s="150"/>
      <c r="AM1007" s="150"/>
      <c r="AN1007" s="150"/>
      <c r="AO1007" s="150"/>
      <c r="AP1007" s="150"/>
      <c r="AQ1007" s="150"/>
      <c r="AR1007" s="150"/>
      <c r="AS1007" s="150"/>
      <c r="AT1007" s="150"/>
      <c r="AU1007" s="150"/>
      <c r="AV1007" s="150"/>
      <c r="AW1007" s="150"/>
      <c r="AX1007" s="150"/>
      <c r="AY1007" s="150"/>
      <c r="AZ1007" s="150"/>
      <c r="BA1007" s="150"/>
      <c r="BB1007" s="150"/>
      <c r="BC1007" s="150"/>
      <c r="BD1007" s="150"/>
      <c r="BE1007" s="150"/>
      <c r="BF1007" s="150"/>
      <c r="BG1007" s="150"/>
      <c r="BH1007" s="150"/>
    </row>
    <row r="1008" spans="1:60" outlineLevel="1" x14ac:dyDescent="0.2">
      <c r="A1008" s="157"/>
      <c r="B1008" s="158"/>
      <c r="C1008" s="195" t="s">
        <v>529</v>
      </c>
      <c r="D1008" s="188"/>
      <c r="E1008" s="189">
        <v>11.54</v>
      </c>
      <c r="F1008" s="160"/>
      <c r="G1008" s="160"/>
      <c r="H1008" s="160"/>
      <c r="I1008" s="160"/>
      <c r="J1008" s="160"/>
      <c r="K1008" s="160"/>
      <c r="L1008" s="160"/>
      <c r="M1008" s="160"/>
      <c r="N1008" s="160"/>
      <c r="O1008" s="160"/>
      <c r="P1008" s="160"/>
      <c r="Q1008" s="160"/>
      <c r="R1008" s="160"/>
      <c r="S1008" s="160"/>
      <c r="T1008" s="160"/>
      <c r="U1008" s="160"/>
      <c r="V1008" s="160"/>
      <c r="W1008" s="160"/>
      <c r="X1008" s="160"/>
      <c r="Y1008" s="150"/>
      <c r="Z1008" s="150"/>
      <c r="AA1008" s="150"/>
      <c r="AB1008" s="150"/>
      <c r="AC1008" s="150"/>
      <c r="AD1008" s="150"/>
      <c r="AE1008" s="150"/>
      <c r="AF1008" s="150"/>
      <c r="AG1008" s="150" t="s">
        <v>264</v>
      </c>
      <c r="AH1008" s="150">
        <v>0</v>
      </c>
      <c r="AI1008" s="150"/>
      <c r="AJ1008" s="150"/>
      <c r="AK1008" s="150"/>
      <c r="AL1008" s="150"/>
      <c r="AM1008" s="150"/>
      <c r="AN1008" s="150"/>
      <c r="AO1008" s="150"/>
      <c r="AP1008" s="150"/>
      <c r="AQ1008" s="150"/>
      <c r="AR1008" s="150"/>
      <c r="AS1008" s="150"/>
      <c r="AT1008" s="150"/>
      <c r="AU1008" s="150"/>
      <c r="AV1008" s="150"/>
      <c r="AW1008" s="150"/>
      <c r="AX1008" s="150"/>
      <c r="AY1008" s="150"/>
      <c r="AZ1008" s="150"/>
      <c r="BA1008" s="150"/>
      <c r="BB1008" s="150"/>
      <c r="BC1008" s="150"/>
      <c r="BD1008" s="150"/>
      <c r="BE1008" s="150"/>
      <c r="BF1008" s="150"/>
      <c r="BG1008" s="150"/>
      <c r="BH1008" s="150"/>
    </row>
    <row r="1009" spans="1:60" outlineLevel="1" x14ac:dyDescent="0.2">
      <c r="A1009" s="157">
        <v>199</v>
      </c>
      <c r="B1009" s="158" t="s">
        <v>1039</v>
      </c>
      <c r="C1009" s="199" t="s">
        <v>1040</v>
      </c>
      <c r="D1009" s="159" t="s">
        <v>0</v>
      </c>
      <c r="E1009" s="194"/>
      <c r="F1009" s="161"/>
      <c r="G1009" s="160">
        <f>ROUND(E1009*F1009,2)</f>
        <v>0</v>
      </c>
      <c r="H1009" s="161"/>
      <c r="I1009" s="160">
        <f>ROUND(E1009*H1009,2)</f>
        <v>0</v>
      </c>
      <c r="J1009" s="161"/>
      <c r="K1009" s="160">
        <f>ROUND(E1009*J1009,2)</f>
        <v>0</v>
      </c>
      <c r="L1009" s="160">
        <v>21</v>
      </c>
      <c r="M1009" s="160">
        <f>G1009*(1+L1009/100)</f>
        <v>0</v>
      </c>
      <c r="N1009" s="160">
        <v>0</v>
      </c>
      <c r="O1009" s="160">
        <f>ROUND(E1009*N1009,2)</f>
        <v>0</v>
      </c>
      <c r="P1009" s="160">
        <v>0</v>
      </c>
      <c r="Q1009" s="160">
        <f>ROUND(E1009*P1009,2)</f>
        <v>0</v>
      </c>
      <c r="R1009" s="160"/>
      <c r="S1009" s="160" t="s">
        <v>260</v>
      </c>
      <c r="T1009" s="160" t="s">
        <v>260</v>
      </c>
      <c r="U1009" s="160">
        <v>0</v>
      </c>
      <c r="V1009" s="160">
        <f>ROUND(E1009*U1009,2)</f>
        <v>0</v>
      </c>
      <c r="W1009" s="160"/>
      <c r="X1009" s="160" t="s">
        <v>877</v>
      </c>
      <c r="Y1009" s="150"/>
      <c r="Z1009" s="150"/>
      <c r="AA1009" s="150"/>
      <c r="AB1009" s="150"/>
      <c r="AC1009" s="150"/>
      <c r="AD1009" s="150"/>
      <c r="AE1009" s="150"/>
      <c r="AF1009" s="150"/>
      <c r="AG1009" s="150" t="s">
        <v>878</v>
      </c>
      <c r="AH1009" s="150"/>
      <c r="AI1009" s="150"/>
      <c r="AJ1009" s="150"/>
      <c r="AK1009" s="150"/>
      <c r="AL1009" s="150"/>
      <c r="AM1009" s="150"/>
      <c r="AN1009" s="150"/>
      <c r="AO1009" s="150"/>
      <c r="AP1009" s="150"/>
      <c r="AQ1009" s="150"/>
      <c r="AR1009" s="150"/>
      <c r="AS1009" s="150"/>
      <c r="AT1009" s="150"/>
      <c r="AU1009" s="150"/>
      <c r="AV1009" s="150"/>
      <c r="AW1009" s="150"/>
      <c r="AX1009" s="150"/>
      <c r="AY1009" s="150"/>
      <c r="AZ1009" s="150"/>
      <c r="BA1009" s="150"/>
      <c r="BB1009" s="150"/>
      <c r="BC1009" s="150"/>
      <c r="BD1009" s="150"/>
      <c r="BE1009" s="150"/>
      <c r="BF1009" s="150"/>
      <c r="BG1009" s="150"/>
      <c r="BH1009" s="150"/>
    </row>
    <row r="1010" spans="1:60" x14ac:dyDescent="0.2">
      <c r="A1010" s="163" t="s">
        <v>232</v>
      </c>
      <c r="B1010" s="164" t="s">
        <v>191</v>
      </c>
      <c r="C1010" s="182" t="s">
        <v>192</v>
      </c>
      <c r="D1010" s="165"/>
      <c r="E1010" s="166"/>
      <c r="F1010" s="167"/>
      <c r="G1010" s="168">
        <f>SUMIF(AG1011:AG1034,"&lt;&gt;NOR",G1011:G1034)</f>
        <v>0</v>
      </c>
      <c r="H1010" s="162"/>
      <c r="I1010" s="162">
        <f>SUM(I1011:I1034)</f>
        <v>0</v>
      </c>
      <c r="J1010" s="162"/>
      <c r="K1010" s="162">
        <f>SUM(K1011:K1034)</f>
        <v>0</v>
      </c>
      <c r="L1010" s="162"/>
      <c r="M1010" s="162">
        <f>SUM(M1011:M1034)</f>
        <v>0</v>
      </c>
      <c r="N1010" s="162"/>
      <c r="O1010" s="162">
        <f>SUM(O1011:O1034)</f>
        <v>2.5499999999999998</v>
      </c>
      <c r="P1010" s="162"/>
      <c r="Q1010" s="162">
        <f>SUM(Q1011:Q1034)</f>
        <v>0</v>
      </c>
      <c r="R1010" s="162"/>
      <c r="S1010" s="162"/>
      <c r="T1010" s="162"/>
      <c r="U1010" s="162"/>
      <c r="V1010" s="162">
        <f>SUM(V1011:V1034)</f>
        <v>168.5</v>
      </c>
      <c r="W1010" s="162"/>
      <c r="X1010" s="162"/>
      <c r="AG1010" t="s">
        <v>233</v>
      </c>
    </row>
    <row r="1011" spans="1:60" outlineLevel="1" x14ac:dyDescent="0.2">
      <c r="A1011" s="169">
        <v>200</v>
      </c>
      <c r="B1011" s="170" t="s">
        <v>1041</v>
      </c>
      <c r="C1011" s="184" t="s">
        <v>1042</v>
      </c>
      <c r="D1011" s="171" t="s">
        <v>259</v>
      </c>
      <c r="E1011" s="172">
        <v>157.9915</v>
      </c>
      <c r="F1011" s="173"/>
      <c r="G1011" s="174">
        <f>ROUND(E1011*F1011,2)</f>
        <v>0</v>
      </c>
      <c r="H1011" s="161"/>
      <c r="I1011" s="160">
        <f>ROUND(E1011*H1011,2)</f>
        <v>0</v>
      </c>
      <c r="J1011" s="161"/>
      <c r="K1011" s="160">
        <f>ROUND(E1011*J1011,2)</f>
        <v>0</v>
      </c>
      <c r="L1011" s="160">
        <v>21</v>
      </c>
      <c r="M1011" s="160">
        <f>G1011*(1+L1011/100)</f>
        <v>0</v>
      </c>
      <c r="N1011" s="160">
        <v>2.1000000000000001E-4</v>
      </c>
      <c r="O1011" s="160">
        <f>ROUND(E1011*N1011,2)</f>
        <v>0.03</v>
      </c>
      <c r="P1011" s="160">
        <v>0</v>
      </c>
      <c r="Q1011" s="160">
        <f>ROUND(E1011*P1011,2)</f>
        <v>0</v>
      </c>
      <c r="R1011" s="160"/>
      <c r="S1011" s="160" t="s">
        <v>260</v>
      </c>
      <c r="T1011" s="160" t="s">
        <v>260</v>
      </c>
      <c r="U1011" s="160">
        <v>0.05</v>
      </c>
      <c r="V1011" s="160">
        <f>ROUND(E1011*U1011,2)</f>
        <v>7.9</v>
      </c>
      <c r="W1011" s="160"/>
      <c r="X1011" s="160" t="s">
        <v>261</v>
      </c>
      <c r="Y1011" s="150"/>
      <c r="Z1011" s="150"/>
      <c r="AA1011" s="150"/>
      <c r="AB1011" s="150"/>
      <c r="AC1011" s="150"/>
      <c r="AD1011" s="150"/>
      <c r="AE1011" s="150"/>
      <c r="AF1011" s="150"/>
      <c r="AG1011" s="150" t="s">
        <v>262</v>
      </c>
      <c r="AH1011" s="150"/>
      <c r="AI1011" s="150"/>
      <c r="AJ1011" s="150"/>
      <c r="AK1011" s="150"/>
      <c r="AL1011" s="150"/>
      <c r="AM1011" s="150"/>
      <c r="AN1011" s="150"/>
      <c r="AO1011" s="150"/>
      <c r="AP1011" s="150"/>
      <c r="AQ1011" s="150"/>
      <c r="AR1011" s="150"/>
      <c r="AS1011" s="150"/>
      <c r="AT1011" s="150"/>
      <c r="AU1011" s="150"/>
      <c r="AV1011" s="150"/>
      <c r="AW1011" s="150"/>
      <c r="AX1011" s="150"/>
      <c r="AY1011" s="150"/>
      <c r="AZ1011" s="150"/>
      <c r="BA1011" s="150"/>
      <c r="BB1011" s="150"/>
      <c r="BC1011" s="150"/>
      <c r="BD1011" s="150"/>
      <c r="BE1011" s="150"/>
      <c r="BF1011" s="150"/>
      <c r="BG1011" s="150"/>
      <c r="BH1011" s="150"/>
    </row>
    <row r="1012" spans="1:60" outlineLevel="1" x14ac:dyDescent="0.2">
      <c r="A1012" s="157"/>
      <c r="B1012" s="158"/>
      <c r="C1012" s="195" t="s">
        <v>1043</v>
      </c>
      <c r="D1012" s="188"/>
      <c r="E1012" s="189">
        <v>11.628</v>
      </c>
      <c r="F1012" s="160"/>
      <c r="G1012" s="160"/>
      <c r="H1012" s="160"/>
      <c r="I1012" s="160"/>
      <c r="J1012" s="160"/>
      <c r="K1012" s="160"/>
      <c r="L1012" s="160"/>
      <c r="M1012" s="160"/>
      <c r="N1012" s="160"/>
      <c r="O1012" s="160"/>
      <c r="P1012" s="160"/>
      <c r="Q1012" s="160"/>
      <c r="R1012" s="160"/>
      <c r="S1012" s="160"/>
      <c r="T1012" s="160"/>
      <c r="U1012" s="160"/>
      <c r="V1012" s="160"/>
      <c r="W1012" s="160"/>
      <c r="X1012" s="160"/>
      <c r="Y1012" s="150"/>
      <c r="Z1012" s="150"/>
      <c r="AA1012" s="150"/>
      <c r="AB1012" s="150"/>
      <c r="AC1012" s="150"/>
      <c r="AD1012" s="150"/>
      <c r="AE1012" s="150"/>
      <c r="AF1012" s="150"/>
      <c r="AG1012" s="150" t="s">
        <v>264</v>
      </c>
      <c r="AH1012" s="150">
        <v>0</v>
      </c>
      <c r="AI1012" s="150"/>
      <c r="AJ1012" s="150"/>
      <c r="AK1012" s="150"/>
      <c r="AL1012" s="150"/>
      <c r="AM1012" s="150"/>
      <c r="AN1012" s="150"/>
      <c r="AO1012" s="150"/>
      <c r="AP1012" s="150"/>
      <c r="AQ1012" s="150"/>
      <c r="AR1012" s="150"/>
      <c r="AS1012" s="150"/>
      <c r="AT1012" s="150"/>
      <c r="AU1012" s="150"/>
      <c r="AV1012" s="150"/>
      <c r="AW1012" s="150"/>
      <c r="AX1012" s="150"/>
      <c r="AY1012" s="150"/>
      <c r="AZ1012" s="150"/>
      <c r="BA1012" s="150"/>
      <c r="BB1012" s="150"/>
      <c r="BC1012" s="150"/>
      <c r="BD1012" s="150"/>
      <c r="BE1012" s="150"/>
      <c r="BF1012" s="150"/>
      <c r="BG1012" s="150"/>
      <c r="BH1012" s="150"/>
    </row>
    <row r="1013" spans="1:60" outlineLevel="1" x14ac:dyDescent="0.2">
      <c r="A1013" s="157"/>
      <c r="B1013" s="158"/>
      <c r="C1013" s="195" t="s">
        <v>1044</v>
      </c>
      <c r="D1013" s="188"/>
      <c r="E1013" s="189">
        <v>19.285</v>
      </c>
      <c r="F1013" s="160"/>
      <c r="G1013" s="160"/>
      <c r="H1013" s="160"/>
      <c r="I1013" s="160"/>
      <c r="J1013" s="160"/>
      <c r="K1013" s="160"/>
      <c r="L1013" s="160"/>
      <c r="M1013" s="160"/>
      <c r="N1013" s="160"/>
      <c r="O1013" s="160"/>
      <c r="P1013" s="160"/>
      <c r="Q1013" s="160"/>
      <c r="R1013" s="160"/>
      <c r="S1013" s="160"/>
      <c r="T1013" s="160"/>
      <c r="U1013" s="160"/>
      <c r="V1013" s="160"/>
      <c r="W1013" s="160"/>
      <c r="X1013" s="160"/>
      <c r="Y1013" s="150"/>
      <c r="Z1013" s="150"/>
      <c r="AA1013" s="150"/>
      <c r="AB1013" s="150"/>
      <c r="AC1013" s="150"/>
      <c r="AD1013" s="150"/>
      <c r="AE1013" s="150"/>
      <c r="AF1013" s="150"/>
      <c r="AG1013" s="150" t="s">
        <v>264</v>
      </c>
      <c r="AH1013" s="150">
        <v>0</v>
      </c>
      <c r="AI1013" s="150"/>
      <c r="AJ1013" s="150"/>
      <c r="AK1013" s="150"/>
      <c r="AL1013" s="150"/>
      <c r="AM1013" s="150"/>
      <c r="AN1013" s="150"/>
      <c r="AO1013" s="150"/>
      <c r="AP1013" s="150"/>
      <c r="AQ1013" s="150"/>
      <c r="AR1013" s="150"/>
      <c r="AS1013" s="150"/>
      <c r="AT1013" s="150"/>
      <c r="AU1013" s="150"/>
      <c r="AV1013" s="150"/>
      <c r="AW1013" s="150"/>
      <c r="AX1013" s="150"/>
      <c r="AY1013" s="150"/>
      <c r="AZ1013" s="150"/>
      <c r="BA1013" s="150"/>
      <c r="BB1013" s="150"/>
      <c r="BC1013" s="150"/>
      <c r="BD1013" s="150"/>
      <c r="BE1013" s="150"/>
      <c r="BF1013" s="150"/>
      <c r="BG1013" s="150"/>
      <c r="BH1013" s="150"/>
    </row>
    <row r="1014" spans="1:60" outlineLevel="1" x14ac:dyDescent="0.2">
      <c r="A1014" s="157"/>
      <c r="B1014" s="158"/>
      <c r="C1014" s="195" t="s">
        <v>1045</v>
      </c>
      <c r="D1014" s="188"/>
      <c r="E1014" s="189">
        <v>20.760999999999999</v>
      </c>
      <c r="F1014" s="160"/>
      <c r="G1014" s="160"/>
      <c r="H1014" s="160"/>
      <c r="I1014" s="160"/>
      <c r="J1014" s="160"/>
      <c r="K1014" s="160"/>
      <c r="L1014" s="160"/>
      <c r="M1014" s="160"/>
      <c r="N1014" s="160"/>
      <c r="O1014" s="160"/>
      <c r="P1014" s="160"/>
      <c r="Q1014" s="160"/>
      <c r="R1014" s="160"/>
      <c r="S1014" s="160"/>
      <c r="T1014" s="160"/>
      <c r="U1014" s="160"/>
      <c r="V1014" s="160"/>
      <c r="W1014" s="160"/>
      <c r="X1014" s="160"/>
      <c r="Y1014" s="150"/>
      <c r="Z1014" s="150"/>
      <c r="AA1014" s="150"/>
      <c r="AB1014" s="150"/>
      <c r="AC1014" s="150"/>
      <c r="AD1014" s="150"/>
      <c r="AE1014" s="150"/>
      <c r="AF1014" s="150"/>
      <c r="AG1014" s="150" t="s">
        <v>264</v>
      </c>
      <c r="AH1014" s="150">
        <v>0</v>
      </c>
      <c r="AI1014" s="150"/>
      <c r="AJ1014" s="150"/>
      <c r="AK1014" s="150"/>
      <c r="AL1014" s="150"/>
      <c r="AM1014" s="150"/>
      <c r="AN1014" s="150"/>
      <c r="AO1014" s="150"/>
      <c r="AP1014" s="150"/>
      <c r="AQ1014" s="150"/>
      <c r="AR1014" s="150"/>
      <c r="AS1014" s="150"/>
      <c r="AT1014" s="150"/>
      <c r="AU1014" s="150"/>
      <c r="AV1014" s="150"/>
      <c r="AW1014" s="150"/>
      <c r="AX1014" s="150"/>
      <c r="AY1014" s="150"/>
      <c r="AZ1014" s="150"/>
      <c r="BA1014" s="150"/>
      <c r="BB1014" s="150"/>
      <c r="BC1014" s="150"/>
      <c r="BD1014" s="150"/>
      <c r="BE1014" s="150"/>
      <c r="BF1014" s="150"/>
      <c r="BG1014" s="150"/>
      <c r="BH1014" s="150"/>
    </row>
    <row r="1015" spans="1:60" outlineLevel="1" x14ac:dyDescent="0.2">
      <c r="A1015" s="157"/>
      <c r="B1015" s="158"/>
      <c r="C1015" s="195" t="s">
        <v>1046</v>
      </c>
      <c r="D1015" s="188"/>
      <c r="E1015" s="189">
        <v>16.062000000000001</v>
      </c>
      <c r="F1015" s="160"/>
      <c r="G1015" s="160"/>
      <c r="H1015" s="160"/>
      <c r="I1015" s="160"/>
      <c r="J1015" s="160"/>
      <c r="K1015" s="160"/>
      <c r="L1015" s="160"/>
      <c r="M1015" s="160"/>
      <c r="N1015" s="160"/>
      <c r="O1015" s="160"/>
      <c r="P1015" s="160"/>
      <c r="Q1015" s="160"/>
      <c r="R1015" s="160"/>
      <c r="S1015" s="160"/>
      <c r="T1015" s="160"/>
      <c r="U1015" s="160"/>
      <c r="V1015" s="160"/>
      <c r="W1015" s="160"/>
      <c r="X1015" s="160"/>
      <c r="Y1015" s="150"/>
      <c r="Z1015" s="150"/>
      <c r="AA1015" s="150"/>
      <c r="AB1015" s="150"/>
      <c r="AC1015" s="150"/>
      <c r="AD1015" s="150"/>
      <c r="AE1015" s="150"/>
      <c r="AF1015" s="150"/>
      <c r="AG1015" s="150" t="s">
        <v>264</v>
      </c>
      <c r="AH1015" s="150">
        <v>0</v>
      </c>
      <c r="AI1015" s="150"/>
      <c r="AJ1015" s="150"/>
      <c r="AK1015" s="150"/>
      <c r="AL1015" s="150"/>
      <c r="AM1015" s="150"/>
      <c r="AN1015" s="150"/>
      <c r="AO1015" s="150"/>
      <c r="AP1015" s="150"/>
      <c r="AQ1015" s="150"/>
      <c r="AR1015" s="150"/>
      <c r="AS1015" s="150"/>
      <c r="AT1015" s="150"/>
      <c r="AU1015" s="150"/>
      <c r="AV1015" s="150"/>
      <c r="AW1015" s="150"/>
      <c r="AX1015" s="150"/>
      <c r="AY1015" s="150"/>
      <c r="AZ1015" s="150"/>
      <c r="BA1015" s="150"/>
      <c r="BB1015" s="150"/>
      <c r="BC1015" s="150"/>
      <c r="BD1015" s="150"/>
      <c r="BE1015" s="150"/>
      <c r="BF1015" s="150"/>
      <c r="BG1015" s="150"/>
      <c r="BH1015" s="150"/>
    </row>
    <row r="1016" spans="1:60" outlineLevel="1" x14ac:dyDescent="0.2">
      <c r="A1016" s="157"/>
      <c r="B1016" s="158"/>
      <c r="C1016" s="195" t="s">
        <v>1047</v>
      </c>
      <c r="D1016" s="188"/>
      <c r="E1016" s="189">
        <v>27.0625</v>
      </c>
      <c r="F1016" s="160"/>
      <c r="G1016" s="160"/>
      <c r="H1016" s="160"/>
      <c r="I1016" s="160"/>
      <c r="J1016" s="160"/>
      <c r="K1016" s="160"/>
      <c r="L1016" s="160"/>
      <c r="M1016" s="160"/>
      <c r="N1016" s="160"/>
      <c r="O1016" s="160"/>
      <c r="P1016" s="160"/>
      <c r="Q1016" s="160"/>
      <c r="R1016" s="160"/>
      <c r="S1016" s="160"/>
      <c r="T1016" s="160"/>
      <c r="U1016" s="160"/>
      <c r="V1016" s="160"/>
      <c r="W1016" s="160"/>
      <c r="X1016" s="160"/>
      <c r="Y1016" s="150"/>
      <c r="Z1016" s="150"/>
      <c r="AA1016" s="150"/>
      <c r="AB1016" s="150"/>
      <c r="AC1016" s="150"/>
      <c r="AD1016" s="150"/>
      <c r="AE1016" s="150"/>
      <c r="AF1016" s="150"/>
      <c r="AG1016" s="150" t="s">
        <v>264</v>
      </c>
      <c r="AH1016" s="150">
        <v>0</v>
      </c>
      <c r="AI1016" s="150"/>
      <c r="AJ1016" s="150"/>
      <c r="AK1016" s="150"/>
      <c r="AL1016" s="150"/>
      <c r="AM1016" s="150"/>
      <c r="AN1016" s="150"/>
      <c r="AO1016" s="150"/>
      <c r="AP1016" s="150"/>
      <c r="AQ1016" s="150"/>
      <c r="AR1016" s="150"/>
      <c r="AS1016" s="150"/>
      <c r="AT1016" s="150"/>
      <c r="AU1016" s="150"/>
      <c r="AV1016" s="150"/>
      <c r="AW1016" s="150"/>
      <c r="AX1016" s="150"/>
      <c r="AY1016" s="150"/>
      <c r="AZ1016" s="150"/>
      <c r="BA1016" s="150"/>
      <c r="BB1016" s="150"/>
      <c r="BC1016" s="150"/>
      <c r="BD1016" s="150"/>
      <c r="BE1016" s="150"/>
      <c r="BF1016" s="150"/>
      <c r="BG1016" s="150"/>
      <c r="BH1016" s="150"/>
    </row>
    <row r="1017" spans="1:60" outlineLevel="1" x14ac:dyDescent="0.2">
      <c r="A1017" s="157"/>
      <c r="B1017" s="158"/>
      <c r="C1017" s="195" t="s">
        <v>1048</v>
      </c>
      <c r="D1017" s="188"/>
      <c r="E1017" s="189">
        <v>16.259</v>
      </c>
      <c r="F1017" s="160"/>
      <c r="G1017" s="160"/>
      <c r="H1017" s="160"/>
      <c r="I1017" s="160"/>
      <c r="J1017" s="160"/>
      <c r="K1017" s="160"/>
      <c r="L1017" s="160"/>
      <c r="M1017" s="160"/>
      <c r="N1017" s="160"/>
      <c r="O1017" s="160"/>
      <c r="P1017" s="160"/>
      <c r="Q1017" s="160"/>
      <c r="R1017" s="160"/>
      <c r="S1017" s="160"/>
      <c r="T1017" s="160"/>
      <c r="U1017" s="160"/>
      <c r="V1017" s="160"/>
      <c r="W1017" s="160"/>
      <c r="X1017" s="160"/>
      <c r="Y1017" s="150"/>
      <c r="Z1017" s="150"/>
      <c r="AA1017" s="150"/>
      <c r="AB1017" s="150"/>
      <c r="AC1017" s="150"/>
      <c r="AD1017" s="150"/>
      <c r="AE1017" s="150"/>
      <c r="AF1017" s="150"/>
      <c r="AG1017" s="150" t="s">
        <v>264</v>
      </c>
      <c r="AH1017" s="150">
        <v>0</v>
      </c>
      <c r="AI1017" s="150"/>
      <c r="AJ1017" s="150"/>
      <c r="AK1017" s="150"/>
      <c r="AL1017" s="150"/>
      <c r="AM1017" s="150"/>
      <c r="AN1017" s="150"/>
      <c r="AO1017" s="150"/>
      <c r="AP1017" s="150"/>
      <c r="AQ1017" s="150"/>
      <c r="AR1017" s="150"/>
      <c r="AS1017" s="150"/>
      <c r="AT1017" s="150"/>
      <c r="AU1017" s="150"/>
      <c r="AV1017" s="150"/>
      <c r="AW1017" s="150"/>
      <c r="AX1017" s="150"/>
      <c r="AY1017" s="150"/>
      <c r="AZ1017" s="150"/>
      <c r="BA1017" s="150"/>
      <c r="BB1017" s="150"/>
      <c r="BC1017" s="150"/>
      <c r="BD1017" s="150"/>
      <c r="BE1017" s="150"/>
      <c r="BF1017" s="150"/>
      <c r="BG1017" s="150"/>
      <c r="BH1017" s="150"/>
    </row>
    <row r="1018" spans="1:60" outlineLevel="1" x14ac:dyDescent="0.2">
      <c r="A1018" s="157"/>
      <c r="B1018" s="158"/>
      <c r="C1018" s="195" t="s">
        <v>1049</v>
      </c>
      <c r="D1018" s="188"/>
      <c r="E1018" s="189">
        <v>8.8710000000000004</v>
      </c>
      <c r="F1018" s="160"/>
      <c r="G1018" s="160"/>
      <c r="H1018" s="160"/>
      <c r="I1018" s="160"/>
      <c r="J1018" s="160"/>
      <c r="K1018" s="160"/>
      <c r="L1018" s="160"/>
      <c r="M1018" s="160"/>
      <c r="N1018" s="160"/>
      <c r="O1018" s="160"/>
      <c r="P1018" s="160"/>
      <c r="Q1018" s="160"/>
      <c r="R1018" s="160"/>
      <c r="S1018" s="160"/>
      <c r="T1018" s="160"/>
      <c r="U1018" s="160"/>
      <c r="V1018" s="160"/>
      <c r="W1018" s="160"/>
      <c r="X1018" s="160"/>
      <c r="Y1018" s="150"/>
      <c r="Z1018" s="150"/>
      <c r="AA1018" s="150"/>
      <c r="AB1018" s="150"/>
      <c r="AC1018" s="150"/>
      <c r="AD1018" s="150"/>
      <c r="AE1018" s="150"/>
      <c r="AF1018" s="150"/>
      <c r="AG1018" s="150" t="s">
        <v>264</v>
      </c>
      <c r="AH1018" s="150">
        <v>0</v>
      </c>
      <c r="AI1018" s="150"/>
      <c r="AJ1018" s="150"/>
      <c r="AK1018" s="150"/>
      <c r="AL1018" s="150"/>
      <c r="AM1018" s="150"/>
      <c r="AN1018" s="150"/>
      <c r="AO1018" s="150"/>
      <c r="AP1018" s="150"/>
      <c r="AQ1018" s="150"/>
      <c r="AR1018" s="150"/>
      <c r="AS1018" s="150"/>
      <c r="AT1018" s="150"/>
      <c r="AU1018" s="150"/>
      <c r="AV1018" s="150"/>
      <c r="AW1018" s="150"/>
      <c r="AX1018" s="150"/>
      <c r="AY1018" s="150"/>
      <c r="AZ1018" s="150"/>
      <c r="BA1018" s="150"/>
      <c r="BB1018" s="150"/>
      <c r="BC1018" s="150"/>
      <c r="BD1018" s="150"/>
      <c r="BE1018" s="150"/>
      <c r="BF1018" s="150"/>
      <c r="BG1018" s="150"/>
      <c r="BH1018" s="150"/>
    </row>
    <row r="1019" spans="1:60" outlineLevel="1" x14ac:dyDescent="0.2">
      <c r="A1019" s="157"/>
      <c r="B1019" s="158"/>
      <c r="C1019" s="195" t="s">
        <v>1050</v>
      </c>
      <c r="D1019" s="188"/>
      <c r="E1019" s="189">
        <v>25.699000000000002</v>
      </c>
      <c r="F1019" s="160"/>
      <c r="G1019" s="160"/>
      <c r="H1019" s="160"/>
      <c r="I1019" s="160"/>
      <c r="J1019" s="160"/>
      <c r="K1019" s="160"/>
      <c r="L1019" s="160"/>
      <c r="M1019" s="160"/>
      <c r="N1019" s="160"/>
      <c r="O1019" s="160"/>
      <c r="P1019" s="160"/>
      <c r="Q1019" s="160"/>
      <c r="R1019" s="160"/>
      <c r="S1019" s="160"/>
      <c r="T1019" s="160"/>
      <c r="U1019" s="160"/>
      <c r="V1019" s="160"/>
      <c r="W1019" s="160"/>
      <c r="X1019" s="160"/>
      <c r="Y1019" s="150"/>
      <c r="Z1019" s="150"/>
      <c r="AA1019" s="150"/>
      <c r="AB1019" s="150"/>
      <c r="AC1019" s="150"/>
      <c r="AD1019" s="150"/>
      <c r="AE1019" s="150"/>
      <c r="AF1019" s="150"/>
      <c r="AG1019" s="150" t="s">
        <v>264</v>
      </c>
      <c r="AH1019" s="150">
        <v>0</v>
      </c>
      <c r="AI1019" s="150"/>
      <c r="AJ1019" s="150"/>
      <c r="AK1019" s="150"/>
      <c r="AL1019" s="150"/>
      <c r="AM1019" s="150"/>
      <c r="AN1019" s="150"/>
      <c r="AO1019" s="150"/>
      <c r="AP1019" s="150"/>
      <c r="AQ1019" s="150"/>
      <c r="AR1019" s="150"/>
      <c r="AS1019" s="150"/>
      <c r="AT1019" s="150"/>
      <c r="AU1019" s="150"/>
      <c r="AV1019" s="150"/>
      <c r="AW1019" s="150"/>
      <c r="AX1019" s="150"/>
      <c r="AY1019" s="150"/>
      <c r="AZ1019" s="150"/>
      <c r="BA1019" s="150"/>
      <c r="BB1019" s="150"/>
      <c r="BC1019" s="150"/>
      <c r="BD1019" s="150"/>
      <c r="BE1019" s="150"/>
      <c r="BF1019" s="150"/>
      <c r="BG1019" s="150"/>
      <c r="BH1019" s="150"/>
    </row>
    <row r="1020" spans="1:60" outlineLevel="1" x14ac:dyDescent="0.2">
      <c r="A1020" s="157"/>
      <c r="B1020" s="158"/>
      <c r="C1020" s="195" t="s">
        <v>1051</v>
      </c>
      <c r="D1020" s="188"/>
      <c r="E1020" s="189">
        <v>12.364000000000001</v>
      </c>
      <c r="F1020" s="160"/>
      <c r="G1020" s="160"/>
      <c r="H1020" s="160"/>
      <c r="I1020" s="160"/>
      <c r="J1020" s="160"/>
      <c r="K1020" s="160"/>
      <c r="L1020" s="160"/>
      <c r="M1020" s="160"/>
      <c r="N1020" s="160"/>
      <c r="O1020" s="160"/>
      <c r="P1020" s="160"/>
      <c r="Q1020" s="160"/>
      <c r="R1020" s="160"/>
      <c r="S1020" s="160"/>
      <c r="T1020" s="160"/>
      <c r="U1020" s="160"/>
      <c r="V1020" s="160"/>
      <c r="W1020" s="160"/>
      <c r="X1020" s="160"/>
      <c r="Y1020" s="150"/>
      <c r="Z1020" s="150"/>
      <c r="AA1020" s="150"/>
      <c r="AB1020" s="150"/>
      <c r="AC1020" s="150"/>
      <c r="AD1020" s="150"/>
      <c r="AE1020" s="150"/>
      <c r="AF1020" s="150"/>
      <c r="AG1020" s="150" t="s">
        <v>264</v>
      </c>
      <c r="AH1020" s="150">
        <v>0</v>
      </c>
      <c r="AI1020" s="150"/>
      <c r="AJ1020" s="150"/>
      <c r="AK1020" s="150"/>
      <c r="AL1020" s="150"/>
      <c r="AM1020" s="150"/>
      <c r="AN1020" s="150"/>
      <c r="AO1020" s="150"/>
      <c r="AP1020" s="150"/>
      <c r="AQ1020" s="150"/>
      <c r="AR1020" s="150"/>
      <c r="AS1020" s="150"/>
      <c r="AT1020" s="150"/>
      <c r="AU1020" s="150"/>
      <c r="AV1020" s="150"/>
      <c r="AW1020" s="150"/>
      <c r="AX1020" s="150"/>
      <c r="AY1020" s="150"/>
      <c r="AZ1020" s="150"/>
      <c r="BA1020" s="150"/>
      <c r="BB1020" s="150"/>
      <c r="BC1020" s="150"/>
      <c r="BD1020" s="150"/>
      <c r="BE1020" s="150"/>
      <c r="BF1020" s="150"/>
      <c r="BG1020" s="150"/>
      <c r="BH1020" s="150"/>
    </row>
    <row r="1021" spans="1:60" outlineLevel="1" x14ac:dyDescent="0.2">
      <c r="A1021" s="169">
        <v>201</v>
      </c>
      <c r="B1021" s="170" t="s">
        <v>1052</v>
      </c>
      <c r="C1021" s="184" t="s">
        <v>1053</v>
      </c>
      <c r="D1021" s="171" t="s">
        <v>259</v>
      </c>
      <c r="E1021" s="172">
        <v>157.9915</v>
      </c>
      <c r="F1021" s="173"/>
      <c r="G1021" s="174">
        <f>ROUND(E1021*F1021,2)</f>
        <v>0</v>
      </c>
      <c r="H1021" s="161"/>
      <c r="I1021" s="160">
        <f>ROUND(E1021*H1021,2)</f>
        <v>0</v>
      </c>
      <c r="J1021" s="161"/>
      <c r="K1021" s="160">
        <f>ROUND(E1021*J1021,2)</f>
        <v>0</v>
      </c>
      <c r="L1021" s="160">
        <v>21</v>
      </c>
      <c r="M1021" s="160">
        <f>G1021*(1+L1021/100)</f>
        <v>0</v>
      </c>
      <c r="N1021" s="160">
        <v>4.9100000000000003E-3</v>
      </c>
      <c r="O1021" s="160">
        <f>ROUND(E1021*N1021,2)</f>
        <v>0.78</v>
      </c>
      <c r="P1021" s="160">
        <v>0</v>
      </c>
      <c r="Q1021" s="160">
        <f>ROUND(E1021*P1021,2)</f>
        <v>0</v>
      </c>
      <c r="R1021" s="160"/>
      <c r="S1021" s="160" t="s">
        <v>260</v>
      </c>
      <c r="T1021" s="160" t="s">
        <v>260</v>
      </c>
      <c r="U1021" s="160">
        <v>1.0165</v>
      </c>
      <c r="V1021" s="160">
        <f>ROUND(E1021*U1021,2)</f>
        <v>160.6</v>
      </c>
      <c r="W1021" s="160"/>
      <c r="X1021" s="160" t="s">
        <v>261</v>
      </c>
      <c r="Y1021" s="150"/>
      <c r="Z1021" s="150"/>
      <c r="AA1021" s="150"/>
      <c r="AB1021" s="150"/>
      <c r="AC1021" s="150"/>
      <c r="AD1021" s="150"/>
      <c r="AE1021" s="150"/>
      <c r="AF1021" s="150"/>
      <c r="AG1021" s="150" t="s">
        <v>262</v>
      </c>
      <c r="AH1021" s="150"/>
      <c r="AI1021" s="150"/>
      <c r="AJ1021" s="150"/>
      <c r="AK1021" s="150"/>
      <c r="AL1021" s="150"/>
      <c r="AM1021" s="150"/>
      <c r="AN1021" s="150"/>
      <c r="AO1021" s="150"/>
      <c r="AP1021" s="150"/>
      <c r="AQ1021" s="150"/>
      <c r="AR1021" s="150"/>
      <c r="AS1021" s="150"/>
      <c r="AT1021" s="150"/>
      <c r="AU1021" s="150"/>
      <c r="AV1021" s="150"/>
      <c r="AW1021" s="150"/>
      <c r="AX1021" s="150"/>
      <c r="AY1021" s="150"/>
      <c r="AZ1021" s="150"/>
      <c r="BA1021" s="150"/>
      <c r="BB1021" s="150"/>
      <c r="BC1021" s="150"/>
      <c r="BD1021" s="150"/>
      <c r="BE1021" s="150"/>
      <c r="BF1021" s="150"/>
      <c r="BG1021" s="150"/>
      <c r="BH1021" s="150"/>
    </row>
    <row r="1022" spans="1:60" outlineLevel="1" x14ac:dyDescent="0.2">
      <c r="A1022" s="157"/>
      <c r="B1022" s="158"/>
      <c r="C1022" s="195" t="s">
        <v>1043</v>
      </c>
      <c r="D1022" s="188"/>
      <c r="E1022" s="189">
        <v>11.628</v>
      </c>
      <c r="F1022" s="160"/>
      <c r="G1022" s="160"/>
      <c r="H1022" s="160"/>
      <c r="I1022" s="160"/>
      <c r="J1022" s="160"/>
      <c r="K1022" s="160"/>
      <c r="L1022" s="160"/>
      <c r="M1022" s="160"/>
      <c r="N1022" s="160"/>
      <c r="O1022" s="160"/>
      <c r="P1022" s="160"/>
      <c r="Q1022" s="160"/>
      <c r="R1022" s="160"/>
      <c r="S1022" s="160"/>
      <c r="T1022" s="160"/>
      <c r="U1022" s="160"/>
      <c r="V1022" s="160"/>
      <c r="W1022" s="160"/>
      <c r="X1022" s="160"/>
      <c r="Y1022" s="150"/>
      <c r="Z1022" s="150"/>
      <c r="AA1022" s="150"/>
      <c r="AB1022" s="150"/>
      <c r="AC1022" s="150"/>
      <c r="AD1022" s="150"/>
      <c r="AE1022" s="150"/>
      <c r="AF1022" s="150"/>
      <c r="AG1022" s="150" t="s">
        <v>264</v>
      </c>
      <c r="AH1022" s="150">
        <v>0</v>
      </c>
      <c r="AI1022" s="150"/>
      <c r="AJ1022" s="150"/>
      <c r="AK1022" s="150"/>
      <c r="AL1022" s="150"/>
      <c r="AM1022" s="150"/>
      <c r="AN1022" s="150"/>
      <c r="AO1022" s="150"/>
      <c r="AP1022" s="150"/>
      <c r="AQ1022" s="150"/>
      <c r="AR1022" s="150"/>
      <c r="AS1022" s="150"/>
      <c r="AT1022" s="150"/>
      <c r="AU1022" s="150"/>
      <c r="AV1022" s="150"/>
      <c r="AW1022" s="150"/>
      <c r="AX1022" s="150"/>
      <c r="AY1022" s="150"/>
      <c r="AZ1022" s="150"/>
      <c r="BA1022" s="150"/>
      <c r="BB1022" s="150"/>
      <c r="BC1022" s="150"/>
      <c r="BD1022" s="150"/>
      <c r="BE1022" s="150"/>
      <c r="BF1022" s="150"/>
      <c r="BG1022" s="150"/>
      <c r="BH1022" s="150"/>
    </row>
    <row r="1023" spans="1:60" outlineLevel="1" x14ac:dyDescent="0.2">
      <c r="A1023" s="157"/>
      <c r="B1023" s="158"/>
      <c r="C1023" s="195" t="s">
        <v>1044</v>
      </c>
      <c r="D1023" s="188"/>
      <c r="E1023" s="189">
        <v>19.285</v>
      </c>
      <c r="F1023" s="160"/>
      <c r="G1023" s="160"/>
      <c r="H1023" s="160"/>
      <c r="I1023" s="160"/>
      <c r="J1023" s="160"/>
      <c r="K1023" s="160"/>
      <c r="L1023" s="160"/>
      <c r="M1023" s="160"/>
      <c r="N1023" s="160"/>
      <c r="O1023" s="160"/>
      <c r="P1023" s="160"/>
      <c r="Q1023" s="160"/>
      <c r="R1023" s="160"/>
      <c r="S1023" s="160"/>
      <c r="T1023" s="160"/>
      <c r="U1023" s="160"/>
      <c r="V1023" s="160"/>
      <c r="W1023" s="160"/>
      <c r="X1023" s="160"/>
      <c r="Y1023" s="150"/>
      <c r="Z1023" s="150"/>
      <c r="AA1023" s="150"/>
      <c r="AB1023" s="150"/>
      <c r="AC1023" s="150"/>
      <c r="AD1023" s="150"/>
      <c r="AE1023" s="150"/>
      <c r="AF1023" s="150"/>
      <c r="AG1023" s="150" t="s">
        <v>264</v>
      </c>
      <c r="AH1023" s="150">
        <v>0</v>
      </c>
      <c r="AI1023" s="150"/>
      <c r="AJ1023" s="150"/>
      <c r="AK1023" s="150"/>
      <c r="AL1023" s="150"/>
      <c r="AM1023" s="150"/>
      <c r="AN1023" s="150"/>
      <c r="AO1023" s="150"/>
      <c r="AP1023" s="150"/>
      <c r="AQ1023" s="150"/>
      <c r="AR1023" s="150"/>
      <c r="AS1023" s="150"/>
      <c r="AT1023" s="150"/>
      <c r="AU1023" s="150"/>
      <c r="AV1023" s="150"/>
      <c r="AW1023" s="150"/>
      <c r="AX1023" s="150"/>
      <c r="AY1023" s="150"/>
      <c r="AZ1023" s="150"/>
      <c r="BA1023" s="150"/>
      <c r="BB1023" s="150"/>
      <c r="BC1023" s="150"/>
      <c r="BD1023" s="150"/>
      <c r="BE1023" s="150"/>
      <c r="BF1023" s="150"/>
      <c r="BG1023" s="150"/>
      <c r="BH1023" s="150"/>
    </row>
    <row r="1024" spans="1:60" outlineLevel="1" x14ac:dyDescent="0.2">
      <c r="A1024" s="157"/>
      <c r="B1024" s="158"/>
      <c r="C1024" s="195" t="s">
        <v>1045</v>
      </c>
      <c r="D1024" s="188"/>
      <c r="E1024" s="189">
        <v>20.760999999999999</v>
      </c>
      <c r="F1024" s="160"/>
      <c r="G1024" s="160"/>
      <c r="H1024" s="160"/>
      <c r="I1024" s="160"/>
      <c r="J1024" s="160"/>
      <c r="K1024" s="160"/>
      <c r="L1024" s="160"/>
      <c r="M1024" s="160"/>
      <c r="N1024" s="160"/>
      <c r="O1024" s="160"/>
      <c r="P1024" s="160"/>
      <c r="Q1024" s="160"/>
      <c r="R1024" s="160"/>
      <c r="S1024" s="160"/>
      <c r="T1024" s="160"/>
      <c r="U1024" s="160"/>
      <c r="V1024" s="160"/>
      <c r="W1024" s="160"/>
      <c r="X1024" s="160"/>
      <c r="Y1024" s="150"/>
      <c r="Z1024" s="150"/>
      <c r="AA1024" s="150"/>
      <c r="AB1024" s="150"/>
      <c r="AC1024" s="150"/>
      <c r="AD1024" s="150"/>
      <c r="AE1024" s="150"/>
      <c r="AF1024" s="150"/>
      <c r="AG1024" s="150" t="s">
        <v>264</v>
      </c>
      <c r="AH1024" s="150">
        <v>0</v>
      </c>
      <c r="AI1024" s="150"/>
      <c r="AJ1024" s="150"/>
      <c r="AK1024" s="150"/>
      <c r="AL1024" s="150"/>
      <c r="AM1024" s="150"/>
      <c r="AN1024" s="150"/>
      <c r="AO1024" s="150"/>
      <c r="AP1024" s="150"/>
      <c r="AQ1024" s="150"/>
      <c r="AR1024" s="150"/>
      <c r="AS1024" s="150"/>
      <c r="AT1024" s="150"/>
      <c r="AU1024" s="150"/>
      <c r="AV1024" s="150"/>
      <c r="AW1024" s="150"/>
      <c r="AX1024" s="150"/>
      <c r="AY1024" s="150"/>
      <c r="AZ1024" s="150"/>
      <c r="BA1024" s="150"/>
      <c r="BB1024" s="150"/>
      <c r="BC1024" s="150"/>
      <c r="BD1024" s="150"/>
      <c r="BE1024" s="150"/>
      <c r="BF1024" s="150"/>
      <c r="BG1024" s="150"/>
      <c r="BH1024" s="150"/>
    </row>
    <row r="1025" spans="1:60" outlineLevel="1" x14ac:dyDescent="0.2">
      <c r="A1025" s="157"/>
      <c r="B1025" s="158"/>
      <c r="C1025" s="195" t="s">
        <v>1046</v>
      </c>
      <c r="D1025" s="188"/>
      <c r="E1025" s="189">
        <v>16.062000000000001</v>
      </c>
      <c r="F1025" s="160"/>
      <c r="G1025" s="160"/>
      <c r="H1025" s="160"/>
      <c r="I1025" s="160"/>
      <c r="J1025" s="160"/>
      <c r="K1025" s="160"/>
      <c r="L1025" s="160"/>
      <c r="M1025" s="160"/>
      <c r="N1025" s="160"/>
      <c r="O1025" s="160"/>
      <c r="P1025" s="160"/>
      <c r="Q1025" s="160"/>
      <c r="R1025" s="160"/>
      <c r="S1025" s="160"/>
      <c r="T1025" s="160"/>
      <c r="U1025" s="160"/>
      <c r="V1025" s="160"/>
      <c r="W1025" s="160"/>
      <c r="X1025" s="160"/>
      <c r="Y1025" s="150"/>
      <c r="Z1025" s="150"/>
      <c r="AA1025" s="150"/>
      <c r="AB1025" s="150"/>
      <c r="AC1025" s="150"/>
      <c r="AD1025" s="150"/>
      <c r="AE1025" s="150"/>
      <c r="AF1025" s="150"/>
      <c r="AG1025" s="150" t="s">
        <v>264</v>
      </c>
      <c r="AH1025" s="150">
        <v>0</v>
      </c>
      <c r="AI1025" s="150"/>
      <c r="AJ1025" s="150"/>
      <c r="AK1025" s="150"/>
      <c r="AL1025" s="150"/>
      <c r="AM1025" s="150"/>
      <c r="AN1025" s="150"/>
      <c r="AO1025" s="150"/>
      <c r="AP1025" s="150"/>
      <c r="AQ1025" s="150"/>
      <c r="AR1025" s="150"/>
      <c r="AS1025" s="150"/>
      <c r="AT1025" s="150"/>
      <c r="AU1025" s="150"/>
      <c r="AV1025" s="150"/>
      <c r="AW1025" s="150"/>
      <c r="AX1025" s="150"/>
      <c r="AY1025" s="150"/>
      <c r="AZ1025" s="150"/>
      <c r="BA1025" s="150"/>
      <c r="BB1025" s="150"/>
      <c r="BC1025" s="150"/>
      <c r="BD1025" s="150"/>
      <c r="BE1025" s="150"/>
      <c r="BF1025" s="150"/>
      <c r="BG1025" s="150"/>
      <c r="BH1025" s="150"/>
    </row>
    <row r="1026" spans="1:60" outlineLevel="1" x14ac:dyDescent="0.2">
      <c r="A1026" s="157"/>
      <c r="B1026" s="158"/>
      <c r="C1026" s="195" t="s">
        <v>1047</v>
      </c>
      <c r="D1026" s="188"/>
      <c r="E1026" s="189">
        <v>27.0625</v>
      </c>
      <c r="F1026" s="160"/>
      <c r="G1026" s="160"/>
      <c r="H1026" s="160"/>
      <c r="I1026" s="160"/>
      <c r="J1026" s="160"/>
      <c r="K1026" s="160"/>
      <c r="L1026" s="160"/>
      <c r="M1026" s="160"/>
      <c r="N1026" s="160"/>
      <c r="O1026" s="160"/>
      <c r="P1026" s="160"/>
      <c r="Q1026" s="160"/>
      <c r="R1026" s="160"/>
      <c r="S1026" s="160"/>
      <c r="T1026" s="160"/>
      <c r="U1026" s="160"/>
      <c r="V1026" s="160"/>
      <c r="W1026" s="160"/>
      <c r="X1026" s="160"/>
      <c r="Y1026" s="150"/>
      <c r="Z1026" s="150"/>
      <c r="AA1026" s="150"/>
      <c r="AB1026" s="150"/>
      <c r="AC1026" s="150"/>
      <c r="AD1026" s="150"/>
      <c r="AE1026" s="150"/>
      <c r="AF1026" s="150"/>
      <c r="AG1026" s="150" t="s">
        <v>264</v>
      </c>
      <c r="AH1026" s="150">
        <v>0</v>
      </c>
      <c r="AI1026" s="150"/>
      <c r="AJ1026" s="150"/>
      <c r="AK1026" s="150"/>
      <c r="AL1026" s="150"/>
      <c r="AM1026" s="150"/>
      <c r="AN1026" s="150"/>
      <c r="AO1026" s="150"/>
      <c r="AP1026" s="150"/>
      <c r="AQ1026" s="150"/>
      <c r="AR1026" s="150"/>
      <c r="AS1026" s="150"/>
      <c r="AT1026" s="150"/>
      <c r="AU1026" s="150"/>
      <c r="AV1026" s="150"/>
      <c r="AW1026" s="150"/>
      <c r="AX1026" s="150"/>
      <c r="AY1026" s="150"/>
      <c r="AZ1026" s="150"/>
      <c r="BA1026" s="150"/>
      <c r="BB1026" s="150"/>
      <c r="BC1026" s="150"/>
      <c r="BD1026" s="150"/>
      <c r="BE1026" s="150"/>
      <c r="BF1026" s="150"/>
      <c r="BG1026" s="150"/>
      <c r="BH1026" s="150"/>
    </row>
    <row r="1027" spans="1:60" outlineLevel="1" x14ac:dyDescent="0.2">
      <c r="A1027" s="157"/>
      <c r="B1027" s="158"/>
      <c r="C1027" s="195" t="s">
        <v>1048</v>
      </c>
      <c r="D1027" s="188"/>
      <c r="E1027" s="189">
        <v>16.259</v>
      </c>
      <c r="F1027" s="160"/>
      <c r="G1027" s="160"/>
      <c r="H1027" s="160"/>
      <c r="I1027" s="160"/>
      <c r="J1027" s="160"/>
      <c r="K1027" s="160"/>
      <c r="L1027" s="160"/>
      <c r="M1027" s="160"/>
      <c r="N1027" s="160"/>
      <c r="O1027" s="160"/>
      <c r="P1027" s="160"/>
      <c r="Q1027" s="160"/>
      <c r="R1027" s="160"/>
      <c r="S1027" s="160"/>
      <c r="T1027" s="160"/>
      <c r="U1027" s="160"/>
      <c r="V1027" s="160"/>
      <c r="W1027" s="160"/>
      <c r="X1027" s="160"/>
      <c r="Y1027" s="150"/>
      <c r="Z1027" s="150"/>
      <c r="AA1027" s="150"/>
      <c r="AB1027" s="150"/>
      <c r="AC1027" s="150"/>
      <c r="AD1027" s="150"/>
      <c r="AE1027" s="150"/>
      <c r="AF1027" s="150"/>
      <c r="AG1027" s="150" t="s">
        <v>264</v>
      </c>
      <c r="AH1027" s="150">
        <v>0</v>
      </c>
      <c r="AI1027" s="150"/>
      <c r="AJ1027" s="150"/>
      <c r="AK1027" s="150"/>
      <c r="AL1027" s="150"/>
      <c r="AM1027" s="150"/>
      <c r="AN1027" s="150"/>
      <c r="AO1027" s="150"/>
      <c r="AP1027" s="150"/>
      <c r="AQ1027" s="150"/>
      <c r="AR1027" s="150"/>
      <c r="AS1027" s="150"/>
      <c r="AT1027" s="150"/>
      <c r="AU1027" s="150"/>
      <c r="AV1027" s="150"/>
      <c r="AW1027" s="150"/>
      <c r="AX1027" s="150"/>
      <c r="AY1027" s="150"/>
      <c r="AZ1027" s="150"/>
      <c r="BA1027" s="150"/>
      <c r="BB1027" s="150"/>
      <c r="BC1027" s="150"/>
      <c r="BD1027" s="150"/>
      <c r="BE1027" s="150"/>
      <c r="BF1027" s="150"/>
      <c r="BG1027" s="150"/>
      <c r="BH1027" s="150"/>
    </row>
    <row r="1028" spans="1:60" outlineLevel="1" x14ac:dyDescent="0.2">
      <c r="A1028" s="157"/>
      <c r="B1028" s="158"/>
      <c r="C1028" s="195" t="s">
        <v>1049</v>
      </c>
      <c r="D1028" s="188"/>
      <c r="E1028" s="189">
        <v>8.8710000000000004</v>
      </c>
      <c r="F1028" s="160"/>
      <c r="G1028" s="160"/>
      <c r="H1028" s="160"/>
      <c r="I1028" s="160"/>
      <c r="J1028" s="160"/>
      <c r="K1028" s="160"/>
      <c r="L1028" s="160"/>
      <c r="M1028" s="160"/>
      <c r="N1028" s="160"/>
      <c r="O1028" s="160"/>
      <c r="P1028" s="160"/>
      <c r="Q1028" s="160"/>
      <c r="R1028" s="160"/>
      <c r="S1028" s="160"/>
      <c r="T1028" s="160"/>
      <c r="U1028" s="160"/>
      <c r="V1028" s="160"/>
      <c r="W1028" s="160"/>
      <c r="X1028" s="160"/>
      <c r="Y1028" s="150"/>
      <c r="Z1028" s="150"/>
      <c r="AA1028" s="150"/>
      <c r="AB1028" s="150"/>
      <c r="AC1028" s="150"/>
      <c r="AD1028" s="150"/>
      <c r="AE1028" s="150"/>
      <c r="AF1028" s="150"/>
      <c r="AG1028" s="150" t="s">
        <v>264</v>
      </c>
      <c r="AH1028" s="150">
        <v>0</v>
      </c>
      <c r="AI1028" s="150"/>
      <c r="AJ1028" s="150"/>
      <c r="AK1028" s="150"/>
      <c r="AL1028" s="150"/>
      <c r="AM1028" s="150"/>
      <c r="AN1028" s="150"/>
      <c r="AO1028" s="150"/>
      <c r="AP1028" s="150"/>
      <c r="AQ1028" s="150"/>
      <c r="AR1028" s="150"/>
      <c r="AS1028" s="150"/>
      <c r="AT1028" s="150"/>
      <c r="AU1028" s="150"/>
      <c r="AV1028" s="150"/>
      <c r="AW1028" s="150"/>
      <c r="AX1028" s="150"/>
      <c r="AY1028" s="150"/>
      <c r="AZ1028" s="150"/>
      <c r="BA1028" s="150"/>
      <c r="BB1028" s="150"/>
      <c r="BC1028" s="150"/>
      <c r="BD1028" s="150"/>
      <c r="BE1028" s="150"/>
      <c r="BF1028" s="150"/>
      <c r="BG1028" s="150"/>
      <c r="BH1028" s="150"/>
    </row>
    <row r="1029" spans="1:60" outlineLevel="1" x14ac:dyDescent="0.2">
      <c r="A1029" s="157"/>
      <c r="B1029" s="158"/>
      <c r="C1029" s="195" t="s">
        <v>1050</v>
      </c>
      <c r="D1029" s="188"/>
      <c r="E1029" s="189">
        <v>25.699000000000002</v>
      </c>
      <c r="F1029" s="160"/>
      <c r="G1029" s="160"/>
      <c r="H1029" s="160"/>
      <c r="I1029" s="160"/>
      <c r="J1029" s="160"/>
      <c r="K1029" s="160"/>
      <c r="L1029" s="160"/>
      <c r="M1029" s="160"/>
      <c r="N1029" s="160"/>
      <c r="O1029" s="160"/>
      <c r="P1029" s="160"/>
      <c r="Q1029" s="160"/>
      <c r="R1029" s="160"/>
      <c r="S1029" s="160"/>
      <c r="T1029" s="160"/>
      <c r="U1029" s="160"/>
      <c r="V1029" s="160"/>
      <c r="W1029" s="160"/>
      <c r="X1029" s="160"/>
      <c r="Y1029" s="150"/>
      <c r="Z1029" s="150"/>
      <c r="AA1029" s="150"/>
      <c r="AB1029" s="150"/>
      <c r="AC1029" s="150"/>
      <c r="AD1029" s="150"/>
      <c r="AE1029" s="150"/>
      <c r="AF1029" s="150"/>
      <c r="AG1029" s="150" t="s">
        <v>264</v>
      </c>
      <c r="AH1029" s="150">
        <v>0</v>
      </c>
      <c r="AI1029" s="150"/>
      <c r="AJ1029" s="150"/>
      <c r="AK1029" s="150"/>
      <c r="AL1029" s="150"/>
      <c r="AM1029" s="150"/>
      <c r="AN1029" s="150"/>
      <c r="AO1029" s="150"/>
      <c r="AP1029" s="150"/>
      <c r="AQ1029" s="150"/>
      <c r="AR1029" s="150"/>
      <c r="AS1029" s="150"/>
      <c r="AT1029" s="150"/>
      <c r="AU1029" s="150"/>
      <c r="AV1029" s="150"/>
      <c r="AW1029" s="150"/>
      <c r="AX1029" s="150"/>
      <c r="AY1029" s="150"/>
      <c r="AZ1029" s="150"/>
      <c r="BA1029" s="150"/>
      <c r="BB1029" s="150"/>
      <c r="BC1029" s="150"/>
      <c r="BD1029" s="150"/>
      <c r="BE1029" s="150"/>
      <c r="BF1029" s="150"/>
      <c r="BG1029" s="150"/>
      <c r="BH1029" s="150"/>
    </row>
    <row r="1030" spans="1:60" outlineLevel="1" x14ac:dyDescent="0.2">
      <c r="A1030" s="157"/>
      <c r="B1030" s="158"/>
      <c r="C1030" s="195" t="s">
        <v>1051</v>
      </c>
      <c r="D1030" s="188"/>
      <c r="E1030" s="189">
        <v>12.364000000000001</v>
      </c>
      <c r="F1030" s="160"/>
      <c r="G1030" s="160"/>
      <c r="H1030" s="160"/>
      <c r="I1030" s="160"/>
      <c r="J1030" s="160"/>
      <c r="K1030" s="160"/>
      <c r="L1030" s="160"/>
      <c r="M1030" s="160"/>
      <c r="N1030" s="160"/>
      <c r="O1030" s="160"/>
      <c r="P1030" s="160"/>
      <c r="Q1030" s="160"/>
      <c r="R1030" s="160"/>
      <c r="S1030" s="160"/>
      <c r="T1030" s="160"/>
      <c r="U1030" s="160"/>
      <c r="V1030" s="160"/>
      <c r="W1030" s="160"/>
      <c r="X1030" s="160"/>
      <c r="Y1030" s="150"/>
      <c r="Z1030" s="150"/>
      <c r="AA1030" s="150"/>
      <c r="AB1030" s="150"/>
      <c r="AC1030" s="150"/>
      <c r="AD1030" s="150"/>
      <c r="AE1030" s="150"/>
      <c r="AF1030" s="150"/>
      <c r="AG1030" s="150" t="s">
        <v>264</v>
      </c>
      <c r="AH1030" s="150">
        <v>0</v>
      </c>
      <c r="AI1030" s="150"/>
      <c r="AJ1030" s="150"/>
      <c r="AK1030" s="150"/>
      <c r="AL1030" s="150"/>
      <c r="AM1030" s="150"/>
      <c r="AN1030" s="150"/>
      <c r="AO1030" s="150"/>
      <c r="AP1030" s="150"/>
      <c r="AQ1030" s="150"/>
      <c r="AR1030" s="150"/>
      <c r="AS1030" s="150"/>
      <c r="AT1030" s="150"/>
      <c r="AU1030" s="150"/>
      <c r="AV1030" s="150"/>
      <c r="AW1030" s="150"/>
      <c r="AX1030" s="150"/>
      <c r="AY1030" s="150"/>
      <c r="AZ1030" s="150"/>
      <c r="BA1030" s="150"/>
      <c r="BB1030" s="150"/>
      <c r="BC1030" s="150"/>
      <c r="BD1030" s="150"/>
      <c r="BE1030" s="150"/>
      <c r="BF1030" s="150"/>
      <c r="BG1030" s="150"/>
      <c r="BH1030" s="150"/>
    </row>
    <row r="1031" spans="1:60" outlineLevel="1" x14ac:dyDescent="0.2">
      <c r="A1031" s="175">
        <v>202</v>
      </c>
      <c r="B1031" s="176" t="s">
        <v>1007</v>
      </c>
      <c r="C1031" s="183" t="s">
        <v>1008</v>
      </c>
      <c r="D1031" s="177" t="s">
        <v>1009</v>
      </c>
      <c r="E1031" s="178">
        <v>25</v>
      </c>
      <c r="F1031" s="179"/>
      <c r="G1031" s="180">
        <f>ROUND(E1031*F1031,2)</f>
        <v>0</v>
      </c>
      <c r="H1031" s="161"/>
      <c r="I1031" s="160">
        <f>ROUND(E1031*H1031,2)</f>
        <v>0</v>
      </c>
      <c r="J1031" s="161"/>
      <c r="K1031" s="160">
        <f>ROUND(E1031*J1031,2)</f>
        <v>0</v>
      </c>
      <c r="L1031" s="160">
        <v>21</v>
      </c>
      <c r="M1031" s="160">
        <f>G1031*(1+L1031/100)</f>
        <v>0</v>
      </c>
      <c r="N1031" s="160">
        <v>0</v>
      </c>
      <c r="O1031" s="160">
        <f>ROUND(E1031*N1031,2)</f>
        <v>0</v>
      </c>
      <c r="P1031" s="160">
        <v>0</v>
      </c>
      <c r="Q1031" s="160">
        <f>ROUND(E1031*P1031,2)</f>
        <v>0</v>
      </c>
      <c r="R1031" s="160"/>
      <c r="S1031" s="160" t="s">
        <v>236</v>
      </c>
      <c r="T1031" s="160" t="s">
        <v>237</v>
      </c>
      <c r="U1031" s="160">
        <v>0</v>
      </c>
      <c r="V1031" s="160">
        <f>ROUND(E1031*U1031,2)</f>
        <v>0</v>
      </c>
      <c r="W1031" s="160"/>
      <c r="X1031" s="160" t="s">
        <v>261</v>
      </c>
      <c r="Y1031" s="150"/>
      <c r="Z1031" s="150"/>
      <c r="AA1031" s="150"/>
      <c r="AB1031" s="150"/>
      <c r="AC1031" s="150"/>
      <c r="AD1031" s="150"/>
      <c r="AE1031" s="150"/>
      <c r="AF1031" s="150"/>
      <c r="AG1031" s="150" t="s">
        <v>262</v>
      </c>
      <c r="AH1031" s="150"/>
      <c r="AI1031" s="150"/>
      <c r="AJ1031" s="150"/>
      <c r="AK1031" s="150"/>
      <c r="AL1031" s="150"/>
      <c r="AM1031" s="150"/>
      <c r="AN1031" s="150"/>
      <c r="AO1031" s="150"/>
      <c r="AP1031" s="150"/>
      <c r="AQ1031" s="150"/>
      <c r="AR1031" s="150"/>
      <c r="AS1031" s="150"/>
      <c r="AT1031" s="150"/>
      <c r="AU1031" s="150"/>
      <c r="AV1031" s="150"/>
      <c r="AW1031" s="150"/>
      <c r="AX1031" s="150"/>
      <c r="AY1031" s="150"/>
      <c r="AZ1031" s="150"/>
      <c r="BA1031" s="150"/>
      <c r="BB1031" s="150"/>
      <c r="BC1031" s="150"/>
      <c r="BD1031" s="150"/>
      <c r="BE1031" s="150"/>
      <c r="BF1031" s="150"/>
      <c r="BG1031" s="150"/>
      <c r="BH1031" s="150"/>
    </row>
    <row r="1032" spans="1:60" outlineLevel="1" x14ac:dyDescent="0.2">
      <c r="A1032" s="169">
        <v>203</v>
      </c>
      <c r="B1032" s="170" t="s">
        <v>1054</v>
      </c>
      <c r="C1032" s="184" t="s">
        <v>1055</v>
      </c>
      <c r="D1032" s="171" t="s">
        <v>259</v>
      </c>
      <c r="E1032" s="172">
        <v>165.89107999999999</v>
      </c>
      <c r="F1032" s="173"/>
      <c r="G1032" s="174">
        <f>ROUND(E1032*F1032,2)</f>
        <v>0</v>
      </c>
      <c r="H1032" s="161"/>
      <c r="I1032" s="160">
        <f>ROUND(E1032*H1032,2)</f>
        <v>0</v>
      </c>
      <c r="J1032" s="161"/>
      <c r="K1032" s="160">
        <f>ROUND(E1032*J1032,2)</f>
        <v>0</v>
      </c>
      <c r="L1032" s="160">
        <v>21</v>
      </c>
      <c r="M1032" s="160">
        <f>G1032*(1+L1032/100)</f>
        <v>0</v>
      </c>
      <c r="N1032" s="160">
        <v>1.0500000000000001E-2</v>
      </c>
      <c r="O1032" s="160">
        <f>ROUND(E1032*N1032,2)</f>
        <v>1.74</v>
      </c>
      <c r="P1032" s="160">
        <v>0</v>
      </c>
      <c r="Q1032" s="160">
        <f>ROUND(E1032*P1032,2)</f>
        <v>0</v>
      </c>
      <c r="R1032" s="160" t="s">
        <v>422</v>
      </c>
      <c r="S1032" s="160" t="s">
        <v>260</v>
      </c>
      <c r="T1032" s="160" t="s">
        <v>237</v>
      </c>
      <c r="U1032" s="160">
        <v>0</v>
      </c>
      <c r="V1032" s="160">
        <f>ROUND(E1032*U1032,2)</f>
        <v>0</v>
      </c>
      <c r="W1032" s="160"/>
      <c r="X1032" s="160" t="s">
        <v>423</v>
      </c>
      <c r="Y1032" s="150"/>
      <c r="Z1032" s="150"/>
      <c r="AA1032" s="150"/>
      <c r="AB1032" s="150"/>
      <c r="AC1032" s="150"/>
      <c r="AD1032" s="150"/>
      <c r="AE1032" s="150"/>
      <c r="AF1032" s="150"/>
      <c r="AG1032" s="150" t="s">
        <v>424</v>
      </c>
      <c r="AH1032" s="150"/>
      <c r="AI1032" s="150"/>
      <c r="AJ1032" s="150"/>
      <c r="AK1032" s="150"/>
      <c r="AL1032" s="150"/>
      <c r="AM1032" s="150"/>
      <c r="AN1032" s="150"/>
      <c r="AO1032" s="150"/>
      <c r="AP1032" s="150"/>
      <c r="AQ1032" s="150"/>
      <c r="AR1032" s="150"/>
      <c r="AS1032" s="150"/>
      <c r="AT1032" s="150"/>
      <c r="AU1032" s="150"/>
      <c r="AV1032" s="150"/>
      <c r="AW1032" s="150"/>
      <c r="AX1032" s="150"/>
      <c r="AY1032" s="150"/>
      <c r="AZ1032" s="150"/>
      <c r="BA1032" s="150"/>
      <c r="BB1032" s="150"/>
      <c r="BC1032" s="150"/>
      <c r="BD1032" s="150"/>
      <c r="BE1032" s="150"/>
      <c r="BF1032" s="150"/>
      <c r="BG1032" s="150"/>
      <c r="BH1032" s="150"/>
    </row>
    <row r="1033" spans="1:60" outlineLevel="1" x14ac:dyDescent="0.2">
      <c r="A1033" s="157"/>
      <c r="B1033" s="158"/>
      <c r="C1033" s="195" t="s">
        <v>1056</v>
      </c>
      <c r="D1033" s="188"/>
      <c r="E1033" s="189">
        <v>165.89107999999999</v>
      </c>
      <c r="F1033" s="160"/>
      <c r="G1033" s="160"/>
      <c r="H1033" s="160"/>
      <c r="I1033" s="160"/>
      <c r="J1033" s="160"/>
      <c r="K1033" s="160"/>
      <c r="L1033" s="160"/>
      <c r="M1033" s="160"/>
      <c r="N1033" s="160"/>
      <c r="O1033" s="160"/>
      <c r="P1033" s="160"/>
      <c r="Q1033" s="160"/>
      <c r="R1033" s="160"/>
      <c r="S1033" s="160"/>
      <c r="T1033" s="160"/>
      <c r="U1033" s="160"/>
      <c r="V1033" s="160"/>
      <c r="W1033" s="160"/>
      <c r="X1033" s="160"/>
      <c r="Y1033" s="150"/>
      <c r="Z1033" s="150"/>
      <c r="AA1033" s="150"/>
      <c r="AB1033" s="150"/>
      <c r="AC1033" s="150"/>
      <c r="AD1033" s="150"/>
      <c r="AE1033" s="150"/>
      <c r="AF1033" s="150"/>
      <c r="AG1033" s="150" t="s">
        <v>264</v>
      </c>
      <c r="AH1033" s="150">
        <v>5</v>
      </c>
      <c r="AI1033" s="150"/>
      <c r="AJ1033" s="150"/>
      <c r="AK1033" s="150"/>
      <c r="AL1033" s="150"/>
      <c r="AM1033" s="150"/>
      <c r="AN1033" s="150"/>
      <c r="AO1033" s="150"/>
      <c r="AP1033" s="150"/>
      <c r="AQ1033" s="150"/>
      <c r="AR1033" s="150"/>
      <c r="AS1033" s="150"/>
      <c r="AT1033" s="150"/>
      <c r="AU1033" s="150"/>
      <c r="AV1033" s="150"/>
      <c r="AW1033" s="150"/>
      <c r="AX1033" s="150"/>
      <c r="AY1033" s="150"/>
      <c r="AZ1033" s="150"/>
      <c r="BA1033" s="150"/>
      <c r="BB1033" s="150"/>
      <c r="BC1033" s="150"/>
      <c r="BD1033" s="150"/>
      <c r="BE1033" s="150"/>
      <c r="BF1033" s="150"/>
      <c r="BG1033" s="150"/>
      <c r="BH1033" s="150"/>
    </row>
    <row r="1034" spans="1:60" outlineLevel="1" x14ac:dyDescent="0.2">
      <c r="A1034" s="157">
        <v>204</v>
      </c>
      <c r="B1034" s="158" t="s">
        <v>1057</v>
      </c>
      <c r="C1034" s="199" t="s">
        <v>1058</v>
      </c>
      <c r="D1034" s="159" t="s">
        <v>0</v>
      </c>
      <c r="E1034" s="194"/>
      <c r="F1034" s="161"/>
      <c r="G1034" s="160">
        <f>ROUND(E1034*F1034,2)</f>
        <v>0</v>
      </c>
      <c r="H1034" s="161"/>
      <c r="I1034" s="160">
        <f>ROUND(E1034*H1034,2)</f>
        <v>0</v>
      </c>
      <c r="J1034" s="161"/>
      <c r="K1034" s="160">
        <f>ROUND(E1034*J1034,2)</f>
        <v>0</v>
      </c>
      <c r="L1034" s="160">
        <v>21</v>
      </c>
      <c r="M1034" s="160">
        <f>G1034*(1+L1034/100)</f>
        <v>0</v>
      </c>
      <c r="N1034" s="160">
        <v>0</v>
      </c>
      <c r="O1034" s="160">
        <f>ROUND(E1034*N1034,2)</f>
        <v>0</v>
      </c>
      <c r="P1034" s="160">
        <v>0</v>
      </c>
      <c r="Q1034" s="160">
        <f>ROUND(E1034*P1034,2)</f>
        <v>0</v>
      </c>
      <c r="R1034" s="160"/>
      <c r="S1034" s="160" t="s">
        <v>260</v>
      </c>
      <c r="T1034" s="160" t="s">
        <v>260</v>
      </c>
      <c r="U1034" s="160">
        <v>0</v>
      </c>
      <c r="V1034" s="160">
        <f>ROUND(E1034*U1034,2)</f>
        <v>0</v>
      </c>
      <c r="W1034" s="160"/>
      <c r="X1034" s="160" t="s">
        <v>877</v>
      </c>
      <c r="Y1034" s="150"/>
      <c r="Z1034" s="150"/>
      <c r="AA1034" s="150"/>
      <c r="AB1034" s="150"/>
      <c r="AC1034" s="150"/>
      <c r="AD1034" s="150"/>
      <c r="AE1034" s="150"/>
      <c r="AF1034" s="150"/>
      <c r="AG1034" s="150" t="s">
        <v>878</v>
      </c>
      <c r="AH1034" s="150"/>
      <c r="AI1034" s="150"/>
      <c r="AJ1034" s="150"/>
      <c r="AK1034" s="150"/>
      <c r="AL1034" s="150"/>
      <c r="AM1034" s="150"/>
      <c r="AN1034" s="150"/>
      <c r="AO1034" s="150"/>
      <c r="AP1034" s="150"/>
      <c r="AQ1034" s="150"/>
      <c r="AR1034" s="150"/>
      <c r="AS1034" s="150"/>
      <c r="AT1034" s="150"/>
      <c r="AU1034" s="150"/>
      <c r="AV1034" s="150"/>
      <c r="AW1034" s="150"/>
      <c r="AX1034" s="150"/>
      <c r="AY1034" s="150"/>
      <c r="AZ1034" s="150"/>
      <c r="BA1034" s="150"/>
      <c r="BB1034" s="150"/>
      <c r="BC1034" s="150"/>
      <c r="BD1034" s="150"/>
      <c r="BE1034" s="150"/>
      <c r="BF1034" s="150"/>
      <c r="BG1034" s="150"/>
      <c r="BH1034" s="150"/>
    </row>
    <row r="1035" spans="1:60" x14ac:dyDescent="0.2">
      <c r="A1035" s="163" t="s">
        <v>232</v>
      </c>
      <c r="B1035" s="164" t="s">
        <v>193</v>
      </c>
      <c r="C1035" s="182" t="s">
        <v>194</v>
      </c>
      <c r="D1035" s="165"/>
      <c r="E1035" s="166"/>
      <c r="F1035" s="167"/>
      <c r="G1035" s="168">
        <f>SUMIF(AG1036:AG1037,"&lt;&gt;NOR",G1036:G1037)</f>
        <v>0</v>
      </c>
      <c r="H1035" s="162"/>
      <c r="I1035" s="162">
        <f>SUM(I1036:I1037)</f>
        <v>0</v>
      </c>
      <c r="J1035" s="162"/>
      <c r="K1035" s="162">
        <f>SUM(K1036:K1037)</f>
        <v>0</v>
      </c>
      <c r="L1035" s="162"/>
      <c r="M1035" s="162">
        <f>SUM(M1036:M1037)</f>
        <v>0</v>
      </c>
      <c r="N1035" s="162"/>
      <c r="O1035" s="162">
        <f>SUM(O1036:O1037)</f>
        <v>0</v>
      </c>
      <c r="P1035" s="162"/>
      <c r="Q1035" s="162">
        <f>SUM(Q1036:Q1037)</f>
        <v>0</v>
      </c>
      <c r="R1035" s="162"/>
      <c r="S1035" s="162"/>
      <c r="T1035" s="162"/>
      <c r="U1035" s="162"/>
      <c r="V1035" s="162">
        <f>SUM(V1036:V1037)</f>
        <v>0.5</v>
      </c>
      <c r="W1035" s="162"/>
      <c r="X1035" s="162"/>
      <c r="AG1035" t="s">
        <v>233</v>
      </c>
    </row>
    <row r="1036" spans="1:60" outlineLevel="1" x14ac:dyDescent="0.2">
      <c r="A1036" s="169">
        <v>205</v>
      </c>
      <c r="B1036" s="170" t="s">
        <v>1059</v>
      </c>
      <c r="C1036" s="184" t="s">
        <v>1060</v>
      </c>
      <c r="D1036" s="171" t="s">
        <v>259</v>
      </c>
      <c r="E1036" s="172">
        <v>1.2</v>
      </c>
      <c r="F1036" s="173"/>
      <c r="G1036" s="174">
        <f>ROUND(E1036*F1036,2)</f>
        <v>0</v>
      </c>
      <c r="H1036" s="161"/>
      <c r="I1036" s="160">
        <f>ROUND(E1036*H1036,2)</f>
        <v>0</v>
      </c>
      <c r="J1036" s="161"/>
      <c r="K1036" s="160">
        <f>ROUND(E1036*J1036,2)</f>
        <v>0</v>
      </c>
      <c r="L1036" s="160">
        <v>21</v>
      </c>
      <c r="M1036" s="160">
        <f>G1036*(1+L1036/100)</f>
        <v>0</v>
      </c>
      <c r="N1036" s="160">
        <v>3.6000000000000002E-4</v>
      </c>
      <c r="O1036" s="160">
        <f>ROUND(E1036*N1036,2)</f>
        <v>0</v>
      </c>
      <c r="P1036" s="160">
        <v>0</v>
      </c>
      <c r="Q1036" s="160">
        <f>ROUND(E1036*P1036,2)</f>
        <v>0</v>
      </c>
      <c r="R1036" s="160"/>
      <c r="S1036" s="160" t="s">
        <v>260</v>
      </c>
      <c r="T1036" s="160" t="s">
        <v>260</v>
      </c>
      <c r="U1036" s="160">
        <v>0.41299999999999998</v>
      </c>
      <c r="V1036" s="160">
        <f>ROUND(E1036*U1036,2)</f>
        <v>0.5</v>
      </c>
      <c r="W1036" s="160"/>
      <c r="X1036" s="160" t="s">
        <v>261</v>
      </c>
      <c r="Y1036" s="150"/>
      <c r="Z1036" s="150"/>
      <c r="AA1036" s="150"/>
      <c r="AB1036" s="150"/>
      <c r="AC1036" s="150"/>
      <c r="AD1036" s="150"/>
      <c r="AE1036" s="150"/>
      <c r="AF1036" s="150"/>
      <c r="AG1036" s="150" t="s">
        <v>262</v>
      </c>
      <c r="AH1036" s="150"/>
      <c r="AI1036" s="150"/>
      <c r="AJ1036" s="150"/>
      <c r="AK1036" s="150"/>
      <c r="AL1036" s="150"/>
      <c r="AM1036" s="150"/>
      <c r="AN1036" s="150"/>
      <c r="AO1036" s="150"/>
      <c r="AP1036" s="150"/>
      <c r="AQ1036" s="150"/>
      <c r="AR1036" s="150"/>
      <c r="AS1036" s="150"/>
      <c r="AT1036" s="150"/>
      <c r="AU1036" s="150"/>
      <c r="AV1036" s="150"/>
      <c r="AW1036" s="150"/>
      <c r="AX1036" s="150"/>
      <c r="AY1036" s="150"/>
      <c r="AZ1036" s="150"/>
      <c r="BA1036" s="150"/>
      <c r="BB1036" s="150"/>
      <c r="BC1036" s="150"/>
      <c r="BD1036" s="150"/>
      <c r="BE1036" s="150"/>
      <c r="BF1036" s="150"/>
      <c r="BG1036" s="150"/>
      <c r="BH1036" s="150"/>
    </row>
    <row r="1037" spans="1:60" outlineLevel="1" x14ac:dyDescent="0.2">
      <c r="A1037" s="157"/>
      <c r="B1037" s="158"/>
      <c r="C1037" s="195" t="s">
        <v>1061</v>
      </c>
      <c r="D1037" s="188"/>
      <c r="E1037" s="189">
        <v>1.2</v>
      </c>
      <c r="F1037" s="160"/>
      <c r="G1037" s="160"/>
      <c r="H1037" s="160"/>
      <c r="I1037" s="160"/>
      <c r="J1037" s="160"/>
      <c r="K1037" s="160"/>
      <c r="L1037" s="160"/>
      <c r="M1037" s="160"/>
      <c r="N1037" s="160"/>
      <c r="O1037" s="160"/>
      <c r="P1037" s="160"/>
      <c r="Q1037" s="160"/>
      <c r="R1037" s="160"/>
      <c r="S1037" s="160"/>
      <c r="T1037" s="160"/>
      <c r="U1037" s="160"/>
      <c r="V1037" s="160"/>
      <c r="W1037" s="160"/>
      <c r="X1037" s="160"/>
      <c r="Y1037" s="150"/>
      <c r="Z1037" s="150"/>
      <c r="AA1037" s="150"/>
      <c r="AB1037" s="150"/>
      <c r="AC1037" s="150"/>
      <c r="AD1037" s="150"/>
      <c r="AE1037" s="150"/>
      <c r="AF1037" s="150"/>
      <c r="AG1037" s="150" t="s">
        <v>264</v>
      </c>
      <c r="AH1037" s="150">
        <v>0</v>
      </c>
      <c r="AI1037" s="150"/>
      <c r="AJ1037" s="150"/>
      <c r="AK1037" s="150"/>
      <c r="AL1037" s="150"/>
      <c r="AM1037" s="150"/>
      <c r="AN1037" s="150"/>
      <c r="AO1037" s="150"/>
      <c r="AP1037" s="150"/>
      <c r="AQ1037" s="150"/>
      <c r="AR1037" s="150"/>
      <c r="AS1037" s="150"/>
      <c r="AT1037" s="150"/>
      <c r="AU1037" s="150"/>
      <c r="AV1037" s="150"/>
      <c r="AW1037" s="150"/>
      <c r="AX1037" s="150"/>
      <c r="AY1037" s="150"/>
      <c r="AZ1037" s="150"/>
      <c r="BA1037" s="150"/>
      <c r="BB1037" s="150"/>
      <c r="BC1037" s="150"/>
      <c r="BD1037" s="150"/>
      <c r="BE1037" s="150"/>
      <c r="BF1037" s="150"/>
      <c r="BG1037" s="150"/>
      <c r="BH1037" s="150"/>
    </row>
    <row r="1038" spans="1:60" x14ac:dyDescent="0.2">
      <c r="A1038" s="163" t="s">
        <v>232</v>
      </c>
      <c r="B1038" s="164" t="s">
        <v>195</v>
      </c>
      <c r="C1038" s="182" t="s">
        <v>196</v>
      </c>
      <c r="D1038" s="165"/>
      <c r="E1038" s="166"/>
      <c r="F1038" s="167"/>
      <c r="G1038" s="168">
        <f>SUMIF(AG1039:AG1096,"&lt;&gt;NOR",G1039:G1096)</f>
        <v>0</v>
      </c>
      <c r="H1038" s="162"/>
      <c r="I1038" s="162">
        <f>SUM(I1039:I1096)</f>
        <v>0</v>
      </c>
      <c r="J1038" s="162"/>
      <c r="K1038" s="162">
        <f>SUM(K1039:K1096)</f>
        <v>0</v>
      </c>
      <c r="L1038" s="162"/>
      <c r="M1038" s="162">
        <f>SUM(M1039:M1096)</f>
        <v>0</v>
      </c>
      <c r="N1038" s="162"/>
      <c r="O1038" s="162">
        <f>SUM(O1039:O1096)</f>
        <v>0.86</v>
      </c>
      <c r="P1038" s="162"/>
      <c r="Q1038" s="162">
        <f>SUM(Q1039:Q1096)</f>
        <v>0</v>
      </c>
      <c r="R1038" s="162"/>
      <c r="S1038" s="162"/>
      <c r="T1038" s="162"/>
      <c r="U1038" s="162"/>
      <c r="V1038" s="162">
        <f>SUM(V1039:V1096)</f>
        <v>257.16000000000003</v>
      </c>
      <c r="W1038" s="162"/>
      <c r="X1038" s="162"/>
      <c r="AG1038" t="s">
        <v>233</v>
      </c>
    </row>
    <row r="1039" spans="1:60" outlineLevel="1" x14ac:dyDescent="0.2">
      <c r="A1039" s="169">
        <v>206</v>
      </c>
      <c r="B1039" s="170" t="s">
        <v>1062</v>
      </c>
      <c r="C1039" s="184" t="s">
        <v>1063</v>
      </c>
      <c r="D1039" s="171" t="s">
        <v>259</v>
      </c>
      <c r="E1039" s="172">
        <v>2049.5900700000002</v>
      </c>
      <c r="F1039" s="173"/>
      <c r="G1039" s="174">
        <f>ROUND(E1039*F1039,2)</f>
        <v>0</v>
      </c>
      <c r="H1039" s="161"/>
      <c r="I1039" s="160">
        <f>ROUND(E1039*H1039,2)</f>
        <v>0</v>
      </c>
      <c r="J1039" s="161"/>
      <c r="K1039" s="160">
        <f>ROUND(E1039*J1039,2)</f>
        <v>0</v>
      </c>
      <c r="L1039" s="160">
        <v>21</v>
      </c>
      <c r="M1039" s="160">
        <f>G1039*(1+L1039/100)</f>
        <v>0</v>
      </c>
      <c r="N1039" s="160">
        <v>4.2000000000000002E-4</v>
      </c>
      <c r="O1039" s="160">
        <f>ROUND(E1039*N1039,2)</f>
        <v>0.86</v>
      </c>
      <c r="P1039" s="160">
        <v>0</v>
      </c>
      <c r="Q1039" s="160">
        <f>ROUND(E1039*P1039,2)</f>
        <v>0</v>
      </c>
      <c r="R1039" s="160"/>
      <c r="S1039" s="160" t="s">
        <v>260</v>
      </c>
      <c r="T1039" s="160" t="s">
        <v>260</v>
      </c>
      <c r="U1039" s="160">
        <v>0.12547</v>
      </c>
      <c r="V1039" s="160">
        <f>ROUND(E1039*U1039,2)</f>
        <v>257.16000000000003</v>
      </c>
      <c r="W1039" s="160"/>
      <c r="X1039" s="160" t="s">
        <v>261</v>
      </c>
      <c r="Y1039" s="150"/>
      <c r="Z1039" s="150"/>
      <c r="AA1039" s="150"/>
      <c r="AB1039" s="150"/>
      <c r="AC1039" s="150"/>
      <c r="AD1039" s="150"/>
      <c r="AE1039" s="150"/>
      <c r="AF1039" s="150"/>
      <c r="AG1039" s="150" t="s">
        <v>262</v>
      </c>
      <c r="AH1039" s="150"/>
      <c r="AI1039" s="150"/>
      <c r="AJ1039" s="150"/>
      <c r="AK1039" s="150"/>
      <c r="AL1039" s="150"/>
      <c r="AM1039" s="150"/>
      <c r="AN1039" s="150"/>
      <c r="AO1039" s="150"/>
      <c r="AP1039" s="150"/>
      <c r="AQ1039" s="150"/>
      <c r="AR1039" s="150"/>
      <c r="AS1039" s="150"/>
      <c r="AT1039" s="150"/>
      <c r="AU1039" s="150"/>
      <c r="AV1039" s="150"/>
      <c r="AW1039" s="150"/>
      <c r="AX1039" s="150"/>
      <c r="AY1039" s="150"/>
      <c r="AZ1039" s="150"/>
      <c r="BA1039" s="150"/>
      <c r="BB1039" s="150"/>
      <c r="BC1039" s="150"/>
      <c r="BD1039" s="150"/>
      <c r="BE1039" s="150"/>
      <c r="BF1039" s="150"/>
      <c r="BG1039" s="150"/>
      <c r="BH1039" s="150"/>
    </row>
    <row r="1040" spans="1:60" outlineLevel="1" x14ac:dyDescent="0.2">
      <c r="A1040" s="157"/>
      <c r="B1040" s="158"/>
      <c r="C1040" s="195" t="s">
        <v>1064</v>
      </c>
      <c r="D1040" s="188"/>
      <c r="E1040" s="189"/>
      <c r="F1040" s="160"/>
      <c r="G1040" s="160"/>
      <c r="H1040" s="160"/>
      <c r="I1040" s="160"/>
      <c r="J1040" s="160"/>
      <c r="K1040" s="160"/>
      <c r="L1040" s="160"/>
      <c r="M1040" s="160"/>
      <c r="N1040" s="160"/>
      <c r="O1040" s="160"/>
      <c r="P1040" s="160"/>
      <c r="Q1040" s="160"/>
      <c r="R1040" s="160"/>
      <c r="S1040" s="160"/>
      <c r="T1040" s="160"/>
      <c r="U1040" s="160"/>
      <c r="V1040" s="160"/>
      <c r="W1040" s="160"/>
      <c r="X1040" s="160"/>
      <c r="Y1040" s="150"/>
      <c r="Z1040" s="150"/>
      <c r="AA1040" s="150"/>
      <c r="AB1040" s="150"/>
      <c r="AC1040" s="150"/>
      <c r="AD1040" s="150"/>
      <c r="AE1040" s="150"/>
      <c r="AF1040" s="150"/>
      <c r="AG1040" s="150" t="s">
        <v>264</v>
      </c>
      <c r="AH1040" s="150">
        <v>0</v>
      </c>
      <c r="AI1040" s="150"/>
      <c r="AJ1040" s="150"/>
      <c r="AK1040" s="150"/>
      <c r="AL1040" s="150"/>
      <c r="AM1040" s="150"/>
      <c r="AN1040" s="150"/>
      <c r="AO1040" s="150"/>
      <c r="AP1040" s="150"/>
      <c r="AQ1040" s="150"/>
      <c r="AR1040" s="150"/>
      <c r="AS1040" s="150"/>
      <c r="AT1040" s="150"/>
      <c r="AU1040" s="150"/>
      <c r="AV1040" s="150"/>
      <c r="AW1040" s="150"/>
      <c r="AX1040" s="150"/>
      <c r="AY1040" s="150"/>
      <c r="AZ1040" s="150"/>
      <c r="BA1040" s="150"/>
      <c r="BB1040" s="150"/>
      <c r="BC1040" s="150"/>
      <c r="BD1040" s="150"/>
      <c r="BE1040" s="150"/>
      <c r="BF1040" s="150"/>
      <c r="BG1040" s="150"/>
      <c r="BH1040" s="150"/>
    </row>
    <row r="1041" spans="1:60" outlineLevel="1" x14ac:dyDescent="0.2">
      <c r="A1041" s="157"/>
      <c r="B1041" s="158"/>
      <c r="C1041" s="195" t="s">
        <v>619</v>
      </c>
      <c r="D1041" s="188"/>
      <c r="E1041" s="189">
        <v>5.03</v>
      </c>
      <c r="F1041" s="160"/>
      <c r="G1041" s="160"/>
      <c r="H1041" s="160"/>
      <c r="I1041" s="160"/>
      <c r="J1041" s="160"/>
      <c r="K1041" s="160"/>
      <c r="L1041" s="160"/>
      <c r="M1041" s="160"/>
      <c r="N1041" s="160"/>
      <c r="O1041" s="160"/>
      <c r="P1041" s="160"/>
      <c r="Q1041" s="160"/>
      <c r="R1041" s="160"/>
      <c r="S1041" s="160"/>
      <c r="T1041" s="160"/>
      <c r="U1041" s="160"/>
      <c r="V1041" s="160"/>
      <c r="W1041" s="160"/>
      <c r="X1041" s="160"/>
      <c r="Y1041" s="150"/>
      <c r="Z1041" s="150"/>
      <c r="AA1041" s="150"/>
      <c r="AB1041" s="150"/>
      <c r="AC1041" s="150"/>
      <c r="AD1041" s="150"/>
      <c r="AE1041" s="150"/>
      <c r="AF1041" s="150"/>
      <c r="AG1041" s="150" t="s">
        <v>264</v>
      </c>
      <c r="AH1041" s="150">
        <v>0</v>
      </c>
      <c r="AI1041" s="150"/>
      <c r="AJ1041" s="150"/>
      <c r="AK1041" s="150"/>
      <c r="AL1041" s="150"/>
      <c r="AM1041" s="150"/>
      <c r="AN1041" s="150"/>
      <c r="AO1041" s="150"/>
      <c r="AP1041" s="150"/>
      <c r="AQ1041" s="150"/>
      <c r="AR1041" s="150"/>
      <c r="AS1041" s="150"/>
      <c r="AT1041" s="150"/>
      <c r="AU1041" s="150"/>
      <c r="AV1041" s="150"/>
      <c r="AW1041" s="150"/>
      <c r="AX1041" s="150"/>
      <c r="AY1041" s="150"/>
      <c r="AZ1041" s="150"/>
      <c r="BA1041" s="150"/>
      <c r="BB1041" s="150"/>
      <c r="BC1041" s="150"/>
      <c r="BD1041" s="150"/>
      <c r="BE1041" s="150"/>
      <c r="BF1041" s="150"/>
      <c r="BG1041" s="150"/>
      <c r="BH1041" s="150"/>
    </row>
    <row r="1042" spans="1:60" outlineLevel="1" x14ac:dyDescent="0.2">
      <c r="A1042" s="157"/>
      <c r="B1042" s="158"/>
      <c r="C1042" s="195" t="s">
        <v>620</v>
      </c>
      <c r="D1042" s="188"/>
      <c r="E1042" s="189">
        <v>16.91</v>
      </c>
      <c r="F1042" s="160"/>
      <c r="G1042" s="160"/>
      <c r="H1042" s="160"/>
      <c r="I1042" s="160"/>
      <c r="J1042" s="160"/>
      <c r="K1042" s="160"/>
      <c r="L1042" s="160"/>
      <c r="M1042" s="160"/>
      <c r="N1042" s="160"/>
      <c r="O1042" s="160"/>
      <c r="P1042" s="160"/>
      <c r="Q1042" s="160"/>
      <c r="R1042" s="160"/>
      <c r="S1042" s="160"/>
      <c r="T1042" s="160"/>
      <c r="U1042" s="160"/>
      <c r="V1042" s="160"/>
      <c r="W1042" s="160"/>
      <c r="X1042" s="160"/>
      <c r="Y1042" s="150"/>
      <c r="Z1042" s="150"/>
      <c r="AA1042" s="150"/>
      <c r="AB1042" s="150"/>
      <c r="AC1042" s="150"/>
      <c r="AD1042" s="150"/>
      <c r="AE1042" s="150"/>
      <c r="AF1042" s="150"/>
      <c r="AG1042" s="150" t="s">
        <v>264</v>
      </c>
      <c r="AH1042" s="150">
        <v>0</v>
      </c>
      <c r="AI1042" s="150"/>
      <c r="AJ1042" s="150"/>
      <c r="AK1042" s="150"/>
      <c r="AL1042" s="150"/>
      <c r="AM1042" s="150"/>
      <c r="AN1042" s="150"/>
      <c r="AO1042" s="150"/>
      <c r="AP1042" s="150"/>
      <c r="AQ1042" s="150"/>
      <c r="AR1042" s="150"/>
      <c r="AS1042" s="150"/>
      <c r="AT1042" s="150"/>
      <c r="AU1042" s="150"/>
      <c r="AV1042" s="150"/>
      <c r="AW1042" s="150"/>
      <c r="AX1042" s="150"/>
      <c r="AY1042" s="150"/>
      <c r="AZ1042" s="150"/>
      <c r="BA1042" s="150"/>
      <c r="BB1042" s="150"/>
      <c r="BC1042" s="150"/>
      <c r="BD1042" s="150"/>
      <c r="BE1042" s="150"/>
      <c r="BF1042" s="150"/>
      <c r="BG1042" s="150"/>
      <c r="BH1042" s="150"/>
    </row>
    <row r="1043" spans="1:60" outlineLevel="1" x14ac:dyDescent="0.2">
      <c r="A1043" s="157"/>
      <c r="B1043" s="158"/>
      <c r="C1043" s="195" t="s">
        <v>1065</v>
      </c>
      <c r="D1043" s="188"/>
      <c r="E1043" s="189">
        <v>53.21</v>
      </c>
      <c r="F1043" s="160"/>
      <c r="G1043" s="160"/>
      <c r="H1043" s="160"/>
      <c r="I1043" s="160"/>
      <c r="J1043" s="160"/>
      <c r="K1043" s="160"/>
      <c r="L1043" s="160"/>
      <c r="M1043" s="160"/>
      <c r="N1043" s="160"/>
      <c r="O1043" s="160"/>
      <c r="P1043" s="160"/>
      <c r="Q1043" s="160"/>
      <c r="R1043" s="160"/>
      <c r="S1043" s="160"/>
      <c r="T1043" s="160"/>
      <c r="U1043" s="160"/>
      <c r="V1043" s="160"/>
      <c r="W1043" s="160"/>
      <c r="X1043" s="160"/>
      <c r="Y1043" s="150"/>
      <c r="Z1043" s="150"/>
      <c r="AA1043" s="150"/>
      <c r="AB1043" s="150"/>
      <c r="AC1043" s="150"/>
      <c r="AD1043" s="150"/>
      <c r="AE1043" s="150"/>
      <c r="AF1043" s="150"/>
      <c r="AG1043" s="150" t="s">
        <v>264</v>
      </c>
      <c r="AH1043" s="150">
        <v>0</v>
      </c>
      <c r="AI1043" s="150"/>
      <c r="AJ1043" s="150"/>
      <c r="AK1043" s="150"/>
      <c r="AL1043" s="150"/>
      <c r="AM1043" s="150"/>
      <c r="AN1043" s="150"/>
      <c r="AO1043" s="150"/>
      <c r="AP1043" s="150"/>
      <c r="AQ1043" s="150"/>
      <c r="AR1043" s="150"/>
      <c r="AS1043" s="150"/>
      <c r="AT1043" s="150"/>
      <c r="AU1043" s="150"/>
      <c r="AV1043" s="150"/>
      <c r="AW1043" s="150"/>
      <c r="AX1043" s="150"/>
      <c r="AY1043" s="150"/>
      <c r="AZ1043" s="150"/>
      <c r="BA1043" s="150"/>
      <c r="BB1043" s="150"/>
      <c r="BC1043" s="150"/>
      <c r="BD1043" s="150"/>
      <c r="BE1043" s="150"/>
      <c r="BF1043" s="150"/>
      <c r="BG1043" s="150"/>
      <c r="BH1043" s="150"/>
    </row>
    <row r="1044" spans="1:60" outlineLevel="1" x14ac:dyDescent="0.2">
      <c r="A1044" s="157"/>
      <c r="B1044" s="158"/>
      <c r="C1044" s="195" t="s">
        <v>1066</v>
      </c>
      <c r="D1044" s="188"/>
      <c r="E1044" s="189">
        <v>51.65</v>
      </c>
      <c r="F1044" s="160"/>
      <c r="G1044" s="160"/>
      <c r="H1044" s="160"/>
      <c r="I1044" s="160"/>
      <c r="J1044" s="160"/>
      <c r="K1044" s="160"/>
      <c r="L1044" s="160"/>
      <c r="M1044" s="160"/>
      <c r="N1044" s="160"/>
      <c r="O1044" s="160"/>
      <c r="P1044" s="160"/>
      <c r="Q1044" s="160"/>
      <c r="R1044" s="160"/>
      <c r="S1044" s="160"/>
      <c r="T1044" s="160"/>
      <c r="U1044" s="160"/>
      <c r="V1044" s="160"/>
      <c r="W1044" s="160"/>
      <c r="X1044" s="160"/>
      <c r="Y1044" s="150"/>
      <c r="Z1044" s="150"/>
      <c r="AA1044" s="150"/>
      <c r="AB1044" s="150"/>
      <c r="AC1044" s="150"/>
      <c r="AD1044" s="150"/>
      <c r="AE1044" s="150"/>
      <c r="AF1044" s="150"/>
      <c r="AG1044" s="150" t="s">
        <v>264</v>
      </c>
      <c r="AH1044" s="150">
        <v>0</v>
      </c>
      <c r="AI1044" s="150"/>
      <c r="AJ1044" s="150"/>
      <c r="AK1044" s="150"/>
      <c r="AL1044" s="150"/>
      <c r="AM1044" s="150"/>
      <c r="AN1044" s="150"/>
      <c r="AO1044" s="150"/>
      <c r="AP1044" s="150"/>
      <c r="AQ1044" s="150"/>
      <c r="AR1044" s="150"/>
      <c r="AS1044" s="150"/>
      <c r="AT1044" s="150"/>
      <c r="AU1044" s="150"/>
      <c r="AV1044" s="150"/>
      <c r="AW1044" s="150"/>
      <c r="AX1044" s="150"/>
      <c r="AY1044" s="150"/>
      <c r="AZ1044" s="150"/>
      <c r="BA1044" s="150"/>
      <c r="BB1044" s="150"/>
      <c r="BC1044" s="150"/>
      <c r="BD1044" s="150"/>
      <c r="BE1044" s="150"/>
      <c r="BF1044" s="150"/>
      <c r="BG1044" s="150"/>
      <c r="BH1044" s="150"/>
    </row>
    <row r="1045" spans="1:60" outlineLevel="1" x14ac:dyDescent="0.2">
      <c r="A1045" s="157"/>
      <c r="B1045" s="158"/>
      <c r="C1045" s="195" t="s">
        <v>1067</v>
      </c>
      <c r="D1045" s="188"/>
      <c r="E1045" s="189">
        <v>13.05</v>
      </c>
      <c r="F1045" s="160"/>
      <c r="G1045" s="160"/>
      <c r="H1045" s="160"/>
      <c r="I1045" s="160"/>
      <c r="J1045" s="160"/>
      <c r="K1045" s="160"/>
      <c r="L1045" s="160"/>
      <c r="M1045" s="160"/>
      <c r="N1045" s="160"/>
      <c r="O1045" s="160"/>
      <c r="P1045" s="160"/>
      <c r="Q1045" s="160"/>
      <c r="R1045" s="160"/>
      <c r="S1045" s="160"/>
      <c r="T1045" s="160"/>
      <c r="U1045" s="160"/>
      <c r="V1045" s="160"/>
      <c r="W1045" s="160"/>
      <c r="X1045" s="160"/>
      <c r="Y1045" s="150"/>
      <c r="Z1045" s="150"/>
      <c r="AA1045" s="150"/>
      <c r="AB1045" s="150"/>
      <c r="AC1045" s="150"/>
      <c r="AD1045" s="150"/>
      <c r="AE1045" s="150"/>
      <c r="AF1045" s="150"/>
      <c r="AG1045" s="150" t="s">
        <v>264</v>
      </c>
      <c r="AH1045" s="150">
        <v>0</v>
      </c>
      <c r="AI1045" s="150"/>
      <c r="AJ1045" s="150"/>
      <c r="AK1045" s="150"/>
      <c r="AL1045" s="150"/>
      <c r="AM1045" s="150"/>
      <c r="AN1045" s="150"/>
      <c r="AO1045" s="150"/>
      <c r="AP1045" s="150"/>
      <c r="AQ1045" s="150"/>
      <c r="AR1045" s="150"/>
      <c r="AS1045" s="150"/>
      <c r="AT1045" s="150"/>
      <c r="AU1045" s="150"/>
      <c r="AV1045" s="150"/>
      <c r="AW1045" s="150"/>
      <c r="AX1045" s="150"/>
      <c r="AY1045" s="150"/>
      <c r="AZ1045" s="150"/>
      <c r="BA1045" s="150"/>
      <c r="BB1045" s="150"/>
      <c r="BC1045" s="150"/>
      <c r="BD1045" s="150"/>
      <c r="BE1045" s="150"/>
      <c r="BF1045" s="150"/>
      <c r="BG1045" s="150"/>
      <c r="BH1045" s="150"/>
    </row>
    <row r="1046" spans="1:60" outlineLevel="1" x14ac:dyDescent="0.2">
      <c r="A1046" s="157"/>
      <c r="B1046" s="158"/>
      <c r="C1046" s="195" t="s">
        <v>393</v>
      </c>
      <c r="D1046" s="188"/>
      <c r="E1046" s="189">
        <v>19.54</v>
      </c>
      <c r="F1046" s="160"/>
      <c r="G1046" s="160"/>
      <c r="H1046" s="160"/>
      <c r="I1046" s="160"/>
      <c r="J1046" s="160"/>
      <c r="K1046" s="160"/>
      <c r="L1046" s="160"/>
      <c r="M1046" s="160"/>
      <c r="N1046" s="160"/>
      <c r="O1046" s="160"/>
      <c r="P1046" s="160"/>
      <c r="Q1046" s="160"/>
      <c r="R1046" s="160"/>
      <c r="S1046" s="160"/>
      <c r="T1046" s="160"/>
      <c r="U1046" s="160"/>
      <c r="V1046" s="160"/>
      <c r="W1046" s="160"/>
      <c r="X1046" s="160"/>
      <c r="Y1046" s="150"/>
      <c r="Z1046" s="150"/>
      <c r="AA1046" s="150"/>
      <c r="AB1046" s="150"/>
      <c r="AC1046" s="150"/>
      <c r="AD1046" s="150"/>
      <c r="AE1046" s="150"/>
      <c r="AF1046" s="150"/>
      <c r="AG1046" s="150" t="s">
        <v>264</v>
      </c>
      <c r="AH1046" s="150">
        <v>0</v>
      </c>
      <c r="AI1046" s="150"/>
      <c r="AJ1046" s="150"/>
      <c r="AK1046" s="150"/>
      <c r="AL1046" s="150"/>
      <c r="AM1046" s="150"/>
      <c r="AN1046" s="150"/>
      <c r="AO1046" s="150"/>
      <c r="AP1046" s="150"/>
      <c r="AQ1046" s="150"/>
      <c r="AR1046" s="150"/>
      <c r="AS1046" s="150"/>
      <c r="AT1046" s="150"/>
      <c r="AU1046" s="150"/>
      <c r="AV1046" s="150"/>
      <c r="AW1046" s="150"/>
      <c r="AX1046" s="150"/>
      <c r="AY1046" s="150"/>
      <c r="AZ1046" s="150"/>
      <c r="BA1046" s="150"/>
      <c r="BB1046" s="150"/>
      <c r="BC1046" s="150"/>
      <c r="BD1046" s="150"/>
      <c r="BE1046" s="150"/>
      <c r="BF1046" s="150"/>
      <c r="BG1046" s="150"/>
      <c r="BH1046" s="150"/>
    </row>
    <row r="1047" spans="1:60" outlineLevel="1" x14ac:dyDescent="0.2">
      <c r="A1047" s="157"/>
      <c r="B1047" s="158"/>
      <c r="C1047" s="195" t="s">
        <v>1068</v>
      </c>
      <c r="D1047" s="188"/>
      <c r="E1047" s="189">
        <v>8.5</v>
      </c>
      <c r="F1047" s="160"/>
      <c r="G1047" s="160"/>
      <c r="H1047" s="160"/>
      <c r="I1047" s="160"/>
      <c r="J1047" s="160"/>
      <c r="K1047" s="160"/>
      <c r="L1047" s="160"/>
      <c r="M1047" s="160"/>
      <c r="N1047" s="160"/>
      <c r="O1047" s="160"/>
      <c r="P1047" s="160"/>
      <c r="Q1047" s="160"/>
      <c r="R1047" s="160"/>
      <c r="S1047" s="160"/>
      <c r="T1047" s="160"/>
      <c r="U1047" s="160"/>
      <c r="V1047" s="160"/>
      <c r="W1047" s="160"/>
      <c r="X1047" s="160"/>
      <c r="Y1047" s="150"/>
      <c r="Z1047" s="150"/>
      <c r="AA1047" s="150"/>
      <c r="AB1047" s="150"/>
      <c r="AC1047" s="150"/>
      <c r="AD1047" s="150"/>
      <c r="AE1047" s="150"/>
      <c r="AF1047" s="150"/>
      <c r="AG1047" s="150" t="s">
        <v>264</v>
      </c>
      <c r="AH1047" s="150">
        <v>0</v>
      </c>
      <c r="AI1047" s="150"/>
      <c r="AJ1047" s="150"/>
      <c r="AK1047" s="150"/>
      <c r="AL1047" s="150"/>
      <c r="AM1047" s="150"/>
      <c r="AN1047" s="150"/>
      <c r="AO1047" s="150"/>
      <c r="AP1047" s="150"/>
      <c r="AQ1047" s="150"/>
      <c r="AR1047" s="150"/>
      <c r="AS1047" s="150"/>
      <c r="AT1047" s="150"/>
      <c r="AU1047" s="150"/>
      <c r="AV1047" s="150"/>
      <c r="AW1047" s="150"/>
      <c r="AX1047" s="150"/>
      <c r="AY1047" s="150"/>
      <c r="AZ1047" s="150"/>
      <c r="BA1047" s="150"/>
      <c r="BB1047" s="150"/>
      <c r="BC1047" s="150"/>
      <c r="BD1047" s="150"/>
      <c r="BE1047" s="150"/>
      <c r="BF1047" s="150"/>
      <c r="BG1047" s="150"/>
      <c r="BH1047" s="150"/>
    </row>
    <row r="1048" spans="1:60" outlineLevel="1" x14ac:dyDescent="0.2">
      <c r="A1048" s="157"/>
      <c r="B1048" s="158"/>
      <c r="C1048" s="195" t="s">
        <v>629</v>
      </c>
      <c r="D1048" s="188"/>
      <c r="E1048" s="189">
        <v>13.94</v>
      </c>
      <c r="F1048" s="160"/>
      <c r="G1048" s="160"/>
      <c r="H1048" s="160"/>
      <c r="I1048" s="160"/>
      <c r="J1048" s="160"/>
      <c r="K1048" s="160"/>
      <c r="L1048" s="160"/>
      <c r="M1048" s="160"/>
      <c r="N1048" s="160"/>
      <c r="O1048" s="160"/>
      <c r="P1048" s="160"/>
      <c r="Q1048" s="160"/>
      <c r="R1048" s="160"/>
      <c r="S1048" s="160"/>
      <c r="T1048" s="160"/>
      <c r="U1048" s="160"/>
      <c r="V1048" s="160"/>
      <c r="W1048" s="160"/>
      <c r="X1048" s="160"/>
      <c r="Y1048" s="150"/>
      <c r="Z1048" s="150"/>
      <c r="AA1048" s="150"/>
      <c r="AB1048" s="150"/>
      <c r="AC1048" s="150"/>
      <c r="AD1048" s="150"/>
      <c r="AE1048" s="150"/>
      <c r="AF1048" s="150"/>
      <c r="AG1048" s="150" t="s">
        <v>264</v>
      </c>
      <c r="AH1048" s="150">
        <v>0</v>
      </c>
      <c r="AI1048" s="150"/>
      <c r="AJ1048" s="150"/>
      <c r="AK1048" s="150"/>
      <c r="AL1048" s="150"/>
      <c r="AM1048" s="150"/>
      <c r="AN1048" s="150"/>
      <c r="AO1048" s="150"/>
      <c r="AP1048" s="150"/>
      <c r="AQ1048" s="150"/>
      <c r="AR1048" s="150"/>
      <c r="AS1048" s="150"/>
      <c r="AT1048" s="150"/>
      <c r="AU1048" s="150"/>
      <c r="AV1048" s="150"/>
      <c r="AW1048" s="150"/>
      <c r="AX1048" s="150"/>
      <c r="AY1048" s="150"/>
      <c r="AZ1048" s="150"/>
      <c r="BA1048" s="150"/>
      <c r="BB1048" s="150"/>
      <c r="BC1048" s="150"/>
      <c r="BD1048" s="150"/>
      <c r="BE1048" s="150"/>
      <c r="BF1048" s="150"/>
      <c r="BG1048" s="150"/>
      <c r="BH1048" s="150"/>
    </row>
    <row r="1049" spans="1:60" outlineLevel="1" x14ac:dyDescent="0.2">
      <c r="A1049" s="157"/>
      <c r="B1049" s="158"/>
      <c r="C1049" s="195" t="s">
        <v>630</v>
      </c>
      <c r="D1049" s="188"/>
      <c r="E1049" s="189">
        <v>2.7</v>
      </c>
      <c r="F1049" s="160"/>
      <c r="G1049" s="160"/>
      <c r="H1049" s="160"/>
      <c r="I1049" s="160"/>
      <c r="J1049" s="160"/>
      <c r="K1049" s="160"/>
      <c r="L1049" s="160"/>
      <c r="M1049" s="160"/>
      <c r="N1049" s="160"/>
      <c r="O1049" s="160"/>
      <c r="P1049" s="160"/>
      <c r="Q1049" s="160"/>
      <c r="R1049" s="160"/>
      <c r="S1049" s="160"/>
      <c r="T1049" s="160"/>
      <c r="U1049" s="160"/>
      <c r="V1049" s="160"/>
      <c r="W1049" s="160"/>
      <c r="X1049" s="160"/>
      <c r="Y1049" s="150"/>
      <c r="Z1049" s="150"/>
      <c r="AA1049" s="150"/>
      <c r="AB1049" s="150"/>
      <c r="AC1049" s="150"/>
      <c r="AD1049" s="150"/>
      <c r="AE1049" s="150"/>
      <c r="AF1049" s="150"/>
      <c r="AG1049" s="150" t="s">
        <v>264</v>
      </c>
      <c r="AH1049" s="150">
        <v>0</v>
      </c>
      <c r="AI1049" s="150"/>
      <c r="AJ1049" s="150"/>
      <c r="AK1049" s="150"/>
      <c r="AL1049" s="150"/>
      <c r="AM1049" s="150"/>
      <c r="AN1049" s="150"/>
      <c r="AO1049" s="150"/>
      <c r="AP1049" s="150"/>
      <c r="AQ1049" s="150"/>
      <c r="AR1049" s="150"/>
      <c r="AS1049" s="150"/>
      <c r="AT1049" s="150"/>
      <c r="AU1049" s="150"/>
      <c r="AV1049" s="150"/>
      <c r="AW1049" s="150"/>
      <c r="AX1049" s="150"/>
      <c r="AY1049" s="150"/>
      <c r="AZ1049" s="150"/>
      <c r="BA1049" s="150"/>
      <c r="BB1049" s="150"/>
      <c r="BC1049" s="150"/>
      <c r="BD1049" s="150"/>
      <c r="BE1049" s="150"/>
      <c r="BF1049" s="150"/>
      <c r="BG1049" s="150"/>
      <c r="BH1049" s="150"/>
    </row>
    <row r="1050" spans="1:60" outlineLevel="1" x14ac:dyDescent="0.2">
      <c r="A1050" s="157"/>
      <c r="B1050" s="158"/>
      <c r="C1050" s="195" t="s">
        <v>631</v>
      </c>
      <c r="D1050" s="188"/>
      <c r="E1050" s="189">
        <v>8.89</v>
      </c>
      <c r="F1050" s="160"/>
      <c r="G1050" s="160"/>
      <c r="H1050" s="160"/>
      <c r="I1050" s="160"/>
      <c r="J1050" s="160"/>
      <c r="K1050" s="160"/>
      <c r="L1050" s="160"/>
      <c r="M1050" s="160"/>
      <c r="N1050" s="160"/>
      <c r="O1050" s="160"/>
      <c r="P1050" s="160"/>
      <c r="Q1050" s="160"/>
      <c r="R1050" s="160"/>
      <c r="S1050" s="160"/>
      <c r="T1050" s="160"/>
      <c r="U1050" s="160"/>
      <c r="V1050" s="160"/>
      <c r="W1050" s="160"/>
      <c r="X1050" s="160"/>
      <c r="Y1050" s="150"/>
      <c r="Z1050" s="150"/>
      <c r="AA1050" s="150"/>
      <c r="AB1050" s="150"/>
      <c r="AC1050" s="150"/>
      <c r="AD1050" s="150"/>
      <c r="AE1050" s="150"/>
      <c r="AF1050" s="150"/>
      <c r="AG1050" s="150" t="s">
        <v>264</v>
      </c>
      <c r="AH1050" s="150">
        <v>0</v>
      </c>
      <c r="AI1050" s="150"/>
      <c r="AJ1050" s="150"/>
      <c r="AK1050" s="150"/>
      <c r="AL1050" s="150"/>
      <c r="AM1050" s="150"/>
      <c r="AN1050" s="150"/>
      <c r="AO1050" s="150"/>
      <c r="AP1050" s="150"/>
      <c r="AQ1050" s="150"/>
      <c r="AR1050" s="150"/>
      <c r="AS1050" s="150"/>
      <c r="AT1050" s="150"/>
      <c r="AU1050" s="150"/>
      <c r="AV1050" s="150"/>
      <c r="AW1050" s="150"/>
      <c r="AX1050" s="150"/>
      <c r="AY1050" s="150"/>
      <c r="AZ1050" s="150"/>
      <c r="BA1050" s="150"/>
      <c r="BB1050" s="150"/>
      <c r="BC1050" s="150"/>
      <c r="BD1050" s="150"/>
      <c r="BE1050" s="150"/>
      <c r="BF1050" s="150"/>
      <c r="BG1050" s="150"/>
      <c r="BH1050" s="150"/>
    </row>
    <row r="1051" spans="1:60" outlineLevel="1" x14ac:dyDescent="0.2">
      <c r="A1051" s="157"/>
      <c r="B1051" s="158"/>
      <c r="C1051" s="195" t="s">
        <v>632</v>
      </c>
      <c r="D1051" s="188"/>
      <c r="E1051" s="189">
        <v>7.27</v>
      </c>
      <c r="F1051" s="160"/>
      <c r="G1051" s="160"/>
      <c r="H1051" s="160"/>
      <c r="I1051" s="160"/>
      <c r="J1051" s="160"/>
      <c r="K1051" s="160"/>
      <c r="L1051" s="160"/>
      <c r="M1051" s="160"/>
      <c r="N1051" s="160"/>
      <c r="O1051" s="160"/>
      <c r="P1051" s="160"/>
      <c r="Q1051" s="160"/>
      <c r="R1051" s="160"/>
      <c r="S1051" s="160"/>
      <c r="T1051" s="160"/>
      <c r="U1051" s="160"/>
      <c r="V1051" s="160"/>
      <c r="W1051" s="160"/>
      <c r="X1051" s="160"/>
      <c r="Y1051" s="150"/>
      <c r="Z1051" s="150"/>
      <c r="AA1051" s="150"/>
      <c r="AB1051" s="150"/>
      <c r="AC1051" s="150"/>
      <c r="AD1051" s="150"/>
      <c r="AE1051" s="150"/>
      <c r="AF1051" s="150"/>
      <c r="AG1051" s="150" t="s">
        <v>264</v>
      </c>
      <c r="AH1051" s="150">
        <v>0</v>
      </c>
      <c r="AI1051" s="150"/>
      <c r="AJ1051" s="150"/>
      <c r="AK1051" s="150"/>
      <c r="AL1051" s="150"/>
      <c r="AM1051" s="150"/>
      <c r="AN1051" s="150"/>
      <c r="AO1051" s="150"/>
      <c r="AP1051" s="150"/>
      <c r="AQ1051" s="150"/>
      <c r="AR1051" s="150"/>
      <c r="AS1051" s="150"/>
      <c r="AT1051" s="150"/>
      <c r="AU1051" s="150"/>
      <c r="AV1051" s="150"/>
      <c r="AW1051" s="150"/>
      <c r="AX1051" s="150"/>
      <c r="AY1051" s="150"/>
      <c r="AZ1051" s="150"/>
      <c r="BA1051" s="150"/>
      <c r="BB1051" s="150"/>
      <c r="BC1051" s="150"/>
      <c r="BD1051" s="150"/>
      <c r="BE1051" s="150"/>
      <c r="BF1051" s="150"/>
      <c r="BG1051" s="150"/>
      <c r="BH1051" s="150"/>
    </row>
    <row r="1052" spans="1:60" outlineLevel="1" x14ac:dyDescent="0.2">
      <c r="A1052" s="157"/>
      <c r="B1052" s="158"/>
      <c r="C1052" s="195" t="s">
        <v>633</v>
      </c>
      <c r="D1052" s="188"/>
      <c r="E1052" s="189">
        <v>4.59</v>
      </c>
      <c r="F1052" s="160"/>
      <c r="G1052" s="160"/>
      <c r="H1052" s="160"/>
      <c r="I1052" s="160"/>
      <c r="J1052" s="160"/>
      <c r="K1052" s="160"/>
      <c r="L1052" s="160"/>
      <c r="M1052" s="160"/>
      <c r="N1052" s="160"/>
      <c r="O1052" s="160"/>
      <c r="P1052" s="160"/>
      <c r="Q1052" s="160"/>
      <c r="R1052" s="160"/>
      <c r="S1052" s="160"/>
      <c r="T1052" s="160"/>
      <c r="U1052" s="160"/>
      <c r="V1052" s="160"/>
      <c r="W1052" s="160"/>
      <c r="X1052" s="160"/>
      <c r="Y1052" s="150"/>
      <c r="Z1052" s="150"/>
      <c r="AA1052" s="150"/>
      <c r="AB1052" s="150"/>
      <c r="AC1052" s="150"/>
      <c r="AD1052" s="150"/>
      <c r="AE1052" s="150"/>
      <c r="AF1052" s="150"/>
      <c r="AG1052" s="150" t="s">
        <v>264</v>
      </c>
      <c r="AH1052" s="150">
        <v>0</v>
      </c>
      <c r="AI1052" s="150"/>
      <c r="AJ1052" s="150"/>
      <c r="AK1052" s="150"/>
      <c r="AL1052" s="150"/>
      <c r="AM1052" s="150"/>
      <c r="AN1052" s="150"/>
      <c r="AO1052" s="150"/>
      <c r="AP1052" s="150"/>
      <c r="AQ1052" s="150"/>
      <c r="AR1052" s="150"/>
      <c r="AS1052" s="150"/>
      <c r="AT1052" s="150"/>
      <c r="AU1052" s="150"/>
      <c r="AV1052" s="150"/>
      <c r="AW1052" s="150"/>
      <c r="AX1052" s="150"/>
      <c r="AY1052" s="150"/>
      <c r="AZ1052" s="150"/>
      <c r="BA1052" s="150"/>
      <c r="BB1052" s="150"/>
      <c r="BC1052" s="150"/>
      <c r="BD1052" s="150"/>
      <c r="BE1052" s="150"/>
      <c r="BF1052" s="150"/>
      <c r="BG1052" s="150"/>
      <c r="BH1052" s="150"/>
    </row>
    <row r="1053" spans="1:60" outlineLevel="1" x14ac:dyDescent="0.2">
      <c r="A1053" s="157"/>
      <c r="B1053" s="158"/>
      <c r="C1053" s="195" t="s">
        <v>1069</v>
      </c>
      <c r="D1053" s="188"/>
      <c r="E1053" s="189">
        <v>22.71</v>
      </c>
      <c r="F1053" s="160"/>
      <c r="G1053" s="160"/>
      <c r="H1053" s="160"/>
      <c r="I1053" s="160"/>
      <c r="J1053" s="160"/>
      <c r="K1053" s="160"/>
      <c r="L1053" s="160"/>
      <c r="M1053" s="160"/>
      <c r="N1053" s="160"/>
      <c r="O1053" s="160"/>
      <c r="P1053" s="160"/>
      <c r="Q1053" s="160"/>
      <c r="R1053" s="160"/>
      <c r="S1053" s="160"/>
      <c r="T1053" s="160"/>
      <c r="U1053" s="160"/>
      <c r="V1053" s="160"/>
      <c r="W1053" s="160"/>
      <c r="X1053" s="160"/>
      <c r="Y1053" s="150"/>
      <c r="Z1053" s="150"/>
      <c r="AA1053" s="150"/>
      <c r="AB1053" s="150"/>
      <c r="AC1053" s="150"/>
      <c r="AD1053" s="150"/>
      <c r="AE1053" s="150"/>
      <c r="AF1053" s="150"/>
      <c r="AG1053" s="150" t="s">
        <v>264</v>
      </c>
      <c r="AH1053" s="150">
        <v>0</v>
      </c>
      <c r="AI1053" s="150"/>
      <c r="AJ1053" s="150"/>
      <c r="AK1053" s="150"/>
      <c r="AL1053" s="150"/>
      <c r="AM1053" s="150"/>
      <c r="AN1053" s="150"/>
      <c r="AO1053" s="150"/>
      <c r="AP1053" s="150"/>
      <c r="AQ1053" s="150"/>
      <c r="AR1053" s="150"/>
      <c r="AS1053" s="150"/>
      <c r="AT1053" s="150"/>
      <c r="AU1053" s="150"/>
      <c r="AV1053" s="150"/>
      <c r="AW1053" s="150"/>
      <c r="AX1053" s="150"/>
      <c r="AY1053" s="150"/>
      <c r="AZ1053" s="150"/>
      <c r="BA1053" s="150"/>
      <c r="BB1053" s="150"/>
      <c r="BC1053" s="150"/>
      <c r="BD1053" s="150"/>
      <c r="BE1053" s="150"/>
      <c r="BF1053" s="150"/>
      <c r="BG1053" s="150"/>
      <c r="BH1053" s="150"/>
    </row>
    <row r="1054" spans="1:60" outlineLevel="1" x14ac:dyDescent="0.2">
      <c r="A1054" s="157"/>
      <c r="B1054" s="158"/>
      <c r="C1054" s="195" t="s">
        <v>1070</v>
      </c>
      <c r="D1054" s="188"/>
      <c r="E1054" s="189">
        <v>6.97</v>
      </c>
      <c r="F1054" s="160"/>
      <c r="G1054" s="160"/>
      <c r="H1054" s="160"/>
      <c r="I1054" s="160"/>
      <c r="J1054" s="160"/>
      <c r="K1054" s="160"/>
      <c r="L1054" s="160"/>
      <c r="M1054" s="160"/>
      <c r="N1054" s="160"/>
      <c r="O1054" s="160"/>
      <c r="P1054" s="160"/>
      <c r="Q1054" s="160"/>
      <c r="R1054" s="160"/>
      <c r="S1054" s="160"/>
      <c r="T1054" s="160"/>
      <c r="U1054" s="160"/>
      <c r="V1054" s="160"/>
      <c r="W1054" s="160"/>
      <c r="X1054" s="160"/>
      <c r="Y1054" s="150"/>
      <c r="Z1054" s="150"/>
      <c r="AA1054" s="150"/>
      <c r="AB1054" s="150"/>
      <c r="AC1054" s="150"/>
      <c r="AD1054" s="150"/>
      <c r="AE1054" s="150"/>
      <c r="AF1054" s="150"/>
      <c r="AG1054" s="150" t="s">
        <v>264</v>
      </c>
      <c r="AH1054" s="150">
        <v>0</v>
      </c>
      <c r="AI1054" s="150"/>
      <c r="AJ1054" s="150"/>
      <c r="AK1054" s="150"/>
      <c r="AL1054" s="150"/>
      <c r="AM1054" s="150"/>
      <c r="AN1054" s="150"/>
      <c r="AO1054" s="150"/>
      <c r="AP1054" s="150"/>
      <c r="AQ1054" s="150"/>
      <c r="AR1054" s="150"/>
      <c r="AS1054" s="150"/>
      <c r="AT1054" s="150"/>
      <c r="AU1054" s="150"/>
      <c r="AV1054" s="150"/>
      <c r="AW1054" s="150"/>
      <c r="AX1054" s="150"/>
      <c r="AY1054" s="150"/>
      <c r="AZ1054" s="150"/>
      <c r="BA1054" s="150"/>
      <c r="BB1054" s="150"/>
      <c r="BC1054" s="150"/>
      <c r="BD1054" s="150"/>
      <c r="BE1054" s="150"/>
      <c r="BF1054" s="150"/>
      <c r="BG1054" s="150"/>
      <c r="BH1054" s="150"/>
    </row>
    <row r="1055" spans="1:60" outlineLevel="1" x14ac:dyDescent="0.2">
      <c r="A1055" s="157"/>
      <c r="B1055" s="158"/>
      <c r="C1055" s="195" t="s">
        <v>1071</v>
      </c>
      <c r="D1055" s="188"/>
      <c r="E1055" s="189">
        <v>89</v>
      </c>
      <c r="F1055" s="160"/>
      <c r="G1055" s="160"/>
      <c r="H1055" s="160"/>
      <c r="I1055" s="160"/>
      <c r="J1055" s="160"/>
      <c r="K1055" s="160"/>
      <c r="L1055" s="160"/>
      <c r="M1055" s="160"/>
      <c r="N1055" s="160"/>
      <c r="O1055" s="160"/>
      <c r="P1055" s="160"/>
      <c r="Q1055" s="160"/>
      <c r="R1055" s="160"/>
      <c r="S1055" s="160"/>
      <c r="T1055" s="160"/>
      <c r="U1055" s="160"/>
      <c r="V1055" s="160"/>
      <c r="W1055" s="160"/>
      <c r="X1055" s="160"/>
      <c r="Y1055" s="150"/>
      <c r="Z1055" s="150"/>
      <c r="AA1055" s="150"/>
      <c r="AB1055" s="150"/>
      <c r="AC1055" s="150"/>
      <c r="AD1055" s="150"/>
      <c r="AE1055" s="150"/>
      <c r="AF1055" s="150"/>
      <c r="AG1055" s="150" t="s">
        <v>264</v>
      </c>
      <c r="AH1055" s="150">
        <v>0</v>
      </c>
      <c r="AI1055" s="150"/>
      <c r="AJ1055" s="150"/>
      <c r="AK1055" s="150"/>
      <c r="AL1055" s="150"/>
      <c r="AM1055" s="150"/>
      <c r="AN1055" s="150"/>
      <c r="AO1055" s="150"/>
      <c r="AP1055" s="150"/>
      <c r="AQ1055" s="150"/>
      <c r="AR1055" s="150"/>
      <c r="AS1055" s="150"/>
      <c r="AT1055" s="150"/>
      <c r="AU1055" s="150"/>
      <c r="AV1055" s="150"/>
      <c r="AW1055" s="150"/>
      <c r="AX1055" s="150"/>
      <c r="AY1055" s="150"/>
      <c r="AZ1055" s="150"/>
      <c r="BA1055" s="150"/>
      <c r="BB1055" s="150"/>
      <c r="BC1055" s="150"/>
      <c r="BD1055" s="150"/>
      <c r="BE1055" s="150"/>
      <c r="BF1055" s="150"/>
      <c r="BG1055" s="150"/>
      <c r="BH1055" s="150"/>
    </row>
    <row r="1056" spans="1:60" outlineLevel="1" x14ac:dyDescent="0.2">
      <c r="A1056" s="157"/>
      <c r="B1056" s="158"/>
      <c r="C1056" s="195" t="s">
        <v>1072</v>
      </c>
      <c r="D1056" s="188"/>
      <c r="E1056" s="189">
        <v>30.29</v>
      </c>
      <c r="F1056" s="160"/>
      <c r="G1056" s="160"/>
      <c r="H1056" s="160"/>
      <c r="I1056" s="160"/>
      <c r="J1056" s="160"/>
      <c r="K1056" s="160"/>
      <c r="L1056" s="160"/>
      <c r="M1056" s="160"/>
      <c r="N1056" s="160"/>
      <c r="O1056" s="160"/>
      <c r="P1056" s="160"/>
      <c r="Q1056" s="160"/>
      <c r="R1056" s="160"/>
      <c r="S1056" s="160"/>
      <c r="T1056" s="160"/>
      <c r="U1056" s="160"/>
      <c r="V1056" s="160"/>
      <c r="W1056" s="160"/>
      <c r="X1056" s="160"/>
      <c r="Y1056" s="150"/>
      <c r="Z1056" s="150"/>
      <c r="AA1056" s="150"/>
      <c r="AB1056" s="150"/>
      <c r="AC1056" s="150"/>
      <c r="AD1056" s="150"/>
      <c r="AE1056" s="150"/>
      <c r="AF1056" s="150"/>
      <c r="AG1056" s="150" t="s">
        <v>264</v>
      </c>
      <c r="AH1056" s="150">
        <v>0</v>
      </c>
      <c r="AI1056" s="150"/>
      <c r="AJ1056" s="150"/>
      <c r="AK1056" s="150"/>
      <c r="AL1056" s="150"/>
      <c r="AM1056" s="150"/>
      <c r="AN1056" s="150"/>
      <c r="AO1056" s="150"/>
      <c r="AP1056" s="150"/>
      <c r="AQ1056" s="150"/>
      <c r="AR1056" s="150"/>
      <c r="AS1056" s="150"/>
      <c r="AT1056" s="150"/>
      <c r="AU1056" s="150"/>
      <c r="AV1056" s="150"/>
      <c r="AW1056" s="150"/>
      <c r="AX1056" s="150"/>
      <c r="AY1056" s="150"/>
      <c r="AZ1056" s="150"/>
      <c r="BA1056" s="150"/>
      <c r="BB1056" s="150"/>
      <c r="BC1056" s="150"/>
      <c r="BD1056" s="150"/>
      <c r="BE1056" s="150"/>
      <c r="BF1056" s="150"/>
      <c r="BG1056" s="150"/>
      <c r="BH1056" s="150"/>
    </row>
    <row r="1057" spans="1:60" outlineLevel="1" x14ac:dyDescent="0.2">
      <c r="A1057" s="157"/>
      <c r="B1057" s="158"/>
      <c r="C1057" s="195" t="s">
        <v>634</v>
      </c>
      <c r="D1057" s="188"/>
      <c r="E1057" s="189">
        <v>10.69</v>
      </c>
      <c r="F1057" s="160"/>
      <c r="G1057" s="160"/>
      <c r="H1057" s="160"/>
      <c r="I1057" s="160"/>
      <c r="J1057" s="160"/>
      <c r="K1057" s="160"/>
      <c r="L1057" s="160"/>
      <c r="M1057" s="160"/>
      <c r="N1057" s="160"/>
      <c r="O1057" s="160"/>
      <c r="P1057" s="160"/>
      <c r="Q1057" s="160"/>
      <c r="R1057" s="160"/>
      <c r="S1057" s="160"/>
      <c r="T1057" s="160"/>
      <c r="U1057" s="160"/>
      <c r="V1057" s="160"/>
      <c r="W1057" s="160"/>
      <c r="X1057" s="160"/>
      <c r="Y1057" s="150"/>
      <c r="Z1057" s="150"/>
      <c r="AA1057" s="150"/>
      <c r="AB1057" s="150"/>
      <c r="AC1057" s="150"/>
      <c r="AD1057" s="150"/>
      <c r="AE1057" s="150"/>
      <c r="AF1057" s="150"/>
      <c r="AG1057" s="150" t="s">
        <v>264</v>
      </c>
      <c r="AH1057" s="150">
        <v>0</v>
      </c>
      <c r="AI1057" s="150"/>
      <c r="AJ1057" s="150"/>
      <c r="AK1057" s="150"/>
      <c r="AL1057" s="150"/>
      <c r="AM1057" s="150"/>
      <c r="AN1057" s="150"/>
      <c r="AO1057" s="150"/>
      <c r="AP1057" s="150"/>
      <c r="AQ1057" s="150"/>
      <c r="AR1057" s="150"/>
      <c r="AS1057" s="150"/>
      <c r="AT1057" s="150"/>
      <c r="AU1057" s="150"/>
      <c r="AV1057" s="150"/>
      <c r="AW1057" s="150"/>
      <c r="AX1057" s="150"/>
      <c r="AY1057" s="150"/>
      <c r="AZ1057" s="150"/>
      <c r="BA1057" s="150"/>
      <c r="BB1057" s="150"/>
      <c r="BC1057" s="150"/>
      <c r="BD1057" s="150"/>
      <c r="BE1057" s="150"/>
      <c r="BF1057" s="150"/>
      <c r="BG1057" s="150"/>
      <c r="BH1057" s="150"/>
    </row>
    <row r="1058" spans="1:60" outlineLevel="1" x14ac:dyDescent="0.2">
      <c r="A1058" s="157"/>
      <c r="B1058" s="158"/>
      <c r="C1058" s="195" t="s">
        <v>635</v>
      </c>
      <c r="D1058" s="188"/>
      <c r="E1058" s="189">
        <v>3.34</v>
      </c>
      <c r="F1058" s="160"/>
      <c r="G1058" s="160"/>
      <c r="H1058" s="160"/>
      <c r="I1058" s="160"/>
      <c r="J1058" s="160"/>
      <c r="K1058" s="160"/>
      <c r="L1058" s="160"/>
      <c r="M1058" s="160"/>
      <c r="N1058" s="160"/>
      <c r="O1058" s="160"/>
      <c r="P1058" s="160"/>
      <c r="Q1058" s="160"/>
      <c r="R1058" s="160"/>
      <c r="S1058" s="160"/>
      <c r="T1058" s="160"/>
      <c r="U1058" s="160"/>
      <c r="V1058" s="160"/>
      <c r="W1058" s="160"/>
      <c r="X1058" s="160"/>
      <c r="Y1058" s="150"/>
      <c r="Z1058" s="150"/>
      <c r="AA1058" s="150"/>
      <c r="AB1058" s="150"/>
      <c r="AC1058" s="150"/>
      <c r="AD1058" s="150"/>
      <c r="AE1058" s="150"/>
      <c r="AF1058" s="150"/>
      <c r="AG1058" s="150" t="s">
        <v>264</v>
      </c>
      <c r="AH1058" s="150">
        <v>0</v>
      </c>
      <c r="AI1058" s="150"/>
      <c r="AJ1058" s="150"/>
      <c r="AK1058" s="150"/>
      <c r="AL1058" s="150"/>
      <c r="AM1058" s="150"/>
      <c r="AN1058" s="150"/>
      <c r="AO1058" s="150"/>
      <c r="AP1058" s="150"/>
      <c r="AQ1058" s="150"/>
      <c r="AR1058" s="150"/>
      <c r="AS1058" s="150"/>
      <c r="AT1058" s="150"/>
      <c r="AU1058" s="150"/>
      <c r="AV1058" s="150"/>
      <c r="AW1058" s="150"/>
      <c r="AX1058" s="150"/>
      <c r="AY1058" s="150"/>
      <c r="AZ1058" s="150"/>
      <c r="BA1058" s="150"/>
      <c r="BB1058" s="150"/>
      <c r="BC1058" s="150"/>
      <c r="BD1058" s="150"/>
      <c r="BE1058" s="150"/>
      <c r="BF1058" s="150"/>
      <c r="BG1058" s="150"/>
      <c r="BH1058" s="150"/>
    </row>
    <row r="1059" spans="1:60" outlineLevel="1" x14ac:dyDescent="0.2">
      <c r="A1059" s="157"/>
      <c r="B1059" s="158"/>
      <c r="C1059" s="195" t="s">
        <v>636</v>
      </c>
      <c r="D1059" s="188"/>
      <c r="E1059" s="189">
        <v>1.45</v>
      </c>
      <c r="F1059" s="160"/>
      <c r="G1059" s="160"/>
      <c r="H1059" s="160"/>
      <c r="I1059" s="160"/>
      <c r="J1059" s="160"/>
      <c r="K1059" s="160"/>
      <c r="L1059" s="160"/>
      <c r="M1059" s="160"/>
      <c r="N1059" s="160"/>
      <c r="O1059" s="160"/>
      <c r="P1059" s="160"/>
      <c r="Q1059" s="160"/>
      <c r="R1059" s="160"/>
      <c r="S1059" s="160"/>
      <c r="T1059" s="160"/>
      <c r="U1059" s="160"/>
      <c r="V1059" s="160"/>
      <c r="W1059" s="160"/>
      <c r="X1059" s="160"/>
      <c r="Y1059" s="150"/>
      <c r="Z1059" s="150"/>
      <c r="AA1059" s="150"/>
      <c r="AB1059" s="150"/>
      <c r="AC1059" s="150"/>
      <c r="AD1059" s="150"/>
      <c r="AE1059" s="150"/>
      <c r="AF1059" s="150"/>
      <c r="AG1059" s="150" t="s">
        <v>264</v>
      </c>
      <c r="AH1059" s="150">
        <v>0</v>
      </c>
      <c r="AI1059" s="150"/>
      <c r="AJ1059" s="150"/>
      <c r="AK1059" s="150"/>
      <c r="AL1059" s="150"/>
      <c r="AM1059" s="150"/>
      <c r="AN1059" s="150"/>
      <c r="AO1059" s="150"/>
      <c r="AP1059" s="150"/>
      <c r="AQ1059" s="150"/>
      <c r="AR1059" s="150"/>
      <c r="AS1059" s="150"/>
      <c r="AT1059" s="150"/>
      <c r="AU1059" s="150"/>
      <c r="AV1059" s="150"/>
      <c r="AW1059" s="150"/>
      <c r="AX1059" s="150"/>
      <c r="AY1059" s="150"/>
      <c r="AZ1059" s="150"/>
      <c r="BA1059" s="150"/>
      <c r="BB1059" s="150"/>
      <c r="BC1059" s="150"/>
      <c r="BD1059" s="150"/>
      <c r="BE1059" s="150"/>
      <c r="BF1059" s="150"/>
      <c r="BG1059" s="150"/>
      <c r="BH1059" s="150"/>
    </row>
    <row r="1060" spans="1:60" outlineLevel="1" x14ac:dyDescent="0.2">
      <c r="A1060" s="157"/>
      <c r="B1060" s="158"/>
      <c r="C1060" s="195" t="s">
        <v>637</v>
      </c>
      <c r="D1060" s="188"/>
      <c r="E1060" s="189">
        <v>8.01</v>
      </c>
      <c r="F1060" s="160"/>
      <c r="G1060" s="160"/>
      <c r="H1060" s="160"/>
      <c r="I1060" s="160"/>
      <c r="J1060" s="160"/>
      <c r="K1060" s="160"/>
      <c r="L1060" s="160"/>
      <c r="M1060" s="160"/>
      <c r="N1060" s="160"/>
      <c r="O1060" s="160"/>
      <c r="P1060" s="160"/>
      <c r="Q1060" s="160"/>
      <c r="R1060" s="160"/>
      <c r="S1060" s="160"/>
      <c r="T1060" s="160"/>
      <c r="U1060" s="160"/>
      <c r="V1060" s="160"/>
      <c r="W1060" s="160"/>
      <c r="X1060" s="160"/>
      <c r="Y1060" s="150"/>
      <c r="Z1060" s="150"/>
      <c r="AA1060" s="150"/>
      <c r="AB1060" s="150"/>
      <c r="AC1060" s="150"/>
      <c r="AD1060" s="150"/>
      <c r="AE1060" s="150"/>
      <c r="AF1060" s="150"/>
      <c r="AG1060" s="150" t="s">
        <v>264</v>
      </c>
      <c r="AH1060" s="150">
        <v>0</v>
      </c>
      <c r="AI1060" s="150"/>
      <c r="AJ1060" s="150"/>
      <c r="AK1060" s="150"/>
      <c r="AL1060" s="150"/>
      <c r="AM1060" s="150"/>
      <c r="AN1060" s="150"/>
      <c r="AO1060" s="150"/>
      <c r="AP1060" s="150"/>
      <c r="AQ1060" s="150"/>
      <c r="AR1060" s="150"/>
      <c r="AS1060" s="150"/>
      <c r="AT1060" s="150"/>
      <c r="AU1060" s="150"/>
      <c r="AV1060" s="150"/>
      <c r="AW1060" s="150"/>
      <c r="AX1060" s="150"/>
      <c r="AY1060" s="150"/>
      <c r="AZ1060" s="150"/>
      <c r="BA1060" s="150"/>
      <c r="BB1060" s="150"/>
      <c r="BC1060" s="150"/>
      <c r="BD1060" s="150"/>
      <c r="BE1060" s="150"/>
      <c r="BF1060" s="150"/>
      <c r="BG1060" s="150"/>
      <c r="BH1060" s="150"/>
    </row>
    <row r="1061" spans="1:60" outlineLevel="1" x14ac:dyDescent="0.2">
      <c r="A1061" s="157"/>
      <c r="B1061" s="158"/>
      <c r="C1061" s="195" t="s">
        <v>638</v>
      </c>
      <c r="D1061" s="188"/>
      <c r="E1061" s="189">
        <v>2.88</v>
      </c>
      <c r="F1061" s="160"/>
      <c r="G1061" s="160"/>
      <c r="H1061" s="160"/>
      <c r="I1061" s="160"/>
      <c r="J1061" s="160"/>
      <c r="K1061" s="160"/>
      <c r="L1061" s="160"/>
      <c r="M1061" s="160"/>
      <c r="N1061" s="160"/>
      <c r="O1061" s="160"/>
      <c r="P1061" s="160"/>
      <c r="Q1061" s="160"/>
      <c r="R1061" s="160"/>
      <c r="S1061" s="160"/>
      <c r="T1061" s="160"/>
      <c r="U1061" s="160"/>
      <c r="V1061" s="160"/>
      <c r="W1061" s="160"/>
      <c r="X1061" s="160"/>
      <c r="Y1061" s="150"/>
      <c r="Z1061" s="150"/>
      <c r="AA1061" s="150"/>
      <c r="AB1061" s="150"/>
      <c r="AC1061" s="150"/>
      <c r="AD1061" s="150"/>
      <c r="AE1061" s="150"/>
      <c r="AF1061" s="150"/>
      <c r="AG1061" s="150" t="s">
        <v>264</v>
      </c>
      <c r="AH1061" s="150">
        <v>0</v>
      </c>
      <c r="AI1061" s="150"/>
      <c r="AJ1061" s="150"/>
      <c r="AK1061" s="150"/>
      <c r="AL1061" s="150"/>
      <c r="AM1061" s="150"/>
      <c r="AN1061" s="150"/>
      <c r="AO1061" s="150"/>
      <c r="AP1061" s="150"/>
      <c r="AQ1061" s="150"/>
      <c r="AR1061" s="150"/>
      <c r="AS1061" s="150"/>
      <c r="AT1061" s="150"/>
      <c r="AU1061" s="150"/>
      <c r="AV1061" s="150"/>
      <c r="AW1061" s="150"/>
      <c r="AX1061" s="150"/>
      <c r="AY1061" s="150"/>
      <c r="AZ1061" s="150"/>
      <c r="BA1061" s="150"/>
      <c r="BB1061" s="150"/>
      <c r="BC1061" s="150"/>
      <c r="BD1061" s="150"/>
      <c r="BE1061" s="150"/>
      <c r="BF1061" s="150"/>
      <c r="BG1061" s="150"/>
      <c r="BH1061" s="150"/>
    </row>
    <row r="1062" spans="1:60" outlineLevel="1" x14ac:dyDescent="0.2">
      <c r="A1062" s="157"/>
      <c r="B1062" s="158"/>
      <c r="C1062" s="195" t="s">
        <v>1073</v>
      </c>
      <c r="D1062" s="188"/>
      <c r="E1062" s="189">
        <v>9.0399999999999991</v>
      </c>
      <c r="F1062" s="160"/>
      <c r="G1062" s="160"/>
      <c r="H1062" s="160"/>
      <c r="I1062" s="160"/>
      <c r="J1062" s="160"/>
      <c r="K1062" s="160"/>
      <c r="L1062" s="160"/>
      <c r="M1062" s="160"/>
      <c r="N1062" s="160"/>
      <c r="O1062" s="160"/>
      <c r="P1062" s="160"/>
      <c r="Q1062" s="160"/>
      <c r="R1062" s="160"/>
      <c r="S1062" s="160"/>
      <c r="T1062" s="160"/>
      <c r="U1062" s="160"/>
      <c r="V1062" s="160"/>
      <c r="W1062" s="160"/>
      <c r="X1062" s="160"/>
      <c r="Y1062" s="150"/>
      <c r="Z1062" s="150"/>
      <c r="AA1062" s="150"/>
      <c r="AB1062" s="150"/>
      <c r="AC1062" s="150"/>
      <c r="AD1062" s="150"/>
      <c r="AE1062" s="150"/>
      <c r="AF1062" s="150"/>
      <c r="AG1062" s="150" t="s">
        <v>264</v>
      </c>
      <c r="AH1062" s="150">
        <v>0</v>
      </c>
      <c r="AI1062" s="150"/>
      <c r="AJ1062" s="150"/>
      <c r="AK1062" s="150"/>
      <c r="AL1062" s="150"/>
      <c r="AM1062" s="150"/>
      <c r="AN1062" s="150"/>
      <c r="AO1062" s="150"/>
      <c r="AP1062" s="150"/>
      <c r="AQ1062" s="150"/>
      <c r="AR1062" s="150"/>
      <c r="AS1062" s="150"/>
      <c r="AT1062" s="150"/>
      <c r="AU1062" s="150"/>
      <c r="AV1062" s="150"/>
      <c r="AW1062" s="150"/>
      <c r="AX1062" s="150"/>
      <c r="AY1062" s="150"/>
      <c r="AZ1062" s="150"/>
      <c r="BA1062" s="150"/>
      <c r="BB1062" s="150"/>
      <c r="BC1062" s="150"/>
      <c r="BD1062" s="150"/>
      <c r="BE1062" s="150"/>
      <c r="BF1062" s="150"/>
      <c r="BG1062" s="150"/>
      <c r="BH1062" s="150"/>
    </row>
    <row r="1063" spans="1:60" outlineLevel="1" x14ac:dyDescent="0.2">
      <c r="A1063" s="157"/>
      <c r="B1063" s="158"/>
      <c r="C1063" s="195" t="s">
        <v>1074</v>
      </c>
      <c r="D1063" s="188"/>
      <c r="E1063" s="189">
        <v>11.54</v>
      </c>
      <c r="F1063" s="160"/>
      <c r="G1063" s="160"/>
      <c r="H1063" s="160"/>
      <c r="I1063" s="160"/>
      <c r="J1063" s="160"/>
      <c r="K1063" s="160"/>
      <c r="L1063" s="160"/>
      <c r="M1063" s="160"/>
      <c r="N1063" s="160"/>
      <c r="O1063" s="160"/>
      <c r="P1063" s="160"/>
      <c r="Q1063" s="160"/>
      <c r="R1063" s="160"/>
      <c r="S1063" s="160"/>
      <c r="T1063" s="160"/>
      <c r="U1063" s="160"/>
      <c r="V1063" s="160"/>
      <c r="W1063" s="160"/>
      <c r="X1063" s="160"/>
      <c r="Y1063" s="150"/>
      <c r="Z1063" s="150"/>
      <c r="AA1063" s="150"/>
      <c r="AB1063" s="150"/>
      <c r="AC1063" s="150"/>
      <c r="AD1063" s="150"/>
      <c r="AE1063" s="150"/>
      <c r="AF1063" s="150"/>
      <c r="AG1063" s="150" t="s">
        <v>264</v>
      </c>
      <c r="AH1063" s="150">
        <v>0</v>
      </c>
      <c r="AI1063" s="150"/>
      <c r="AJ1063" s="150"/>
      <c r="AK1063" s="150"/>
      <c r="AL1063" s="150"/>
      <c r="AM1063" s="150"/>
      <c r="AN1063" s="150"/>
      <c r="AO1063" s="150"/>
      <c r="AP1063" s="150"/>
      <c r="AQ1063" s="150"/>
      <c r="AR1063" s="150"/>
      <c r="AS1063" s="150"/>
      <c r="AT1063" s="150"/>
      <c r="AU1063" s="150"/>
      <c r="AV1063" s="150"/>
      <c r="AW1063" s="150"/>
      <c r="AX1063" s="150"/>
      <c r="AY1063" s="150"/>
      <c r="AZ1063" s="150"/>
      <c r="BA1063" s="150"/>
      <c r="BB1063" s="150"/>
      <c r="BC1063" s="150"/>
      <c r="BD1063" s="150"/>
      <c r="BE1063" s="150"/>
      <c r="BF1063" s="150"/>
      <c r="BG1063" s="150"/>
      <c r="BH1063" s="150"/>
    </row>
    <row r="1064" spans="1:60" outlineLevel="1" x14ac:dyDescent="0.2">
      <c r="A1064" s="157"/>
      <c r="B1064" s="158"/>
      <c r="C1064" s="195" t="s">
        <v>1075</v>
      </c>
      <c r="D1064" s="188"/>
      <c r="E1064" s="189">
        <v>57.18</v>
      </c>
      <c r="F1064" s="160"/>
      <c r="G1064" s="160"/>
      <c r="H1064" s="160"/>
      <c r="I1064" s="160"/>
      <c r="J1064" s="160"/>
      <c r="K1064" s="160"/>
      <c r="L1064" s="160"/>
      <c r="M1064" s="160"/>
      <c r="N1064" s="160"/>
      <c r="O1064" s="160"/>
      <c r="P1064" s="160"/>
      <c r="Q1064" s="160"/>
      <c r="R1064" s="160"/>
      <c r="S1064" s="160"/>
      <c r="T1064" s="160"/>
      <c r="U1064" s="160"/>
      <c r="V1064" s="160"/>
      <c r="W1064" s="160"/>
      <c r="X1064" s="160"/>
      <c r="Y1064" s="150"/>
      <c r="Z1064" s="150"/>
      <c r="AA1064" s="150"/>
      <c r="AB1064" s="150"/>
      <c r="AC1064" s="150"/>
      <c r="AD1064" s="150"/>
      <c r="AE1064" s="150"/>
      <c r="AF1064" s="150"/>
      <c r="AG1064" s="150" t="s">
        <v>264</v>
      </c>
      <c r="AH1064" s="150">
        <v>0</v>
      </c>
      <c r="AI1064" s="150"/>
      <c r="AJ1064" s="150"/>
      <c r="AK1064" s="150"/>
      <c r="AL1064" s="150"/>
      <c r="AM1064" s="150"/>
      <c r="AN1064" s="150"/>
      <c r="AO1064" s="150"/>
      <c r="AP1064" s="150"/>
      <c r="AQ1064" s="150"/>
      <c r="AR1064" s="150"/>
      <c r="AS1064" s="150"/>
      <c r="AT1064" s="150"/>
      <c r="AU1064" s="150"/>
      <c r="AV1064" s="150"/>
      <c r="AW1064" s="150"/>
      <c r="AX1064" s="150"/>
      <c r="AY1064" s="150"/>
      <c r="AZ1064" s="150"/>
      <c r="BA1064" s="150"/>
      <c r="BB1064" s="150"/>
      <c r="BC1064" s="150"/>
      <c r="BD1064" s="150"/>
      <c r="BE1064" s="150"/>
      <c r="BF1064" s="150"/>
      <c r="BG1064" s="150"/>
      <c r="BH1064" s="150"/>
    </row>
    <row r="1065" spans="1:60" outlineLevel="1" x14ac:dyDescent="0.2">
      <c r="A1065" s="157"/>
      <c r="B1065" s="158"/>
      <c r="C1065" s="195" t="s">
        <v>1076</v>
      </c>
      <c r="D1065" s="188"/>
      <c r="E1065" s="189">
        <v>59.98</v>
      </c>
      <c r="F1065" s="160"/>
      <c r="G1065" s="160"/>
      <c r="H1065" s="160"/>
      <c r="I1065" s="160"/>
      <c r="J1065" s="160"/>
      <c r="K1065" s="160"/>
      <c r="L1065" s="160"/>
      <c r="M1065" s="160"/>
      <c r="N1065" s="160"/>
      <c r="O1065" s="160"/>
      <c r="P1065" s="160"/>
      <c r="Q1065" s="160"/>
      <c r="R1065" s="160"/>
      <c r="S1065" s="160"/>
      <c r="T1065" s="160"/>
      <c r="U1065" s="160"/>
      <c r="V1065" s="160"/>
      <c r="W1065" s="160"/>
      <c r="X1065" s="160"/>
      <c r="Y1065" s="150"/>
      <c r="Z1065" s="150"/>
      <c r="AA1065" s="150"/>
      <c r="AB1065" s="150"/>
      <c r="AC1065" s="150"/>
      <c r="AD1065" s="150"/>
      <c r="AE1065" s="150"/>
      <c r="AF1065" s="150"/>
      <c r="AG1065" s="150" t="s">
        <v>264</v>
      </c>
      <c r="AH1065" s="150">
        <v>0</v>
      </c>
      <c r="AI1065" s="150"/>
      <c r="AJ1065" s="150"/>
      <c r="AK1065" s="150"/>
      <c r="AL1065" s="150"/>
      <c r="AM1065" s="150"/>
      <c r="AN1065" s="150"/>
      <c r="AO1065" s="150"/>
      <c r="AP1065" s="150"/>
      <c r="AQ1065" s="150"/>
      <c r="AR1065" s="150"/>
      <c r="AS1065" s="150"/>
      <c r="AT1065" s="150"/>
      <c r="AU1065" s="150"/>
      <c r="AV1065" s="150"/>
      <c r="AW1065" s="150"/>
      <c r="AX1065" s="150"/>
      <c r="AY1065" s="150"/>
      <c r="AZ1065" s="150"/>
      <c r="BA1065" s="150"/>
      <c r="BB1065" s="150"/>
      <c r="BC1065" s="150"/>
      <c r="BD1065" s="150"/>
      <c r="BE1065" s="150"/>
      <c r="BF1065" s="150"/>
      <c r="BG1065" s="150"/>
      <c r="BH1065" s="150"/>
    </row>
    <row r="1066" spans="1:60" outlineLevel="1" x14ac:dyDescent="0.2">
      <c r="A1066" s="157"/>
      <c r="B1066" s="158"/>
      <c r="C1066" s="195" t="s">
        <v>1077</v>
      </c>
      <c r="D1066" s="188"/>
      <c r="E1066" s="189"/>
      <c r="F1066" s="160"/>
      <c r="G1066" s="160"/>
      <c r="H1066" s="160"/>
      <c r="I1066" s="160"/>
      <c r="J1066" s="160"/>
      <c r="K1066" s="160"/>
      <c r="L1066" s="160"/>
      <c r="M1066" s="160"/>
      <c r="N1066" s="160"/>
      <c r="O1066" s="160"/>
      <c r="P1066" s="160"/>
      <c r="Q1066" s="160"/>
      <c r="R1066" s="160"/>
      <c r="S1066" s="160"/>
      <c r="T1066" s="160"/>
      <c r="U1066" s="160"/>
      <c r="V1066" s="160"/>
      <c r="W1066" s="160"/>
      <c r="X1066" s="160"/>
      <c r="Y1066" s="150"/>
      <c r="Z1066" s="150"/>
      <c r="AA1066" s="150"/>
      <c r="AB1066" s="150"/>
      <c r="AC1066" s="150"/>
      <c r="AD1066" s="150"/>
      <c r="AE1066" s="150"/>
      <c r="AF1066" s="150"/>
      <c r="AG1066" s="150" t="s">
        <v>264</v>
      </c>
      <c r="AH1066" s="150">
        <v>0</v>
      </c>
      <c r="AI1066" s="150"/>
      <c r="AJ1066" s="150"/>
      <c r="AK1066" s="150"/>
      <c r="AL1066" s="150"/>
      <c r="AM1066" s="150"/>
      <c r="AN1066" s="150"/>
      <c r="AO1066" s="150"/>
      <c r="AP1066" s="150"/>
      <c r="AQ1066" s="150"/>
      <c r="AR1066" s="150"/>
      <c r="AS1066" s="150"/>
      <c r="AT1066" s="150"/>
      <c r="AU1066" s="150"/>
      <c r="AV1066" s="150"/>
      <c r="AW1066" s="150"/>
      <c r="AX1066" s="150"/>
      <c r="AY1066" s="150"/>
      <c r="AZ1066" s="150"/>
      <c r="BA1066" s="150"/>
      <c r="BB1066" s="150"/>
      <c r="BC1066" s="150"/>
      <c r="BD1066" s="150"/>
      <c r="BE1066" s="150"/>
      <c r="BF1066" s="150"/>
      <c r="BG1066" s="150"/>
      <c r="BH1066" s="150"/>
    </row>
    <row r="1067" spans="1:60" outlineLevel="1" x14ac:dyDescent="0.2">
      <c r="A1067" s="157"/>
      <c r="B1067" s="158"/>
      <c r="C1067" s="195" t="s">
        <v>1078</v>
      </c>
      <c r="D1067" s="188"/>
      <c r="E1067" s="189">
        <v>91.41</v>
      </c>
      <c r="F1067" s="160"/>
      <c r="G1067" s="160"/>
      <c r="H1067" s="160"/>
      <c r="I1067" s="160"/>
      <c r="J1067" s="160"/>
      <c r="K1067" s="160"/>
      <c r="L1067" s="160"/>
      <c r="M1067" s="160"/>
      <c r="N1067" s="160"/>
      <c r="O1067" s="160"/>
      <c r="P1067" s="160"/>
      <c r="Q1067" s="160"/>
      <c r="R1067" s="160"/>
      <c r="S1067" s="160"/>
      <c r="T1067" s="160"/>
      <c r="U1067" s="160"/>
      <c r="V1067" s="160"/>
      <c r="W1067" s="160"/>
      <c r="X1067" s="160"/>
      <c r="Y1067" s="150"/>
      <c r="Z1067" s="150"/>
      <c r="AA1067" s="150"/>
      <c r="AB1067" s="150"/>
      <c r="AC1067" s="150"/>
      <c r="AD1067" s="150"/>
      <c r="AE1067" s="150"/>
      <c r="AF1067" s="150"/>
      <c r="AG1067" s="150" t="s">
        <v>264</v>
      </c>
      <c r="AH1067" s="150">
        <v>0</v>
      </c>
      <c r="AI1067" s="150"/>
      <c r="AJ1067" s="150"/>
      <c r="AK1067" s="150"/>
      <c r="AL1067" s="150"/>
      <c r="AM1067" s="150"/>
      <c r="AN1067" s="150"/>
      <c r="AO1067" s="150"/>
      <c r="AP1067" s="150"/>
      <c r="AQ1067" s="150"/>
      <c r="AR1067" s="150"/>
      <c r="AS1067" s="150"/>
      <c r="AT1067" s="150"/>
      <c r="AU1067" s="150"/>
      <c r="AV1067" s="150"/>
      <c r="AW1067" s="150"/>
      <c r="AX1067" s="150"/>
      <c r="AY1067" s="150"/>
      <c r="AZ1067" s="150"/>
      <c r="BA1067" s="150"/>
      <c r="BB1067" s="150"/>
      <c r="BC1067" s="150"/>
      <c r="BD1067" s="150"/>
      <c r="BE1067" s="150"/>
      <c r="BF1067" s="150"/>
      <c r="BG1067" s="150"/>
      <c r="BH1067" s="150"/>
    </row>
    <row r="1068" spans="1:60" outlineLevel="1" x14ac:dyDescent="0.2">
      <c r="A1068" s="157"/>
      <c r="B1068" s="158"/>
      <c r="C1068" s="195" t="s">
        <v>1079</v>
      </c>
      <c r="D1068" s="188"/>
      <c r="E1068" s="189">
        <v>185.52</v>
      </c>
      <c r="F1068" s="160"/>
      <c r="G1068" s="160"/>
      <c r="H1068" s="160"/>
      <c r="I1068" s="160"/>
      <c r="J1068" s="160"/>
      <c r="K1068" s="160"/>
      <c r="L1068" s="160"/>
      <c r="M1068" s="160"/>
      <c r="N1068" s="160"/>
      <c r="O1068" s="160"/>
      <c r="P1068" s="160"/>
      <c r="Q1068" s="160"/>
      <c r="R1068" s="160"/>
      <c r="S1068" s="160"/>
      <c r="T1068" s="160"/>
      <c r="U1068" s="160"/>
      <c r="V1068" s="160"/>
      <c r="W1068" s="160"/>
      <c r="X1068" s="160"/>
      <c r="Y1068" s="150"/>
      <c r="Z1068" s="150"/>
      <c r="AA1068" s="150"/>
      <c r="AB1068" s="150"/>
      <c r="AC1068" s="150"/>
      <c r="AD1068" s="150"/>
      <c r="AE1068" s="150"/>
      <c r="AF1068" s="150"/>
      <c r="AG1068" s="150" t="s">
        <v>264</v>
      </c>
      <c r="AH1068" s="150">
        <v>0</v>
      </c>
      <c r="AI1068" s="150"/>
      <c r="AJ1068" s="150"/>
      <c r="AK1068" s="150"/>
      <c r="AL1068" s="150"/>
      <c r="AM1068" s="150"/>
      <c r="AN1068" s="150"/>
      <c r="AO1068" s="150"/>
      <c r="AP1068" s="150"/>
      <c r="AQ1068" s="150"/>
      <c r="AR1068" s="150"/>
      <c r="AS1068" s="150"/>
      <c r="AT1068" s="150"/>
      <c r="AU1068" s="150"/>
      <c r="AV1068" s="150"/>
      <c r="AW1068" s="150"/>
      <c r="AX1068" s="150"/>
      <c r="AY1068" s="150"/>
      <c r="AZ1068" s="150"/>
      <c r="BA1068" s="150"/>
      <c r="BB1068" s="150"/>
      <c r="BC1068" s="150"/>
      <c r="BD1068" s="150"/>
      <c r="BE1068" s="150"/>
      <c r="BF1068" s="150"/>
      <c r="BG1068" s="150"/>
      <c r="BH1068" s="150"/>
    </row>
    <row r="1069" spans="1:60" outlineLevel="1" x14ac:dyDescent="0.2">
      <c r="A1069" s="157"/>
      <c r="B1069" s="158"/>
      <c r="C1069" s="195" t="s">
        <v>1080</v>
      </c>
      <c r="D1069" s="188"/>
      <c r="E1069" s="189">
        <v>28.05</v>
      </c>
      <c r="F1069" s="160"/>
      <c r="G1069" s="160"/>
      <c r="H1069" s="160"/>
      <c r="I1069" s="160"/>
      <c r="J1069" s="160"/>
      <c r="K1069" s="160"/>
      <c r="L1069" s="160"/>
      <c r="M1069" s="160"/>
      <c r="N1069" s="160"/>
      <c r="O1069" s="160"/>
      <c r="P1069" s="160"/>
      <c r="Q1069" s="160"/>
      <c r="R1069" s="160"/>
      <c r="S1069" s="160"/>
      <c r="T1069" s="160"/>
      <c r="U1069" s="160"/>
      <c r="V1069" s="160"/>
      <c r="W1069" s="160"/>
      <c r="X1069" s="160"/>
      <c r="Y1069" s="150"/>
      <c r="Z1069" s="150"/>
      <c r="AA1069" s="150"/>
      <c r="AB1069" s="150"/>
      <c r="AC1069" s="150"/>
      <c r="AD1069" s="150"/>
      <c r="AE1069" s="150"/>
      <c r="AF1069" s="150"/>
      <c r="AG1069" s="150" t="s">
        <v>264</v>
      </c>
      <c r="AH1069" s="150">
        <v>0</v>
      </c>
      <c r="AI1069" s="150"/>
      <c r="AJ1069" s="150"/>
      <c r="AK1069" s="150"/>
      <c r="AL1069" s="150"/>
      <c r="AM1069" s="150"/>
      <c r="AN1069" s="150"/>
      <c r="AO1069" s="150"/>
      <c r="AP1069" s="150"/>
      <c r="AQ1069" s="150"/>
      <c r="AR1069" s="150"/>
      <c r="AS1069" s="150"/>
      <c r="AT1069" s="150"/>
      <c r="AU1069" s="150"/>
      <c r="AV1069" s="150"/>
      <c r="AW1069" s="150"/>
      <c r="AX1069" s="150"/>
      <c r="AY1069" s="150"/>
      <c r="AZ1069" s="150"/>
      <c r="BA1069" s="150"/>
      <c r="BB1069" s="150"/>
      <c r="BC1069" s="150"/>
      <c r="BD1069" s="150"/>
      <c r="BE1069" s="150"/>
      <c r="BF1069" s="150"/>
      <c r="BG1069" s="150"/>
      <c r="BH1069" s="150"/>
    </row>
    <row r="1070" spans="1:60" outlineLevel="1" x14ac:dyDescent="0.2">
      <c r="A1070" s="157"/>
      <c r="B1070" s="158"/>
      <c r="C1070" s="195" t="s">
        <v>1081</v>
      </c>
      <c r="D1070" s="188"/>
      <c r="E1070" s="189">
        <v>49.83</v>
      </c>
      <c r="F1070" s="160"/>
      <c r="G1070" s="160"/>
      <c r="H1070" s="160"/>
      <c r="I1070" s="160"/>
      <c r="J1070" s="160"/>
      <c r="K1070" s="160"/>
      <c r="L1070" s="160"/>
      <c r="M1070" s="160"/>
      <c r="N1070" s="160"/>
      <c r="O1070" s="160"/>
      <c r="P1070" s="160"/>
      <c r="Q1070" s="160"/>
      <c r="R1070" s="160"/>
      <c r="S1070" s="160"/>
      <c r="T1070" s="160"/>
      <c r="U1070" s="160"/>
      <c r="V1070" s="160"/>
      <c r="W1070" s="160"/>
      <c r="X1070" s="160"/>
      <c r="Y1070" s="150"/>
      <c r="Z1070" s="150"/>
      <c r="AA1070" s="150"/>
      <c r="AB1070" s="150"/>
      <c r="AC1070" s="150"/>
      <c r="AD1070" s="150"/>
      <c r="AE1070" s="150"/>
      <c r="AF1070" s="150"/>
      <c r="AG1070" s="150" t="s">
        <v>264</v>
      </c>
      <c r="AH1070" s="150">
        <v>0</v>
      </c>
      <c r="AI1070" s="150"/>
      <c r="AJ1070" s="150"/>
      <c r="AK1070" s="150"/>
      <c r="AL1070" s="150"/>
      <c r="AM1070" s="150"/>
      <c r="AN1070" s="150"/>
      <c r="AO1070" s="150"/>
      <c r="AP1070" s="150"/>
      <c r="AQ1070" s="150"/>
      <c r="AR1070" s="150"/>
      <c r="AS1070" s="150"/>
      <c r="AT1070" s="150"/>
      <c r="AU1070" s="150"/>
      <c r="AV1070" s="150"/>
      <c r="AW1070" s="150"/>
      <c r="AX1070" s="150"/>
      <c r="AY1070" s="150"/>
      <c r="AZ1070" s="150"/>
      <c r="BA1070" s="150"/>
      <c r="BB1070" s="150"/>
      <c r="BC1070" s="150"/>
      <c r="BD1070" s="150"/>
      <c r="BE1070" s="150"/>
      <c r="BF1070" s="150"/>
      <c r="BG1070" s="150"/>
      <c r="BH1070" s="150"/>
    </row>
    <row r="1071" spans="1:60" outlineLevel="1" x14ac:dyDescent="0.2">
      <c r="A1071" s="157"/>
      <c r="B1071" s="158"/>
      <c r="C1071" s="195" t="s">
        <v>1082</v>
      </c>
      <c r="D1071" s="188"/>
      <c r="E1071" s="189">
        <v>8.4250000000000007</v>
      </c>
      <c r="F1071" s="160"/>
      <c r="G1071" s="160"/>
      <c r="H1071" s="160"/>
      <c r="I1071" s="160"/>
      <c r="J1071" s="160"/>
      <c r="K1071" s="160"/>
      <c r="L1071" s="160"/>
      <c r="M1071" s="160"/>
      <c r="N1071" s="160"/>
      <c r="O1071" s="160"/>
      <c r="P1071" s="160"/>
      <c r="Q1071" s="160"/>
      <c r="R1071" s="160"/>
      <c r="S1071" s="160"/>
      <c r="T1071" s="160"/>
      <c r="U1071" s="160"/>
      <c r="V1071" s="160"/>
      <c r="W1071" s="160"/>
      <c r="X1071" s="160"/>
      <c r="Y1071" s="150"/>
      <c r="Z1071" s="150"/>
      <c r="AA1071" s="150"/>
      <c r="AB1071" s="150"/>
      <c r="AC1071" s="150"/>
      <c r="AD1071" s="150"/>
      <c r="AE1071" s="150"/>
      <c r="AF1071" s="150"/>
      <c r="AG1071" s="150" t="s">
        <v>264</v>
      </c>
      <c r="AH1071" s="150">
        <v>0</v>
      </c>
      <c r="AI1071" s="150"/>
      <c r="AJ1071" s="150"/>
      <c r="AK1071" s="150"/>
      <c r="AL1071" s="150"/>
      <c r="AM1071" s="150"/>
      <c r="AN1071" s="150"/>
      <c r="AO1071" s="150"/>
      <c r="AP1071" s="150"/>
      <c r="AQ1071" s="150"/>
      <c r="AR1071" s="150"/>
      <c r="AS1071" s="150"/>
      <c r="AT1071" s="150"/>
      <c r="AU1071" s="150"/>
      <c r="AV1071" s="150"/>
      <c r="AW1071" s="150"/>
      <c r="AX1071" s="150"/>
      <c r="AY1071" s="150"/>
      <c r="AZ1071" s="150"/>
      <c r="BA1071" s="150"/>
      <c r="BB1071" s="150"/>
      <c r="BC1071" s="150"/>
      <c r="BD1071" s="150"/>
      <c r="BE1071" s="150"/>
      <c r="BF1071" s="150"/>
      <c r="BG1071" s="150"/>
      <c r="BH1071" s="150"/>
    </row>
    <row r="1072" spans="1:60" outlineLevel="1" x14ac:dyDescent="0.2">
      <c r="A1072" s="157"/>
      <c r="B1072" s="158"/>
      <c r="C1072" s="195" t="s">
        <v>1083</v>
      </c>
      <c r="D1072" s="188"/>
      <c r="E1072" s="189">
        <v>15</v>
      </c>
      <c r="F1072" s="160"/>
      <c r="G1072" s="160"/>
      <c r="H1072" s="160"/>
      <c r="I1072" s="160"/>
      <c r="J1072" s="160"/>
      <c r="K1072" s="160"/>
      <c r="L1072" s="160"/>
      <c r="M1072" s="160"/>
      <c r="N1072" s="160"/>
      <c r="O1072" s="160"/>
      <c r="P1072" s="160"/>
      <c r="Q1072" s="160"/>
      <c r="R1072" s="160"/>
      <c r="S1072" s="160"/>
      <c r="T1072" s="160"/>
      <c r="U1072" s="160"/>
      <c r="V1072" s="160"/>
      <c r="W1072" s="160"/>
      <c r="X1072" s="160"/>
      <c r="Y1072" s="150"/>
      <c r="Z1072" s="150"/>
      <c r="AA1072" s="150"/>
      <c r="AB1072" s="150"/>
      <c r="AC1072" s="150"/>
      <c r="AD1072" s="150"/>
      <c r="AE1072" s="150"/>
      <c r="AF1072" s="150"/>
      <c r="AG1072" s="150" t="s">
        <v>264</v>
      </c>
      <c r="AH1072" s="150">
        <v>0</v>
      </c>
      <c r="AI1072" s="150"/>
      <c r="AJ1072" s="150"/>
      <c r="AK1072" s="150"/>
      <c r="AL1072" s="150"/>
      <c r="AM1072" s="150"/>
      <c r="AN1072" s="150"/>
      <c r="AO1072" s="150"/>
      <c r="AP1072" s="150"/>
      <c r="AQ1072" s="150"/>
      <c r="AR1072" s="150"/>
      <c r="AS1072" s="150"/>
      <c r="AT1072" s="150"/>
      <c r="AU1072" s="150"/>
      <c r="AV1072" s="150"/>
      <c r="AW1072" s="150"/>
      <c r="AX1072" s="150"/>
      <c r="AY1072" s="150"/>
      <c r="AZ1072" s="150"/>
      <c r="BA1072" s="150"/>
      <c r="BB1072" s="150"/>
      <c r="BC1072" s="150"/>
      <c r="BD1072" s="150"/>
      <c r="BE1072" s="150"/>
      <c r="BF1072" s="150"/>
      <c r="BG1072" s="150"/>
      <c r="BH1072" s="150"/>
    </row>
    <row r="1073" spans="1:60" outlineLevel="1" x14ac:dyDescent="0.2">
      <c r="A1073" s="157"/>
      <c r="B1073" s="158"/>
      <c r="C1073" s="195" t="s">
        <v>1084</v>
      </c>
      <c r="D1073" s="188"/>
      <c r="E1073" s="189">
        <v>13.5</v>
      </c>
      <c r="F1073" s="160"/>
      <c r="G1073" s="160"/>
      <c r="H1073" s="160"/>
      <c r="I1073" s="160"/>
      <c r="J1073" s="160"/>
      <c r="K1073" s="160"/>
      <c r="L1073" s="160"/>
      <c r="M1073" s="160"/>
      <c r="N1073" s="160"/>
      <c r="O1073" s="160"/>
      <c r="P1073" s="160"/>
      <c r="Q1073" s="160"/>
      <c r="R1073" s="160"/>
      <c r="S1073" s="160"/>
      <c r="T1073" s="160"/>
      <c r="U1073" s="160"/>
      <c r="V1073" s="160"/>
      <c r="W1073" s="160"/>
      <c r="X1073" s="160"/>
      <c r="Y1073" s="150"/>
      <c r="Z1073" s="150"/>
      <c r="AA1073" s="150"/>
      <c r="AB1073" s="150"/>
      <c r="AC1073" s="150"/>
      <c r="AD1073" s="150"/>
      <c r="AE1073" s="150"/>
      <c r="AF1073" s="150"/>
      <c r="AG1073" s="150" t="s">
        <v>264</v>
      </c>
      <c r="AH1073" s="150">
        <v>0</v>
      </c>
      <c r="AI1073" s="150"/>
      <c r="AJ1073" s="150"/>
      <c r="AK1073" s="150"/>
      <c r="AL1073" s="150"/>
      <c r="AM1073" s="150"/>
      <c r="AN1073" s="150"/>
      <c r="AO1073" s="150"/>
      <c r="AP1073" s="150"/>
      <c r="AQ1073" s="150"/>
      <c r="AR1073" s="150"/>
      <c r="AS1073" s="150"/>
      <c r="AT1073" s="150"/>
      <c r="AU1073" s="150"/>
      <c r="AV1073" s="150"/>
      <c r="AW1073" s="150"/>
      <c r="AX1073" s="150"/>
      <c r="AY1073" s="150"/>
      <c r="AZ1073" s="150"/>
      <c r="BA1073" s="150"/>
      <c r="BB1073" s="150"/>
      <c r="BC1073" s="150"/>
      <c r="BD1073" s="150"/>
      <c r="BE1073" s="150"/>
      <c r="BF1073" s="150"/>
      <c r="BG1073" s="150"/>
      <c r="BH1073" s="150"/>
    </row>
    <row r="1074" spans="1:60" outlineLevel="1" x14ac:dyDescent="0.2">
      <c r="A1074" s="157"/>
      <c r="B1074" s="158"/>
      <c r="C1074" s="195" t="s">
        <v>1085</v>
      </c>
      <c r="D1074" s="188"/>
      <c r="E1074" s="189">
        <v>10.875</v>
      </c>
      <c r="F1074" s="160"/>
      <c r="G1074" s="160"/>
      <c r="H1074" s="160"/>
      <c r="I1074" s="160"/>
      <c r="J1074" s="160"/>
      <c r="K1074" s="160"/>
      <c r="L1074" s="160"/>
      <c r="M1074" s="160"/>
      <c r="N1074" s="160"/>
      <c r="O1074" s="160"/>
      <c r="P1074" s="160"/>
      <c r="Q1074" s="160"/>
      <c r="R1074" s="160"/>
      <c r="S1074" s="160"/>
      <c r="T1074" s="160"/>
      <c r="U1074" s="160"/>
      <c r="V1074" s="160"/>
      <c r="W1074" s="160"/>
      <c r="X1074" s="160"/>
      <c r="Y1074" s="150"/>
      <c r="Z1074" s="150"/>
      <c r="AA1074" s="150"/>
      <c r="AB1074" s="150"/>
      <c r="AC1074" s="150"/>
      <c r="AD1074" s="150"/>
      <c r="AE1074" s="150"/>
      <c r="AF1074" s="150"/>
      <c r="AG1074" s="150" t="s">
        <v>264</v>
      </c>
      <c r="AH1074" s="150">
        <v>0</v>
      </c>
      <c r="AI1074" s="150"/>
      <c r="AJ1074" s="150"/>
      <c r="AK1074" s="150"/>
      <c r="AL1074" s="150"/>
      <c r="AM1074" s="150"/>
      <c r="AN1074" s="150"/>
      <c r="AO1074" s="150"/>
      <c r="AP1074" s="150"/>
      <c r="AQ1074" s="150"/>
      <c r="AR1074" s="150"/>
      <c r="AS1074" s="150"/>
      <c r="AT1074" s="150"/>
      <c r="AU1074" s="150"/>
      <c r="AV1074" s="150"/>
      <c r="AW1074" s="150"/>
      <c r="AX1074" s="150"/>
      <c r="AY1074" s="150"/>
      <c r="AZ1074" s="150"/>
      <c r="BA1074" s="150"/>
      <c r="BB1074" s="150"/>
      <c r="BC1074" s="150"/>
      <c r="BD1074" s="150"/>
      <c r="BE1074" s="150"/>
      <c r="BF1074" s="150"/>
      <c r="BG1074" s="150"/>
      <c r="BH1074" s="150"/>
    </row>
    <row r="1075" spans="1:60" outlineLevel="1" x14ac:dyDescent="0.2">
      <c r="A1075" s="157"/>
      <c r="B1075" s="158"/>
      <c r="C1075" s="195" t="s">
        <v>1086</v>
      </c>
      <c r="D1075" s="188"/>
      <c r="E1075" s="189">
        <v>51.704999999999998</v>
      </c>
      <c r="F1075" s="160"/>
      <c r="G1075" s="160"/>
      <c r="H1075" s="160"/>
      <c r="I1075" s="160"/>
      <c r="J1075" s="160"/>
      <c r="K1075" s="160"/>
      <c r="L1075" s="160"/>
      <c r="M1075" s="160"/>
      <c r="N1075" s="160"/>
      <c r="O1075" s="160"/>
      <c r="P1075" s="160"/>
      <c r="Q1075" s="160"/>
      <c r="R1075" s="160"/>
      <c r="S1075" s="160"/>
      <c r="T1075" s="160"/>
      <c r="U1075" s="160"/>
      <c r="V1075" s="160"/>
      <c r="W1075" s="160"/>
      <c r="X1075" s="160"/>
      <c r="Y1075" s="150"/>
      <c r="Z1075" s="150"/>
      <c r="AA1075" s="150"/>
      <c r="AB1075" s="150"/>
      <c r="AC1075" s="150"/>
      <c r="AD1075" s="150"/>
      <c r="AE1075" s="150"/>
      <c r="AF1075" s="150"/>
      <c r="AG1075" s="150" t="s">
        <v>264</v>
      </c>
      <c r="AH1075" s="150">
        <v>0</v>
      </c>
      <c r="AI1075" s="150"/>
      <c r="AJ1075" s="150"/>
      <c r="AK1075" s="150"/>
      <c r="AL1075" s="150"/>
      <c r="AM1075" s="150"/>
      <c r="AN1075" s="150"/>
      <c r="AO1075" s="150"/>
      <c r="AP1075" s="150"/>
      <c r="AQ1075" s="150"/>
      <c r="AR1075" s="150"/>
      <c r="AS1075" s="150"/>
      <c r="AT1075" s="150"/>
      <c r="AU1075" s="150"/>
      <c r="AV1075" s="150"/>
      <c r="AW1075" s="150"/>
      <c r="AX1075" s="150"/>
      <c r="AY1075" s="150"/>
      <c r="AZ1075" s="150"/>
      <c r="BA1075" s="150"/>
      <c r="BB1075" s="150"/>
      <c r="BC1075" s="150"/>
      <c r="BD1075" s="150"/>
      <c r="BE1075" s="150"/>
      <c r="BF1075" s="150"/>
      <c r="BG1075" s="150"/>
      <c r="BH1075" s="150"/>
    </row>
    <row r="1076" spans="1:60" outlineLevel="1" x14ac:dyDescent="0.2">
      <c r="A1076" s="157"/>
      <c r="B1076" s="158"/>
      <c r="C1076" s="195" t="s">
        <v>1087</v>
      </c>
      <c r="D1076" s="188"/>
      <c r="E1076" s="189">
        <v>35.802</v>
      </c>
      <c r="F1076" s="160"/>
      <c r="G1076" s="160"/>
      <c r="H1076" s="160"/>
      <c r="I1076" s="160"/>
      <c r="J1076" s="160"/>
      <c r="K1076" s="160"/>
      <c r="L1076" s="160"/>
      <c r="M1076" s="160"/>
      <c r="N1076" s="160"/>
      <c r="O1076" s="160"/>
      <c r="P1076" s="160"/>
      <c r="Q1076" s="160"/>
      <c r="R1076" s="160"/>
      <c r="S1076" s="160"/>
      <c r="T1076" s="160"/>
      <c r="U1076" s="160"/>
      <c r="V1076" s="160"/>
      <c r="W1076" s="160"/>
      <c r="X1076" s="160"/>
      <c r="Y1076" s="150"/>
      <c r="Z1076" s="150"/>
      <c r="AA1076" s="150"/>
      <c r="AB1076" s="150"/>
      <c r="AC1076" s="150"/>
      <c r="AD1076" s="150"/>
      <c r="AE1076" s="150"/>
      <c r="AF1076" s="150"/>
      <c r="AG1076" s="150" t="s">
        <v>264</v>
      </c>
      <c r="AH1076" s="150">
        <v>0</v>
      </c>
      <c r="AI1076" s="150"/>
      <c r="AJ1076" s="150"/>
      <c r="AK1076" s="150"/>
      <c r="AL1076" s="150"/>
      <c r="AM1076" s="150"/>
      <c r="AN1076" s="150"/>
      <c r="AO1076" s="150"/>
      <c r="AP1076" s="150"/>
      <c r="AQ1076" s="150"/>
      <c r="AR1076" s="150"/>
      <c r="AS1076" s="150"/>
      <c r="AT1076" s="150"/>
      <c r="AU1076" s="150"/>
      <c r="AV1076" s="150"/>
      <c r="AW1076" s="150"/>
      <c r="AX1076" s="150"/>
      <c r="AY1076" s="150"/>
      <c r="AZ1076" s="150"/>
      <c r="BA1076" s="150"/>
      <c r="BB1076" s="150"/>
      <c r="BC1076" s="150"/>
      <c r="BD1076" s="150"/>
      <c r="BE1076" s="150"/>
      <c r="BF1076" s="150"/>
      <c r="BG1076" s="150"/>
      <c r="BH1076" s="150"/>
    </row>
    <row r="1077" spans="1:60" outlineLevel="1" x14ac:dyDescent="0.2">
      <c r="A1077" s="157"/>
      <c r="B1077" s="158"/>
      <c r="C1077" s="195" t="s">
        <v>1088</v>
      </c>
      <c r="D1077" s="188"/>
      <c r="E1077" s="189">
        <v>177.2</v>
      </c>
      <c r="F1077" s="160"/>
      <c r="G1077" s="160"/>
      <c r="H1077" s="160"/>
      <c r="I1077" s="160"/>
      <c r="J1077" s="160"/>
      <c r="K1077" s="160"/>
      <c r="L1077" s="160"/>
      <c r="M1077" s="160"/>
      <c r="N1077" s="160"/>
      <c r="O1077" s="160"/>
      <c r="P1077" s="160"/>
      <c r="Q1077" s="160"/>
      <c r="R1077" s="160"/>
      <c r="S1077" s="160"/>
      <c r="T1077" s="160"/>
      <c r="U1077" s="160"/>
      <c r="V1077" s="160"/>
      <c r="W1077" s="160"/>
      <c r="X1077" s="160"/>
      <c r="Y1077" s="150"/>
      <c r="Z1077" s="150"/>
      <c r="AA1077" s="150"/>
      <c r="AB1077" s="150"/>
      <c r="AC1077" s="150"/>
      <c r="AD1077" s="150"/>
      <c r="AE1077" s="150"/>
      <c r="AF1077" s="150"/>
      <c r="AG1077" s="150" t="s">
        <v>264</v>
      </c>
      <c r="AH1077" s="150">
        <v>0</v>
      </c>
      <c r="AI1077" s="150"/>
      <c r="AJ1077" s="150"/>
      <c r="AK1077" s="150"/>
      <c r="AL1077" s="150"/>
      <c r="AM1077" s="150"/>
      <c r="AN1077" s="150"/>
      <c r="AO1077" s="150"/>
      <c r="AP1077" s="150"/>
      <c r="AQ1077" s="150"/>
      <c r="AR1077" s="150"/>
      <c r="AS1077" s="150"/>
      <c r="AT1077" s="150"/>
      <c r="AU1077" s="150"/>
      <c r="AV1077" s="150"/>
      <c r="AW1077" s="150"/>
      <c r="AX1077" s="150"/>
      <c r="AY1077" s="150"/>
      <c r="AZ1077" s="150"/>
      <c r="BA1077" s="150"/>
      <c r="BB1077" s="150"/>
      <c r="BC1077" s="150"/>
      <c r="BD1077" s="150"/>
      <c r="BE1077" s="150"/>
      <c r="BF1077" s="150"/>
      <c r="BG1077" s="150"/>
      <c r="BH1077" s="150"/>
    </row>
    <row r="1078" spans="1:60" outlineLevel="1" x14ac:dyDescent="0.2">
      <c r="A1078" s="157"/>
      <c r="B1078" s="158"/>
      <c r="C1078" s="195" t="s">
        <v>1089</v>
      </c>
      <c r="D1078" s="188"/>
      <c r="E1078" s="189">
        <v>74.58</v>
      </c>
      <c r="F1078" s="160"/>
      <c r="G1078" s="160"/>
      <c r="H1078" s="160"/>
      <c r="I1078" s="160"/>
      <c r="J1078" s="160"/>
      <c r="K1078" s="160"/>
      <c r="L1078" s="160"/>
      <c r="M1078" s="160"/>
      <c r="N1078" s="160"/>
      <c r="O1078" s="160"/>
      <c r="P1078" s="160"/>
      <c r="Q1078" s="160"/>
      <c r="R1078" s="160"/>
      <c r="S1078" s="160"/>
      <c r="T1078" s="160"/>
      <c r="U1078" s="160"/>
      <c r="V1078" s="160"/>
      <c r="W1078" s="160"/>
      <c r="X1078" s="160"/>
      <c r="Y1078" s="150"/>
      <c r="Z1078" s="150"/>
      <c r="AA1078" s="150"/>
      <c r="AB1078" s="150"/>
      <c r="AC1078" s="150"/>
      <c r="AD1078" s="150"/>
      <c r="AE1078" s="150"/>
      <c r="AF1078" s="150"/>
      <c r="AG1078" s="150" t="s">
        <v>264</v>
      </c>
      <c r="AH1078" s="150">
        <v>0</v>
      </c>
      <c r="AI1078" s="150"/>
      <c r="AJ1078" s="150"/>
      <c r="AK1078" s="150"/>
      <c r="AL1078" s="150"/>
      <c r="AM1078" s="150"/>
      <c r="AN1078" s="150"/>
      <c r="AO1078" s="150"/>
      <c r="AP1078" s="150"/>
      <c r="AQ1078" s="150"/>
      <c r="AR1078" s="150"/>
      <c r="AS1078" s="150"/>
      <c r="AT1078" s="150"/>
      <c r="AU1078" s="150"/>
      <c r="AV1078" s="150"/>
      <c r="AW1078" s="150"/>
      <c r="AX1078" s="150"/>
      <c r="AY1078" s="150"/>
      <c r="AZ1078" s="150"/>
      <c r="BA1078" s="150"/>
      <c r="BB1078" s="150"/>
      <c r="BC1078" s="150"/>
      <c r="BD1078" s="150"/>
      <c r="BE1078" s="150"/>
      <c r="BF1078" s="150"/>
      <c r="BG1078" s="150"/>
      <c r="BH1078" s="150"/>
    </row>
    <row r="1079" spans="1:60" outlineLevel="1" x14ac:dyDescent="0.2">
      <c r="A1079" s="157"/>
      <c r="B1079" s="158"/>
      <c r="C1079" s="195" t="s">
        <v>1090</v>
      </c>
      <c r="D1079" s="188"/>
      <c r="E1079" s="189">
        <v>13.2715</v>
      </c>
      <c r="F1079" s="160"/>
      <c r="G1079" s="160"/>
      <c r="H1079" s="160"/>
      <c r="I1079" s="160"/>
      <c r="J1079" s="160"/>
      <c r="K1079" s="160"/>
      <c r="L1079" s="160"/>
      <c r="M1079" s="160"/>
      <c r="N1079" s="160"/>
      <c r="O1079" s="160"/>
      <c r="P1079" s="160"/>
      <c r="Q1079" s="160"/>
      <c r="R1079" s="160"/>
      <c r="S1079" s="160"/>
      <c r="T1079" s="160"/>
      <c r="U1079" s="160"/>
      <c r="V1079" s="160"/>
      <c r="W1079" s="160"/>
      <c r="X1079" s="160"/>
      <c r="Y1079" s="150"/>
      <c r="Z1079" s="150"/>
      <c r="AA1079" s="150"/>
      <c r="AB1079" s="150"/>
      <c r="AC1079" s="150"/>
      <c r="AD1079" s="150"/>
      <c r="AE1079" s="150"/>
      <c r="AF1079" s="150"/>
      <c r="AG1079" s="150" t="s">
        <v>264</v>
      </c>
      <c r="AH1079" s="150">
        <v>0</v>
      </c>
      <c r="AI1079" s="150"/>
      <c r="AJ1079" s="150"/>
      <c r="AK1079" s="150"/>
      <c r="AL1079" s="150"/>
      <c r="AM1079" s="150"/>
      <c r="AN1079" s="150"/>
      <c r="AO1079" s="150"/>
      <c r="AP1079" s="150"/>
      <c r="AQ1079" s="150"/>
      <c r="AR1079" s="150"/>
      <c r="AS1079" s="150"/>
      <c r="AT1079" s="150"/>
      <c r="AU1079" s="150"/>
      <c r="AV1079" s="150"/>
      <c r="AW1079" s="150"/>
      <c r="AX1079" s="150"/>
      <c r="AY1079" s="150"/>
      <c r="AZ1079" s="150"/>
      <c r="BA1079" s="150"/>
      <c r="BB1079" s="150"/>
      <c r="BC1079" s="150"/>
      <c r="BD1079" s="150"/>
      <c r="BE1079" s="150"/>
      <c r="BF1079" s="150"/>
      <c r="BG1079" s="150"/>
      <c r="BH1079" s="150"/>
    </row>
    <row r="1080" spans="1:60" outlineLevel="1" x14ac:dyDescent="0.2">
      <c r="A1080" s="157"/>
      <c r="B1080" s="158"/>
      <c r="C1080" s="195" t="s">
        <v>1091</v>
      </c>
      <c r="D1080" s="188"/>
      <c r="E1080" s="189">
        <v>8.2650000000000006</v>
      </c>
      <c r="F1080" s="160"/>
      <c r="G1080" s="160"/>
      <c r="H1080" s="160"/>
      <c r="I1080" s="160"/>
      <c r="J1080" s="160"/>
      <c r="K1080" s="160"/>
      <c r="L1080" s="160"/>
      <c r="M1080" s="160"/>
      <c r="N1080" s="160"/>
      <c r="O1080" s="160"/>
      <c r="P1080" s="160"/>
      <c r="Q1080" s="160"/>
      <c r="R1080" s="160"/>
      <c r="S1080" s="160"/>
      <c r="T1080" s="160"/>
      <c r="U1080" s="160"/>
      <c r="V1080" s="160"/>
      <c r="W1080" s="160"/>
      <c r="X1080" s="160"/>
      <c r="Y1080" s="150"/>
      <c r="Z1080" s="150"/>
      <c r="AA1080" s="150"/>
      <c r="AB1080" s="150"/>
      <c r="AC1080" s="150"/>
      <c r="AD1080" s="150"/>
      <c r="AE1080" s="150"/>
      <c r="AF1080" s="150"/>
      <c r="AG1080" s="150" t="s">
        <v>264</v>
      </c>
      <c r="AH1080" s="150">
        <v>0</v>
      </c>
      <c r="AI1080" s="150"/>
      <c r="AJ1080" s="150"/>
      <c r="AK1080" s="150"/>
      <c r="AL1080" s="150"/>
      <c r="AM1080" s="150"/>
      <c r="AN1080" s="150"/>
      <c r="AO1080" s="150"/>
      <c r="AP1080" s="150"/>
      <c r="AQ1080" s="150"/>
      <c r="AR1080" s="150"/>
      <c r="AS1080" s="150"/>
      <c r="AT1080" s="150"/>
      <c r="AU1080" s="150"/>
      <c r="AV1080" s="150"/>
      <c r="AW1080" s="150"/>
      <c r="AX1080" s="150"/>
      <c r="AY1080" s="150"/>
      <c r="AZ1080" s="150"/>
      <c r="BA1080" s="150"/>
      <c r="BB1080" s="150"/>
      <c r="BC1080" s="150"/>
      <c r="BD1080" s="150"/>
      <c r="BE1080" s="150"/>
      <c r="BF1080" s="150"/>
      <c r="BG1080" s="150"/>
      <c r="BH1080" s="150"/>
    </row>
    <row r="1081" spans="1:60" outlineLevel="1" x14ac:dyDescent="0.2">
      <c r="A1081" s="157"/>
      <c r="B1081" s="158"/>
      <c r="C1081" s="195" t="s">
        <v>1092</v>
      </c>
      <c r="D1081" s="188"/>
      <c r="E1081" s="189">
        <v>4.75</v>
      </c>
      <c r="F1081" s="160"/>
      <c r="G1081" s="160"/>
      <c r="H1081" s="160"/>
      <c r="I1081" s="160"/>
      <c r="J1081" s="160"/>
      <c r="K1081" s="160"/>
      <c r="L1081" s="160"/>
      <c r="M1081" s="160"/>
      <c r="N1081" s="160"/>
      <c r="O1081" s="160"/>
      <c r="P1081" s="160"/>
      <c r="Q1081" s="160"/>
      <c r="R1081" s="160"/>
      <c r="S1081" s="160"/>
      <c r="T1081" s="160"/>
      <c r="U1081" s="160"/>
      <c r="V1081" s="160"/>
      <c r="W1081" s="160"/>
      <c r="X1081" s="160"/>
      <c r="Y1081" s="150"/>
      <c r="Z1081" s="150"/>
      <c r="AA1081" s="150"/>
      <c r="AB1081" s="150"/>
      <c r="AC1081" s="150"/>
      <c r="AD1081" s="150"/>
      <c r="AE1081" s="150"/>
      <c r="AF1081" s="150"/>
      <c r="AG1081" s="150" t="s">
        <v>264</v>
      </c>
      <c r="AH1081" s="150">
        <v>0</v>
      </c>
      <c r="AI1081" s="150"/>
      <c r="AJ1081" s="150"/>
      <c r="AK1081" s="150"/>
      <c r="AL1081" s="150"/>
      <c r="AM1081" s="150"/>
      <c r="AN1081" s="150"/>
      <c r="AO1081" s="150"/>
      <c r="AP1081" s="150"/>
      <c r="AQ1081" s="150"/>
      <c r="AR1081" s="150"/>
      <c r="AS1081" s="150"/>
      <c r="AT1081" s="150"/>
      <c r="AU1081" s="150"/>
      <c r="AV1081" s="150"/>
      <c r="AW1081" s="150"/>
      <c r="AX1081" s="150"/>
      <c r="AY1081" s="150"/>
      <c r="AZ1081" s="150"/>
      <c r="BA1081" s="150"/>
      <c r="BB1081" s="150"/>
      <c r="BC1081" s="150"/>
      <c r="BD1081" s="150"/>
      <c r="BE1081" s="150"/>
      <c r="BF1081" s="150"/>
      <c r="BG1081" s="150"/>
      <c r="BH1081" s="150"/>
    </row>
    <row r="1082" spans="1:60" outlineLevel="1" x14ac:dyDescent="0.2">
      <c r="A1082" s="157"/>
      <c r="B1082" s="158"/>
      <c r="C1082" s="195" t="s">
        <v>1093</v>
      </c>
      <c r="D1082" s="188"/>
      <c r="E1082" s="189">
        <v>12.958</v>
      </c>
      <c r="F1082" s="160"/>
      <c r="G1082" s="160"/>
      <c r="H1082" s="160"/>
      <c r="I1082" s="160"/>
      <c r="J1082" s="160"/>
      <c r="K1082" s="160"/>
      <c r="L1082" s="160"/>
      <c r="M1082" s="160"/>
      <c r="N1082" s="160"/>
      <c r="O1082" s="160"/>
      <c r="P1082" s="160"/>
      <c r="Q1082" s="160"/>
      <c r="R1082" s="160"/>
      <c r="S1082" s="160"/>
      <c r="T1082" s="160"/>
      <c r="U1082" s="160"/>
      <c r="V1082" s="160"/>
      <c r="W1082" s="160"/>
      <c r="X1082" s="160"/>
      <c r="Y1082" s="150"/>
      <c r="Z1082" s="150"/>
      <c r="AA1082" s="150"/>
      <c r="AB1082" s="150"/>
      <c r="AC1082" s="150"/>
      <c r="AD1082" s="150"/>
      <c r="AE1082" s="150"/>
      <c r="AF1082" s="150"/>
      <c r="AG1082" s="150" t="s">
        <v>264</v>
      </c>
      <c r="AH1082" s="150">
        <v>0</v>
      </c>
      <c r="AI1082" s="150"/>
      <c r="AJ1082" s="150"/>
      <c r="AK1082" s="150"/>
      <c r="AL1082" s="150"/>
      <c r="AM1082" s="150"/>
      <c r="AN1082" s="150"/>
      <c r="AO1082" s="150"/>
      <c r="AP1082" s="150"/>
      <c r="AQ1082" s="150"/>
      <c r="AR1082" s="150"/>
      <c r="AS1082" s="150"/>
      <c r="AT1082" s="150"/>
      <c r="AU1082" s="150"/>
      <c r="AV1082" s="150"/>
      <c r="AW1082" s="150"/>
      <c r="AX1082" s="150"/>
      <c r="AY1082" s="150"/>
      <c r="AZ1082" s="150"/>
      <c r="BA1082" s="150"/>
      <c r="BB1082" s="150"/>
      <c r="BC1082" s="150"/>
      <c r="BD1082" s="150"/>
      <c r="BE1082" s="150"/>
      <c r="BF1082" s="150"/>
      <c r="BG1082" s="150"/>
      <c r="BH1082" s="150"/>
    </row>
    <row r="1083" spans="1:60" outlineLevel="1" x14ac:dyDescent="0.2">
      <c r="A1083" s="157"/>
      <c r="B1083" s="158"/>
      <c r="C1083" s="195" t="s">
        <v>1094</v>
      </c>
      <c r="D1083" s="188"/>
      <c r="E1083" s="189">
        <v>6.46</v>
      </c>
      <c r="F1083" s="160"/>
      <c r="G1083" s="160"/>
      <c r="H1083" s="160"/>
      <c r="I1083" s="160"/>
      <c r="J1083" s="160"/>
      <c r="K1083" s="160"/>
      <c r="L1083" s="160"/>
      <c r="M1083" s="160"/>
      <c r="N1083" s="160"/>
      <c r="O1083" s="160"/>
      <c r="P1083" s="160"/>
      <c r="Q1083" s="160"/>
      <c r="R1083" s="160"/>
      <c r="S1083" s="160"/>
      <c r="T1083" s="160"/>
      <c r="U1083" s="160"/>
      <c r="V1083" s="160"/>
      <c r="W1083" s="160"/>
      <c r="X1083" s="160"/>
      <c r="Y1083" s="150"/>
      <c r="Z1083" s="150"/>
      <c r="AA1083" s="150"/>
      <c r="AB1083" s="150"/>
      <c r="AC1083" s="150"/>
      <c r="AD1083" s="150"/>
      <c r="AE1083" s="150"/>
      <c r="AF1083" s="150"/>
      <c r="AG1083" s="150" t="s">
        <v>264</v>
      </c>
      <c r="AH1083" s="150">
        <v>0</v>
      </c>
      <c r="AI1083" s="150"/>
      <c r="AJ1083" s="150"/>
      <c r="AK1083" s="150"/>
      <c r="AL1083" s="150"/>
      <c r="AM1083" s="150"/>
      <c r="AN1083" s="150"/>
      <c r="AO1083" s="150"/>
      <c r="AP1083" s="150"/>
      <c r="AQ1083" s="150"/>
      <c r="AR1083" s="150"/>
      <c r="AS1083" s="150"/>
      <c r="AT1083" s="150"/>
      <c r="AU1083" s="150"/>
      <c r="AV1083" s="150"/>
      <c r="AW1083" s="150"/>
      <c r="AX1083" s="150"/>
      <c r="AY1083" s="150"/>
      <c r="AZ1083" s="150"/>
      <c r="BA1083" s="150"/>
      <c r="BB1083" s="150"/>
      <c r="BC1083" s="150"/>
      <c r="BD1083" s="150"/>
      <c r="BE1083" s="150"/>
      <c r="BF1083" s="150"/>
      <c r="BG1083" s="150"/>
      <c r="BH1083" s="150"/>
    </row>
    <row r="1084" spans="1:60" outlineLevel="1" x14ac:dyDescent="0.2">
      <c r="A1084" s="157"/>
      <c r="B1084" s="158"/>
      <c r="C1084" s="195" t="s">
        <v>1095</v>
      </c>
      <c r="D1084" s="188"/>
      <c r="E1084" s="189">
        <v>37.86</v>
      </c>
      <c r="F1084" s="160"/>
      <c r="G1084" s="160"/>
      <c r="H1084" s="160"/>
      <c r="I1084" s="160"/>
      <c r="J1084" s="160"/>
      <c r="K1084" s="160"/>
      <c r="L1084" s="160"/>
      <c r="M1084" s="160"/>
      <c r="N1084" s="160"/>
      <c r="O1084" s="160"/>
      <c r="P1084" s="160"/>
      <c r="Q1084" s="160"/>
      <c r="R1084" s="160"/>
      <c r="S1084" s="160"/>
      <c r="T1084" s="160"/>
      <c r="U1084" s="160"/>
      <c r="V1084" s="160"/>
      <c r="W1084" s="160"/>
      <c r="X1084" s="160"/>
      <c r="Y1084" s="150"/>
      <c r="Z1084" s="150"/>
      <c r="AA1084" s="150"/>
      <c r="AB1084" s="150"/>
      <c r="AC1084" s="150"/>
      <c r="AD1084" s="150"/>
      <c r="AE1084" s="150"/>
      <c r="AF1084" s="150"/>
      <c r="AG1084" s="150" t="s">
        <v>264</v>
      </c>
      <c r="AH1084" s="150">
        <v>0</v>
      </c>
      <c r="AI1084" s="150"/>
      <c r="AJ1084" s="150"/>
      <c r="AK1084" s="150"/>
      <c r="AL1084" s="150"/>
      <c r="AM1084" s="150"/>
      <c r="AN1084" s="150"/>
      <c r="AO1084" s="150"/>
      <c r="AP1084" s="150"/>
      <c r="AQ1084" s="150"/>
      <c r="AR1084" s="150"/>
      <c r="AS1084" s="150"/>
      <c r="AT1084" s="150"/>
      <c r="AU1084" s="150"/>
      <c r="AV1084" s="150"/>
      <c r="AW1084" s="150"/>
      <c r="AX1084" s="150"/>
      <c r="AY1084" s="150"/>
      <c r="AZ1084" s="150"/>
      <c r="BA1084" s="150"/>
      <c r="BB1084" s="150"/>
      <c r="BC1084" s="150"/>
      <c r="BD1084" s="150"/>
      <c r="BE1084" s="150"/>
      <c r="BF1084" s="150"/>
      <c r="BG1084" s="150"/>
      <c r="BH1084" s="150"/>
    </row>
    <row r="1085" spans="1:60" outlineLevel="1" x14ac:dyDescent="0.2">
      <c r="A1085" s="157"/>
      <c r="B1085" s="158"/>
      <c r="C1085" s="195" t="s">
        <v>1096</v>
      </c>
      <c r="D1085" s="188"/>
      <c r="E1085" s="189">
        <v>56.508000000000003</v>
      </c>
      <c r="F1085" s="160"/>
      <c r="G1085" s="160"/>
      <c r="H1085" s="160"/>
      <c r="I1085" s="160"/>
      <c r="J1085" s="160"/>
      <c r="K1085" s="160"/>
      <c r="L1085" s="160"/>
      <c r="M1085" s="160"/>
      <c r="N1085" s="160"/>
      <c r="O1085" s="160"/>
      <c r="P1085" s="160"/>
      <c r="Q1085" s="160"/>
      <c r="R1085" s="160"/>
      <c r="S1085" s="160"/>
      <c r="T1085" s="160"/>
      <c r="U1085" s="160"/>
      <c r="V1085" s="160"/>
      <c r="W1085" s="160"/>
      <c r="X1085" s="160"/>
      <c r="Y1085" s="150"/>
      <c r="Z1085" s="150"/>
      <c r="AA1085" s="150"/>
      <c r="AB1085" s="150"/>
      <c r="AC1085" s="150"/>
      <c r="AD1085" s="150"/>
      <c r="AE1085" s="150"/>
      <c r="AF1085" s="150"/>
      <c r="AG1085" s="150" t="s">
        <v>264</v>
      </c>
      <c r="AH1085" s="150">
        <v>0</v>
      </c>
      <c r="AI1085" s="150"/>
      <c r="AJ1085" s="150"/>
      <c r="AK1085" s="150"/>
      <c r="AL1085" s="150"/>
      <c r="AM1085" s="150"/>
      <c r="AN1085" s="150"/>
      <c r="AO1085" s="150"/>
      <c r="AP1085" s="150"/>
      <c r="AQ1085" s="150"/>
      <c r="AR1085" s="150"/>
      <c r="AS1085" s="150"/>
      <c r="AT1085" s="150"/>
      <c r="AU1085" s="150"/>
      <c r="AV1085" s="150"/>
      <c r="AW1085" s="150"/>
      <c r="AX1085" s="150"/>
      <c r="AY1085" s="150"/>
      <c r="AZ1085" s="150"/>
      <c r="BA1085" s="150"/>
      <c r="BB1085" s="150"/>
      <c r="BC1085" s="150"/>
      <c r="BD1085" s="150"/>
      <c r="BE1085" s="150"/>
      <c r="BF1085" s="150"/>
      <c r="BG1085" s="150"/>
      <c r="BH1085" s="150"/>
    </row>
    <row r="1086" spans="1:60" outlineLevel="1" x14ac:dyDescent="0.2">
      <c r="A1086" s="157"/>
      <c r="B1086" s="158"/>
      <c r="C1086" s="195" t="s">
        <v>1097</v>
      </c>
      <c r="D1086" s="188"/>
      <c r="E1086" s="189">
        <v>107.57599999999999</v>
      </c>
      <c r="F1086" s="160"/>
      <c r="G1086" s="160"/>
      <c r="H1086" s="160"/>
      <c r="I1086" s="160"/>
      <c r="J1086" s="160"/>
      <c r="K1086" s="160"/>
      <c r="L1086" s="160"/>
      <c r="M1086" s="160"/>
      <c r="N1086" s="160"/>
      <c r="O1086" s="160"/>
      <c r="P1086" s="160"/>
      <c r="Q1086" s="160"/>
      <c r="R1086" s="160"/>
      <c r="S1086" s="160"/>
      <c r="T1086" s="160"/>
      <c r="U1086" s="160"/>
      <c r="V1086" s="160"/>
      <c r="W1086" s="160"/>
      <c r="X1086" s="160"/>
      <c r="Y1086" s="150"/>
      <c r="Z1086" s="150"/>
      <c r="AA1086" s="150"/>
      <c r="AB1086" s="150"/>
      <c r="AC1086" s="150"/>
      <c r="AD1086" s="150"/>
      <c r="AE1086" s="150"/>
      <c r="AF1086" s="150"/>
      <c r="AG1086" s="150" t="s">
        <v>264</v>
      </c>
      <c r="AH1086" s="150">
        <v>0</v>
      </c>
      <c r="AI1086" s="150"/>
      <c r="AJ1086" s="150"/>
      <c r="AK1086" s="150"/>
      <c r="AL1086" s="150"/>
      <c r="AM1086" s="150"/>
      <c r="AN1086" s="150"/>
      <c r="AO1086" s="150"/>
      <c r="AP1086" s="150"/>
      <c r="AQ1086" s="150"/>
      <c r="AR1086" s="150"/>
      <c r="AS1086" s="150"/>
      <c r="AT1086" s="150"/>
      <c r="AU1086" s="150"/>
      <c r="AV1086" s="150"/>
      <c r="AW1086" s="150"/>
      <c r="AX1086" s="150"/>
      <c r="AY1086" s="150"/>
      <c r="AZ1086" s="150"/>
      <c r="BA1086" s="150"/>
      <c r="BB1086" s="150"/>
      <c r="BC1086" s="150"/>
      <c r="BD1086" s="150"/>
      <c r="BE1086" s="150"/>
      <c r="BF1086" s="150"/>
      <c r="BG1086" s="150"/>
      <c r="BH1086" s="150"/>
    </row>
    <row r="1087" spans="1:60" outlineLevel="1" x14ac:dyDescent="0.2">
      <c r="A1087" s="157"/>
      <c r="B1087" s="158"/>
      <c r="C1087" s="195" t="s">
        <v>1098</v>
      </c>
      <c r="D1087" s="188"/>
      <c r="E1087" s="189">
        <v>107.848</v>
      </c>
      <c r="F1087" s="160"/>
      <c r="G1087" s="160"/>
      <c r="H1087" s="160"/>
      <c r="I1087" s="160"/>
      <c r="J1087" s="160"/>
      <c r="K1087" s="160"/>
      <c r="L1087" s="160"/>
      <c r="M1087" s="160"/>
      <c r="N1087" s="160"/>
      <c r="O1087" s="160"/>
      <c r="P1087" s="160"/>
      <c r="Q1087" s="160"/>
      <c r="R1087" s="160"/>
      <c r="S1087" s="160"/>
      <c r="T1087" s="160"/>
      <c r="U1087" s="160"/>
      <c r="V1087" s="160"/>
      <c r="W1087" s="160"/>
      <c r="X1087" s="160"/>
      <c r="Y1087" s="150"/>
      <c r="Z1087" s="150"/>
      <c r="AA1087" s="150"/>
      <c r="AB1087" s="150"/>
      <c r="AC1087" s="150"/>
      <c r="AD1087" s="150"/>
      <c r="AE1087" s="150"/>
      <c r="AF1087" s="150"/>
      <c r="AG1087" s="150" t="s">
        <v>264</v>
      </c>
      <c r="AH1087" s="150">
        <v>0</v>
      </c>
      <c r="AI1087" s="150"/>
      <c r="AJ1087" s="150"/>
      <c r="AK1087" s="150"/>
      <c r="AL1087" s="150"/>
      <c r="AM1087" s="150"/>
      <c r="AN1087" s="150"/>
      <c r="AO1087" s="150"/>
      <c r="AP1087" s="150"/>
      <c r="AQ1087" s="150"/>
      <c r="AR1087" s="150"/>
      <c r="AS1087" s="150"/>
      <c r="AT1087" s="150"/>
      <c r="AU1087" s="150"/>
      <c r="AV1087" s="150"/>
      <c r="AW1087" s="150"/>
      <c r="AX1087" s="150"/>
      <c r="AY1087" s="150"/>
      <c r="AZ1087" s="150"/>
      <c r="BA1087" s="150"/>
      <c r="BB1087" s="150"/>
      <c r="BC1087" s="150"/>
      <c r="BD1087" s="150"/>
      <c r="BE1087" s="150"/>
      <c r="BF1087" s="150"/>
      <c r="BG1087" s="150"/>
      <c r="BH1087" s="150"/>
    </row>
    <row r="1088" spans="1:60" outlineLevel="1" x14ac:dyDescent="0.2">
      <c r="A1088" s="157"/>
      <c r="B1088" s="158"/>
      <c r="C1088" s="195" t="s">
        <v>1099</v>
      </c>
      <c r="D1088" s="188"/>
      <c r="E1088" s="189"/>
      <c r="F1088" s="160"/>
      <c r="G1088" s="160"/>
      <c r="H1088" s="160"/>
      <c r="I1088" s="160"/>
      <c r="J1088" s="160"/>
      <c r="K1088" s="160"/>
      <c r="L1088" s="160"/>
      <c r="M1088" s="160"/>
      <c r="N1088" s="160"/>
      <c r="O1088" s="160"/>
      <c r="P1088" s="160"/>
      <c r="Q1088" s="160"/>
      <c r="R1088" s="160"/>
      <c r="S1088" s="160"/>
      <c r="T1088" s="160"/>
      <c r="U1088" s="160"/>
      <c r="V1088" s="160"/>
      <c r="W1088" s="160"/>
      <c r="X1088" s="160"/>
      <c r="Y1088" s="150"/>
      <c r="Z1088" s="150"/>
      <c r="AA1088" s="150"/>
      <c r="AB1088" s="150"/>
      <c r="AC1088" s="150"/>
      <c r="AD1088" s="150"/>
      <c r="AE1088" s="150"/>
      <c r="AF1088" s="150"/>
      <c r="AG1088" s="150" t="s">
        <v>264</v>
      </c>
      <c r="AH1088" s="150">
        <v>0</v>
      </c>
      <c r="AI1088" s="150"/>
      <c r="AJ1088" s="150"/>
      <c r="AK1088" s="150"/>
      <c r="AL1088" s="150"/>
      <c r="AM1088" s="150"/>
      <c r="AN1088" s="150"/>
      <c r="AO1088" s="150"/>
      <c r="AP1088" s="150"/>
      <c r="AQ1088" s="150"/>
      <c r="AR1088" s="150"/>
      <c r="AS1088" s="150"/>
      <c r="AT1088" s="150"/>
      <c r="AU1088" s="150"/>
      <c r="AV1088" s="150"/>
      <c r="AW1088" s="150"/>
      <c r="AX1088" s="150"/>
      <c r="AY1088" s="150"/>
      <c r="AZ1088" s="150"/>
      <c r="BA1088" s="150"/>
      <c r="BB1088" s="150"/>
      <c r="BC1088" s="150"/>
      <c r="BD1088" s="150"/>
      <c r="BE1088" s="150"/>
      <c r="BF1088" s="150"/>
      <c r="BG1088" s="150"/>
      <c r="BH1088" s="150"/>
    </row>
    <row r="1089" spans="1:60" outlineLevel="1" x14ac:dyDescent="0.2">
      <c r="A1089" s="157"/>
      <c r="B1089" s="158"/>
      <c r="C1089" s="195" t="s">
        <v>1100</v>
      </c>
      <c r="D1089" s="188"/>
      <c r="E1089" s="189">
        <v>93.275999999999996</v>
      </c>
      <c r="F1089" s="160"/>
      <c r="G1089" s="160"/>
      <c r="H1089" s="160"/>
      <c r="I1089" s="160"/>
      <c r="J1089" s="160"/>
      <c r="K1089" s="160"/>
      <c r="L1089" s="160"/>
      <c r="M1089" s="160"/>
      <c r="N1089" s="160"/>
      <c r="O1089" s="160"/>
      <c r="P1089" s="160"/>
      <c r="Q1089" s="160"/>
      <c r="R1089" s="160"/>
      <c r="S1089" s="160"/>
      <c r="T1089" s="160"/>
      <c r="U1089" s="160"/>
      <c r="V1089" s="160"/>
      <c r="W1089" s="160"/>
      <c r="X1089" s="160"/>
      <c r="Y1089" s="150"/>
      <c r="Z1089" s="150"/>
      <c r="AA1089" s="150"/>
      <c r="AB1089" s="150"/>
      <c r="AC1089" s="150"/>
      <c r="AD1089" s="150"/>
      <c r="AE1089" s="150"/>
      <c r="AF1089" s="150"/>
      <c r="AG1089" s="150" t="s">
        <v>264</v>
      </c>
      <c r="AH1089" s="150">
        <v>0</v>
      </c>
      <c r="AI1089" s="150"/>
      <c r="AJ1089" s="150"/>
      <c r="AK1089" s="150"/>
      <c r="AL1089" s="150"/>
      <c r="AM1089" s="150"/>
      <c r="AN1089" s="150"/>
      <c r="AO1089" s="150"/>
      <c r="AP1089" s="150"/>
      <c r="AQ1089" s="150"/>
      <c r="AR1089" s="150"/>
      <c r="AS1089" s="150"/>
      <c r="AT1089" s="150"/>
      <c r="AU1089" s="150"/>
      <c r="AV1089" s="150"/>
      <c r="AW1089" s="150"/>
      <c r="AX1089" s="150"/>
      <c r="AY1089" s="150"/>
      <c r="AZ1089" s="150"/>
      <c r="BA1089" s="150"/>
      <c r="BB1089" s="150"/>
      <c r="BC1089" s="150"/>
      <c r="BD1089" s="150"/>
      <c r="BE1089" s="150"/>
      <c r="BF1089" s="150"/>
      <c r="BG1089" s="150"/>
      <c r="BH1089" s="150"/>
    </row>
    <row r="1090" spans="1:60" outlineLevel="1" x14ac:dyDescent="0.2">
      <c r="A1090" s="157"/>
      <c r="B1090" s="158"/>
      <c r="C1090" s="195" t="s">
        <v>1101</v>
      </c>
      <c r="D1090" s="188"/>
      <c r="E1090" s="189"/>
      <c r="F1090" s="160"/>
      <c r="G1090" s="160"/>
      <c r="H1090" s="160"/>
      <c r="I1090" s="160"/>
      <c r="J1090" s="160"/>
      <c r="K1090" s="160"/>
      <c r="L1090" s="160"/>
      <c r="M1090" s="160"/>
      <c r="N1090" s="160"/>
      <c r="O1090" s="160"/>
      <c r="P1090" s="160"/>
      <c r="Q1090" s="160"/>
      <c r="R1090" s="160"/>
      <c r="S1090" s="160"/>
      <c r="T1090" s="160"/>
      <c r="U1090" s="160"/>
      <c r="V1090" s="160"/>
      <c r="W1090" s="160"/>
      <c r="X1090" s="160"/>
      <c r="Y1090" s="150"/>
      <c r="Z1090" s="150"/>
      <c r="AA1090" s="150"/>
      <c r="AB1090" s="150"/>
      <c r="AC1090" s="150"/>
      <c r="AD1090" s="150"/>
      <c r="AE1090" s="150"/>
      <c r="AF1090" s="150"/>
      <c r="AG1090" s="150" t="s">
        <v>264</v>
      </c>
      <c r="AH1090" s="150">
        <v>0</v>
      </c>
      <c r="AI1090" s="150"/>
      <c r="AJ1090" s="150"/>
      <c r="AK1090" s="150"/>
      <c r="AL1090" s="150"/>
      <c r="AM1090" s="150"/>
      <c r="AN1090" s="150"/>
      <c r="AO1090" s="150"/>
      <c r="AP1090" s="150"/>
      <c r="AQ1090" s="150"/>
      <c r="AR1090" s="150"/>
      <c r="AS1090" s="150"/>
      <c r="AT1090" s="150"/>
      <c r="AU1090" s="150"/>
      <c r="AV1090" s="150"/>
      <c r="AW1090" s="150"/>
      <c r="AX1090" s="150"/>
      <c r="AY1090" s="150"/>
      <c r="AZ1090" s="150"/>
      <c r="BA1090" s="150"/>
      <c r="BB1090" s="150"/>
      <c r="BC1090" s="150"/>
      <c r="BD1090" s="150"/>
      <c r="BE1090" s="150"/>
      <c r="BF1090" s="150"/>
      <c r="BG1090" s="150"/>
      <c r="BH1090" s="150"/>
    </row>
    <row r="1091" spans="1:60" outlineLevel="1" x14ac:dyDescent="0.2">
      <c r="A1091" s="157"/>
      <c r="B1091" s="158"/>
      <c r="C1091" s="195" t="s">
        <v>1102</v>
      </c>
      <c r="D1091" s="188"/>
      <c r="E1091" s="189">
        <v>-45.707000000000001</v>
      </c>
      <c r="F1091" s="160"/>
      <c r="G1091" s="160"/>
      <c r="H1091" s="160"/>
      <c r="I1091" s="160"/>
      <c r="J1091" s="160"/>
      <c r="K1091" s="160"/>
      <c r="L1091" s="160"/>
      <c r="M1091" s="160"/>
      <c r="N1091" s="160"/>
      <c r="O1091" s="160"/>
      <c r="P1091" s="160"/>
      <c r="Q1091" s="160"/>
      <c r="R1091" s="160"/>
      <c r="S1091" s="160"/>
      <c r="T1091" s="160"/>
      <c r="U1091" s="160"/>
      <c r="V1091" s="160"/>
      <c r="W1091" s="160"/>
      <c r="X1091" s="160"/>
      <c r="Y1091" s="150"/>
      <c r="Z1091" s="150"/>
      <c r="AA1091" s="150"/>
      <c r="AB1091" s="150"/>
      <c r="AC1091" s="150"/>
      <c r="AD1091" s="150"/>
      <c r="AE1091" s="150"/>
      <c r="AF1091" s="150"/>
      <c r="AG1091" s="150" t="s">
        <v>264</v>
      </c>
      <c r="AH1091" s="150">
        <v>0</v>
      </c>
      <c r="AI1091" s="150"/>
      <c r="AJ1091" s="150"/>
      <c r="AK1091" s="150"/>
      <c r="AL1091" s="150"/>
      <c r="AM1091" s="150"/>
      <c r="AN1091" s="150"/>
      <c r="AO1091" s="150"/>
      <c r="AP1091" s="150"/>
      <c r="AQ1091" s="150"/>
      <c r="AR1091" s="150"/>
      <c r="AS1091" s="150"/>
      <c r="AT1091" s="150"/>
      <c r="AU1091" s="150"/>
      <c r="AV1091" s="150"/>
      <c r="AW1091" s="150"/>
      <c r="AX1091" s="150"/>
      <c r="AY1091" s="150"/>
      <c r="AZ1091" s="150"/>
      <c r="BA1091" s="150"/>
      <c r="BB1091" s="150"/>
      <c r="BC1091" s="150"/>
      <c r="BD1091" s="150"/>
      <c r="BE1091" s="150"/>
      <c r="BF1091" s="150"/>
      <c r="BG1091" s="150"/>
      <c r="BH1091" s="150"/>
    </row>
    <row r="1092" spans="1:60" outlineLevel="1" x14ac:dyDescent="0.2">
      <c r="A1092" s="157"/>
      <c r="B1092" s="158"/>
      <c r="C1092" s="195" t="s">
        <v>1103</v>
      </c>
      <c r="D1092" s="188"/>
      <c r="E1092" s="189">
        <v>-65.92</v>
      </c>
      <c r="F1092" s="160"/>
      <c r="G1092" s="160"/>
      <c r="H1092" s="160"/>
      <c r="I1092" s="160"/>
      <c r="J1092" s="160"/>
      <c r="K1092" s="160"/>
      <c r="L1092" s="160"/>
      <c r="M1092" s="160"/>
      <c r="N1092" s="160"/>
      <c r="O1092" s="160"/>
      <c r="P1092" s="160"/>
      <c r="Q1092" s="160"/>
      <c r="R1092" s="160"/>
      <c r="S1092" s="160"/>
      <c r="T1092" s="160"/>
      <c r="U1092" s="160"/>
      <c r="V1092" s="160"/>
      <c r="W1092" s="160"/>
      <c r="X1092" s="160"/>
      <c r="Y1092" s="150"/>
      <c r="Z1092" s="150"/>
      <c r="AA1092" s="150"/>
      <c r="AB1092" s="150"/>
      <c r="AC1092" s="150"/>
      <c r="AD1092" s="150"/>
      <c r="AE1092" s="150"/>
      <c r="AF1092" s="150"/>
      <c r="AG1092" s="150" t="s">
        <v>264</v>
      </c>
      <c r="AH1092" s="150">
        <v>0</v>
      </c>
      <c r="AI1092" s="150"/>
      <c r="AJ1092" s="150"/>
      <c r="AK1092" s="150"/>
      <c r="AL1092" s="150"/>
      <c r="AM1092" s="150"/>
      <c r="AN1092" s="150"/>
      <c r="AO1092" s="150"/>
      <c r="AP1092" s="150"/>
      <c r="AQ1092" s="150"/>
      <c r="AR1092" s="150"/>
      <c r="AS1092" s="150"/>
      <c r="AT1092" s="150"/>
      <c r="AU1092" s="150"/>
      <c r="AV1092" s="150"/>
      <c r="AW1092" s="150"/>
      <c r="AX1092" s="150"/>
      <c r="AY1092" s="150"/>
      <c r="AZ1092" s="150"/>
      <c r="BA1092" s="150"/>
      <c r="BB1092" s="150"/>
      <c r="BC1092" s="150"/>
      <c r="BD1092" s="150"/>
      <c r="BE1092" s="150"/>
      <c r="BF1092" s="150"/>
      <c r="BG1092" s="150"/>
      <c r="BH1092" s="150"/>
    </row>
    <row r="1093" spans="1:60" outlineLevel="1" x14ac:dyDescent="0.2">
      <c r="A1093" s="157"/>
      <c r="B1093" s="158"/>
      <c r="C1093" s="195" t="s">
        <v>1104</v>
      </c>
      <c r="D1093" s="188"/>
      <c r="E1093" s="189">
        <v>188.49600000000001</v>
      </c>
      <c r="F1093" s="160"/>
      <c r="G1093" s="160"/>
      <c r="H1093" s="160"/>
      <c r="I1093" s="160"/>
      <c r="J1093" s="160"/>
      <c r="K1093" s="160"/>
      <c r="L1093" s="160"/>
      <c r="M1093" s="160"/>
      <c r="N1093" s="160"/>
      <c r="O1093" s="160"/>
      <c r="P1093" s="160"/>
      <c r="Q1093" s="160"/>
      <c r="R1093" s="160"/>
      <c r="S1093" s="160"/>
      <c r="T1093" s="160"/>
      <c r="U1093" s="160"/>
      <c r="V1093" s="160"/>
      <c r="W1093" s="160"/>
      <c r="X1093" s="160"/>
      <c r="Y1093" s="150"/>
      <c r="Z1093" s="150"/>
      <c r="AA1093" s="150"/>
      <c r="AB1093" s="150"/>
      <c r="AC1093" s="150"/>
      <c r="AD1093" s="150"/>
      <c r="AE1093" s="150"/>
      <c r="AF1093" s="150"/>
      <c r="AG1093" s="150" t="s">
        <v>264</v>
      </c>
      <c r="AH1093" s="150">
        <v>5</v>
      </c>
      <c r="AI1093" s="150"/>
      <c r="AJ1093" s="150"/>
      <c r="AK1093" s="150"/>
      <c r="AL1093" s="150"/>
      <c r="AM1093" s="150"/>
      <c r="AN1093" s="150"/>
      <c r="AO1093" s="150"/>
      <c r="AP1093" s="150"/>
      <c r="AQ1093" s="150"/>
      <c r="AR1093" s="150"/>
      <c r="AS1093" s="150"/>
      <c r="AT1093" s="150"/>
      <c r="AU1093" s="150"/>
      <c r="AV1093" s="150"/>
      <c r="AW1093" s="150"/>
      <c r="AX1093" s="150"/>
      <c r="AY1093" s="150"/>
      <c r="AZ1093" s="150"/>
      <c r="BA1093" s="150"/>
      <c r="BB1093" s="150"/>
      <c r="BC1093" s="150"/>
      <c r="BD1093" s="150"/>
      <c r="BE1093" s="150"/>
      <c r="BF1093" s="150"/>
      <c r="BG1093" s="150"/>
      <c r="BH1093" s="150"/>
    </row>
    <row r="1094" spans="1:60" outlineLevel="1" x14ac:dyDescent="0.2">
      <c r="A1094" s="157"/>
      <c r="B1094" s="158"/>
      <c r="C1094" s="195" t="s">
        <v>1105</v>
      </c>
      <c r="D1094" s="188"/>
      <c r="E1094" s="189">
        <v>77.365200000000002</v>
      </c>
      <c r="F1094" s="160"/>
      <c r="G1094" s="160"/>
      <c r="H1094" s="160"/>
      <c r="I1094" s="160"/>
      <c r="J1094" s="160"/>
      <c r="K1094" s="160"/>
      <c r="L1094" s="160"/>
      <c r="M1094" s="160"/>
      <c r="N1094" s="160"/>
      <c r="O1094" s="160"/>
      <c r="P1094" s="160"/>
      <c r="Q1094" s="160"/>
      <c r="R1094" s="160"/>
      <c r="S1094" s="160"/>
      <c r="T1094" s="160"/>
      <c r="U1094" s="160"/>
      <c r="V1094" s="160"/>
      <c r="W1094" s="160"/>
      <c r="X1094" s="160"/>
      <c r="Y1094" s="150"/>
      <c r="Z1094" s="150"/>
      <c r="AA1094" s="150"/>
      <c r="AB1094" s="150"/>
      <c r="AC1094" s="150"/>
      <c r="AD1094" s="150"/>
      <c r="AE1094" s="150"/>
      <c r="AF1094" s="150"/>
      <c r="AG1094" s="150" t="s">
        <v>264</v>
      </c>
      <c r="AH1094" s="150">
        <v>5</v>
      </c>
      <c r="AI1094" s="150"/>
      <c r="AJ1094" s="150"/>
      <c r="AK1094" s="150"/>
      <c r="AL1094" s="150"/>
      <c r="AM1094" s="150"/>
      <c r="AN1094" s="150"/>
      <c r="AO1094" s="150"/>
      <c r="AP1094" s="150"/>
      <c r="AQ1094" s="150"/>
      <c r="AR1094" s="150"/>
      <c r="AS1094" s="150"/>
      <c r="AT1094" s="150"/>
      <c r="AU1094" s="150"/>
      <c r="AV1094" s="150"/>
      <c r="AW1094" s="150"/>
      <c r="AX1094" s="150"/>
      <c r="AY1094" s="150"/>
      <c r="AZ1094" s="150"/>
      <c r="BA1094" s="150"/>
      <c r="BB1094" s="150"/>
      <c r="BC1094" s="150"/>
      <c r="BD1094" s="150"/>
      <c r="BE1094" s="150"/>
      <c r="BF1094" s="150"/>
      <c r="BG1094" s="150"/>
      <c r="BH1094" s="150"/>
    </row>
    <row r="1095" spans="1:60" outlineLevel="1" x14ac:dyDescent="0.2">
      <c r="A1095" s="157"/>
      <c r="B1095" s="158"/>
      <c r="C1095" s="196" t="s">
        <v>277</v>
      </c>
      <c r="D1095" s="190"/>
      <c r="E1095" s="191">
        <v>186.32637</v>
      </c>
      <c r="F1095" s="160"/>
      <c r="G1095" s="160"/>
      <c r="H1095" s="160"/>
      <c r="I1095" s="160"/>
      <c r="J1095" s="160"/>
      <c r="K1095" s="160"/>
      <c r="L1095" s="160"/>
      <c r="M1095" s="160"/>
      <c r="N1095" s="160"/>
      <c r="O1095" s="160"/>
      <c r="P1095" s="160"/>
      <c r="Q1095" s="160"/>
      <c r="R1095" s="160"/>
      <c r="S1095" s="160"/>
      <c r="T1095" s="160"/>
      <c r="U1095" s="160"/>
      <c r="V1095" s="160"/>
      <c r="W1095" s="160"/>
      <c r="X1095" s="160"/>
      <c r="Y1095" s="150"/>
      <c r="Z1095" s="150"/>
      <c r="AA1095" s="150"/>
      <c r="AB1095" s="150"/>
      <c r="AC1095" s="150"/>
      <c r="AD1095" s="150"/>
      <c r="AE1095" s="150"/>
      <c r="AF1095" s="150"/>
      <c r="AG1095" s="150" t="s">
        <v>264</v>
      </c>
      <c r="AH1095" s="150">
        <v>4</v>
      </c>
      <c r="AI1095" s="150"/>
      <c r="AJ1095" s="150"/>
      <c r="AK1095" s="150"/>
      <c r="AL1095" s="150"/>
      <c r="AM1095" s="150"/>
      <c r="AN1095" s="150"/>
      <c r="AO1095" s="150"/>
      <c r="AP1095" s="150"/>
      <c r="AQ1095" s="150"/>
      <c r="AR1095" s="150"/>
      <c r="AS1095" s="150"/>
      <c r="AT1095" s="150"/>
      <c r="AU1095" s="150"/>
      <c r="AV1095" s="150"/>
      <c r="AW1095" s="150"/>
      <c r="AX1095" s="150"/>
      <c r="AY1095" s="150"/>
      <c r="AZ1095" s="150"/>
      <c r="BA1095" s="150"/>
      <c r="BB1095" s="150"/>
      <c r="BC1095" s="150"/>
      <c r="BD1095" s="150"/>
      <c r="BE1095" s="150"/>
      <c r="BF1095" s="150"/>
      <c r="BG1095" s="150"/>
      <c r="BH1095" s="150"/>
    </row>
    <row r="1096" spans="1:60" outlineLevel="1" x14ac:dyDescent="0.2">
      <c r="A1096" s="157"/>
      <c r="B1096" s="158"/>
      <c r="C1096" s="196" t="s">
        <v>430</v>
      </c>
      <c r="D1096" s="190"/>
      <c r="E1096" s="191"/>
      <c r="F1096" s="160"/>
      <c r="G1096" s="160"/>
      <c r="H1096" s="160"/>
      <c r="I1096" s="160"/>
      <c r="J1096" s="160"/>
      <c r="K1096" s="160"/>
      <c r="L1096" s="160"/>
      <c r="M1096" s="160"/>
      <c r="N1096" s="160"/>
      <c r="O1096" s="160"/>
      <c r="P1096" s="160"/>
      <c r="Q1096" s="160"/>
      <c r="R1096" s="160"/>
      <c r="S1096" s="160"/>
      <c r="T1096" s="160"/>
      <c r="U1096" s="160"/>
      <c r="V1096" s="160"/>
      <c r="W1096" s="160"/>
      <c r="X1096" s="160"/>
      <c r="Y1096" s="150"/>
      <c r="Z1096" s="150"/>
      <c r="AA1096" s="150"/>
      <c r="AB1096" s="150"/>
      <c r="AC1096" s="150"/>
      <c r="AD1096" s="150"/>
      <c r="AE1096" s="150"/>
      <c r="AF1096" s="150"/>
      <c r="AG1096" s="150" t="s">
        <v>264</v>
      </c>
      <c r="AH1096" s="150">
        <v>4</v>
      </c>
      <c r="AI1096" s="150"/>
      <c r="AJ1096" s="150"/>
      <c r="AK1096" s="150"/>
      <c r="AL1096" s="150"/>
      <c r="AM1096" s="150"/>
      <c r="AN1096" s="150"/>
      <c r="AO1096" s="150"/>
      <c r="AP1096" s="150"/>
      <c r="AQ1096" s="150"/>
      <c r="AR1096" s="150"/>
      <c r="AS1096" s="150"/>
      <c r="AT1096" s="150"/>
      <c r="AU1096" s="150"/>
      <c r="AV1096" s="150"/>
      <c r="AW1096" s="150"/>
      <c r="AX1096" s="150"/>
      <c r="AY1096" s="150"/>
      <c r="AZ1096" s="150"/>
      <c r="BA1096" s="150"/>
      <c r="BB1096" s="150"/>
      <c r="BC1096" s="150"/>
      <c r="BD1096" s="150"/>
      <c r="BE1096" s="150"/>
      <c r="BF1096" s="150"/>
      <c r="BG1096" s="150"/>
      <c r="BH1096" s="150"/>
    </row>
    <row r="1097" spans="1:60" x14ac:dyDescent="0.2">
      <c r="A1097" s="163" t="s">
        <v>232</v>
      </c>
      <c r="B1097" s="164" t="s">
        <v>199</v>
      </c>
      <c r="C1097" s="182" t="s">
        <v>200</v>
      </c>
      <c r="D1097" s="165"/>
      <c r="E1097" s="166"/>
      <c r="F1097" s="167"/>
      <c r="G1097" s="168">
        <f>SUMIF(AG1098:AG1102,"&lt;&gt;NOR",G1098:G1102)</f>
        <v>0</v>
      </c>
      <c r="H1097" s="162"/>
      <c r="I1097" s="162">
        <f>SUM(I1098:I1102)</f>
        <v>0</v>
      </c>
      <c r="J1097" s="162"/>
      <c r="K1097" s="162">
        <f>SUM(K1098:K1102)</f>
        <v>0</v>
      </c>
      <c r="L1097" s="162"/>
      <c r="M1097" s="162">
        <f>SUM(M1098:M1102)</f>
        <v>0</v>
      </c>
      <c r="N1097" s="162"/>
      <c r="O1097" s="162">
        <f>SUM(O1098:O1102)</f>
        <v>0</v>
      </c>
      <c r="P1097" s="162"/>
      <c r="Q1097" s="162">
        <f>SUM(Q1098:Q1102)</f>
        <v>0</v>
      </c>
      <c r="R1097" s="162"/>
      <c r="S1097" s="162"/>
      <c r="T1097" s="162"/>
      <c r="U1097" s="162"/>
      <c r="V1097" s="162">
        <f>SUM(V1098:V1102)</f>
        <v>771.45</v>
      </c>
      <c r="W1097" s="162"/>
      <c r="X1097" s="162"/>
      <c r="AG1097" t="s">
        <v>233</v>
      </c>
    </row>
    <row r="1098" spans="1:60" outlineLevel="1" x14ac:dyDescent="0.2">
      <c r="A1098" s="175">
        <v>207</v>
      </c>
      <c r="B1098" s="176" t="s">
        <v>1106</v>
      </c>
      <c r="C1098" s="183" t="s">
        <v>1107</v>
      </c>
      <c r="D1098" s="177" t="s">
        <v>299</v>
      </c>
      <c r="E1098" s="178">
        <v>416.54786999999999</v>
      </c>
      <c r="F1098" s="179"/>
      <c r="G1098" s="180">
        <f>ROUND(E1098*F1098,2)</f>
        <v>0</v>
      </c>
      <c r="H1098" s="161"/>
      <c r="I1098" s="160">
        <f>ROUND(E1098*H1098,2)</f>
        <v>0</v>
      </c>
      <c r="J1098" s="161"/>
      <c r="K1098" s="160">
        <f>ROUND(E1098*J1098,2)</f>
        <v>0</v>
      </c>
      <c r="L1098" s="160">
        <v>21</v>
      </c>
      <c r="M1098" s="160">
        <f>G1098*(1+L1098/100)</f>
        <v>0</v>
      </c>
      <c r="N1098" s="160">
        <v>0</v>
      </c>
      <c r="O1098" s="160">
        <f>ROUND(E1098*N1098,2)</f>
        <v>0</v>
      </c>
      <c r="P1098" s="160">
        <v>0</v>
      </c>
      <c r="Q1098" s="160">
        <f>ROUND(E1098*P1098,2)</f>
        <v>0</v>
      </c>
      <c r="R1098" s="160"/>
      <c r="S1098" s="160" t="s">
        <v>260</v>
      </c>
      <c r="T1098" s="160" t="s">
        <v>260</v>
      </c>
      <c r="U1098" s="160">
        <v>0.49</v>
      </c>
      <c r="V1098" s="160">
        <f>ROUND(E1098*U1098,2)</f>
        <v>204.11</v>
      </c>
      <c r="W1098" s="160"/>
      <c r="X1098" s="160" t="s">
        <v>1108</v>
      </c>
      <c r="Y1098" s="150"/>
      <c r="Z1098" s="150"/>
      <c r="AA1098" s="150"/>
      <c r="AB1098" s="150"/>
      <c r="AC1098" s="150"/>
      <c r="AD1098" s="150"/>
      <c r="AE1098" s="150"/>
      <c r="AF1098" s="150"/>
      <c r="AG1098" s="150" t="s">
        <v>1109</v>
      </c>
      <c r="AH1098" s="150"/>
      <c r="AI1098" s="150"/>
      <c r="AJ1098" s="150"/>
      <c r="AK1098" s="150"/>
      <c r="AL1098" s="150"/>
      <c r="AM1098" s="150"/>
      <c r="AN1098" s="150"/>
      <c r="AO1098" s="150"/>
      <c r="AP1098" s="150"/>
      <c r="AQ1098" s="150"/>
      <c r="AR1098" s="150"/>
      <c r="AS1098" s="150"/>
      <c r="AT1098" s="150"/>
      <c r="AU1098" s="150"/>
      <c r="AV1098" s="150"/>
      <c r="AW1098" s="150"/>
      <c r="AX1098" s="150"/>
      <c r="AY1098" s="150"/>
      <c r="AZ1098" s="150"/>
      <c r="BA1098" s="150"/>
      <c r="BB1098" s="150"/>
      <c r="BC1098" s="150"/>
      <c r="BD1098" s="150"/>
      <c r="BE1098" s="150"/>
      <c r="BF1098" s="150"/>
      <c r="BG1098" s="150"/>
      <c r="BH1098" s="150"/>
    </row>
    <row r="1099" spans="1:60" outlineLevel="1" x14ac:dyDescent="0.2">
      <c r="A1099" s="175">
        <v>208</v>
      </c>
      <c r="B1099" s="176" t="s">
        <v>1110</v>
      </c>
      <c r="C1099" s="183" t="s">
        <v>1111</v>
      </c>
      <c r="D1099" s="177" t="s">
        <v>299</v>
      </c>
      <c r="E1099" s="178">
        <v>2082.7393499999998</v>
      </c>
      <c r="F1099" s="179"/>
      <c r="G1099" s="180">
        <f>ROUND(E1099*F1099,2)</f>
        <v>0</v>
      </c>
      <c r="H1099" s="161"/>
      <c r="I1099" s="160">
        <f>ROUND(E1099*H1099,2)</f>
        <v>0</v>
      </c>
      <c r="J1099" s="161"/>
      <c r="K1099" s="160">
        <f>ROUND(E1099*J1099,2)</f>
        <v>0</v>
      </c>
      <c r="L1099" s="160">
        <v>21</v>
      </c>
      <c r="M1099" s="160">
        <f>G1099*(1+L1099/100)</f>
        <v>0</v>
      </c>
      <c r="N1099" s="160">
        <v>0</v>
      </c>
      <c r="O1099" s="160">
        <f>ROUND(E1099*N1099,2)</f>
        <v>0</v>
      </c>
      <c r="P1099" s="160">
        <v>0</v>
      </c>
      <c r="Q1099" s="160">
        <f>ROUND(E1099*P1099,2)</f>
        <v>0</v>
      </c>
      <c r="R1099" s="160"/>
      <c r="S1099" s="160" t="s">
        <v>260</v>
      </c>
      <c r="T1099" s="160" t="s">
        <v>260</v>
      </c>
      <c r="U1099" s="160">
        <v>0</v>
      </c>
      <c r="V1099" s="160">
        <f>ROUND(E1099*U1099,2)</f>
        <v>0</v>
      </c>
      <c r="W1099" s="160"/>
      <c r="X1099" s="160" t="s">
        <v>1108</v>
      </c>
      <c r="Y1099" s="150"/>
      <c r="Z1099" s="150"/>
      <c r="AA1099" s="150"/>
      <c r="AB1099" s="150"/>
      <c r="AC1099" s="150"/>
      <c r="AD1099" s="150"/>
      <c r="AE1099" s="150"/>
      <c r="AF1099" s="150"/>
      <c r="AG1099" s="150" t="s">
        <v>1109</v>
      </c>
      <c r="AH1099" s="150"/>
      <c r="AI1099" s="150"/>
      <c r="AJ1099" s="150"/>
      <c r="AK1099" s="150"/>
      <c r="AL1099" s="150"/>
      <c r="AM1099" s="150"/>
      <c r="AN1099" s="150"/>
      <c r="AO1099" s="150"/>
      <c r="AP1099" s="150"/>
      <c r="AQ1099" s="150"/>
      <c r="AR1099" s="150"/>
      <c r="AS1099" s="150"/>
      <c r="AT1099" s="150"/>
      <c r="AU1099" s="150"/>
      <c r="AV1099" s="150"/>
      <c r="AW1099" s="150"/>
      <c r="AX1099" s="150"/>
      <c r="AY1099" s="150"/>
      <c r="AZ1099" s="150"/>
      <c r="BA1099" s="150"/>
      <c r="BB1099" s="150"/>
      <c r="BC1099" s="150"/>
      <c r="BD1099" s="150"/>
      <c r="BE1099" s="150"/>
      <c r="BF1099" s="150"/>
      <c r="BG1099" s="150"/>
      <c r="BH1099" s="150"/>
    </row>
    <row r="1100" spans="1:60" outlineLevel="1" x14ac:dyDescent="0.2">
      <c r="A1100" s="175">
        <v>209</v>
      </c>
      <c r="B1100" s="176" t="s">
        <v>1112</v>
      </c>
      <c r="C1100" s="183" t="s">
        <v>1113</v>
      </c>
      <c r="D1100" s="177" t="s">
        <v>299</v>
      </c>
      <c r="E1100" s="178">
        <v>416.54786999999999</v>
      </c>
      <c r="F1100" s="179"/>
      <c r="G1100" s="180">
        <f>ROUND(E1100*F1100,2)</f>
        <v>0</v>
      </c>
      <c r="H1100" s="161"/>
      <c r="I1100" s="160">
        <f>ROUND(E1100*H1100,2)</f>
        <v>0</v>
      </c>
      <c r="J1100" s="161"/>
      <c r="K1100" s="160">
        <f>ROUND(E1100*J1100,2)</f>
        <v>0</v>
      </c>
      <c r="L1100" s="160">
        <v>21</v>
      </c>
      <c r="M1100" s="160">
        <f>G1100*(1+L1100/100)</f>
        <v>0</v>
      </c>
      <c r="N1100" s="160">
        <v>0</v>
      </c>
      <c r="O1100" s="160">
        <f>ROUND(E1100*N1100,2)</f>
        <v>0</v>
      </c>
      <c r="P1100" s="160">
        <v>0</v>
      </c>
      <c r="Q1100" s="160">
        <f>ROUND(E1100*P1100,2)</f>
        <v>0</v>
      </c>
      <c r="R1100" s="160"/>
      <c r="S1100" s="160" t="s">
        <v>260</v>
      </c>
      <c r="T1100" s="160" t="s">
        <v>260</v>
      </c>
      <c r="U1100" s="160">
        <v>0.94199999999999995</v>
      </c>
      <c r="V1100" s="160">
        <f>ROUND(E1100*U1100,2)</f>
        <v>392.39</v>
      </c>
      <c r="W1100" s="160"/>
      <c r="X1100" s="160" t="s">
        <v>1108</v>
      </c>
      <c r="Y1100" s="150"/>
      <c r="Z1100" s="150"/>
      <c r="AA1100" s="150"/>
      <c r="AB1100" s="150"/>
      <c r="AC1100" s="150"/>
      <c r="AD1100" s="150"/>
      <c r="AE1100" s="150"/>
      <c r="AF1100" s="150"/>
      <c r="AG1100" s="150" t="s">
        <v>1109</v>
      </c>
      <c r="AH1100" s="150"/>
      <c r="AI1100" s="150"/>
      <c r="AJ1100" s="150"/>
      <c r="AK1100" s="150"/>
      <c r="AL1100" s="150"/>
      <c r="AM1100" s="150"/>
      <c r="AN1100" s="150"/>
      <c r="AO1100" s="150"/>
      <c r="AP1100" s="150"/>
      <c r="AQ1100" s="150"/>
      <c r="AR1100" s="150"/>
      <c r="AS1100" s="150"/>
      <c r="AT1100" s="150"/>
      <c r="AU1100" s="150"/>
      <c r="AV1100" s="150"/>
      <c r="AW1100" s="150"/>
      <c r="AX1100" s="150"/>
      <c r="AY1100" s="150"/>
      <c r="AZ1100" s="150"/>
      <c r="BA1100" s="150"/>
      <c r="BB1100" s="150"/>
      <c r="BC1100" s="150"/>
      <c r="BD1100" s="150"/>
      <c r="BE1100" s="150"/>
      <c r="BF1100" s="150"/>
      <c r="BG1100" s="150"/>
      <c r="BH1100" s="150"/>
    </row>
    <row r="1101" spans="1:60" outlineLevel="1" x14ac:dyDescent="0.2">
      <c r="A1101" s="175">
        <v>210</v>
      </c>
      <c r="B1101" s="176" t="s">
        <v>1114</v>
      </c>
      <c r="C1101" s="183" t="s">
        <v>1115</v>
      </c>
      <c r="D1101" s="177" t="s">
        <v>299</v>
      </c>
      <c r="E1101" s="178">
        <v>1666.19148</v>
      </c>
      <c r="F1101" s="179"/>
      <c r="G1101" s="180">
        <f>ROUND(E1101*F1101,2)</f>
        <v>0</v>
      </c>
      <c r="H1101" s="161"/>
      <c r="I1101" s="160">
        <f>ROUND(E1101*H1101,2)</f>
        <v>0</v>
      </c>
      <c r="J1101" s="161"/>
      <c r="K1101" s="160">
        <f>ROUND(E1101*J1101,2)</f>
        <v>0</v>
      </c>
      <c r="L1101" s="160">
        <v>21</v>
      </c>
      <c r="M1101" s="160">
        <f>G1101*(1+L1101/100)</f>
        <v>0</v>
      </c>
      <c r="N1101" s="160">
        <v>0</v>
      </c>
      <c r="O1101" s="160">
        <f>ROUND(E1101*N1101,2)</f>
        <v>0</v>
      </c>
      <c r="P1101" s="160">
        <v>0</v>
      </c>
      <c r="Q1101" s="160">
        <f>ROUND(E1101*P1101,2)</f>
        <v>0</v>
      </c>
      <c r="R1101" s="160"/>
      <c r="S1101" s="160" t="s">
        <v>260</v>
      </c>
      <c r="T1101" s="160" t="s">
        <v>260</v>
      </c>
      <c r="U1101" s="160">
        <v>0.105</v>
      </c>
      <c r="V1101" s="160">
        <f>ROUND(E1101*U1101,2)</f>
        <v>174.95</v>
      </c>
      <c r="W1101" s="160"/>
      <c r="X1101" s="160" t="s">
        <v>1108</v>
      </c>
      <c r="Y1101" s="150"/>
      <c r="Z1101" s="150"/>
      <c r="AA1101" s="150"/>
      <c r="AB1101" s="150"/>
      <c r="AC1101" s="150"/>
      <c r="AD1101" s="150"/>
      <c r="AE1101" s="150"/>
      <c r="AF1101" s="150"/>
      <c r="AG1101" s="150" t="s">
        <v>1109</v>
      </c>
      <c r="AH1101" s="150"/>
      <c r="AI1101" s="150"/>
      <c r="AJ1101" s="150"/>
      <c r="AK1101" s="150"/>
      <c r="AL1101" s="150"/>
      <c r="AM1101" s="150"/>
      <c r="AN1101" s="150"/>
      <c r="AO1101" s="150"/>
      <c r="AP1101" s="150"/>
      <c r="AQ1101" s="150"/>
      <c r="AR1101" s="150"/>
      <c r="AS1101" s="150"/>
      <c r="AT1101" s="150"/>
      <c r="AU1101" s="150"/>
      <c r="AV1101" s="150"/>
      <c r="AW1101" s="150"/>
      <c r="AX1101" s="150"/>
      <c r="AY1101" s="150"/>
      <c r="AZ1101" s="150"/>
      <c r="BA1101" s="150"/>
      <c r="BB1101" s="150"/>
      <c r="BC1101" s="150"/>
      <c r="BD1101" s="150"/>
      <c r="BE1101" s="150"/>
      <c r="BF1101" s="150"/>
      <c r="BG1101" s="150"/>
      <c r="BH1101" s="150"/>
    </row>
    <row r="1102" spans="1:60" outlineLevel="1" x14ac:dyDescent="0.2">
      <c r="A1102" s="169">
        <v>211</v>
      </c>
      <c r="B1102" s="170" t="s">
        <v>1116</v>
      </c>
      <c r="C1102" s="184" t="s">
        <v>1117</v>
      </c>
      <c r="D1102" s="171" t="s">
        <v>299</v>
      </c>
      <c r="E1102" s="172">
        <v>416.54786999999999</v>
      </c>
      <c r="F1102" s="173"/>
      <c r="G1102" s="174">
        <f>ROUND(E1102*F1102,2)</f>
        <v>0</v>
      </c>
      <c r="H1102" s="161"/>
      <c r="I1102" s="160">
        <f>ROUND(E1102*H1102,2)</f>
        <v>0</v>
      </c>
      <c r="J1102" s="161"/>
      <c r="K1102" s="160">
        <f>ROUND(E1102*J1102,2)</f>
        <v>0</v>
      </c>
      <c r="L1102" s="160">
        <v>21</v>
      </c>
      <c r="M1102" s="160">
        <f>G1102*(1+L1102/100)</f>
        <v>0</v>
      </c>
      <c r="N1102" s="160">
        <v>0</v>
      </c>
      <c r="O1102" s="160">
        <f>ROUND(E1102*N1102,2)</f>
        <v>0</v>
      </c>
      <c r="P1102" s="160">
        <v>0</v>
      </c>
      <c r="Q1102" s="160">
        <f>ROUND(E1102*P1102,2)</f>
        <v>0</v>
      </c>
      <c r="R1102" s="160"/>
      <c r="S1102" s="160" t="s">
        <v>260</v>
      </c>
      <c r="T1102" s="160" t="s">
        <v>260</v>
      </c>
      <c r="U1102" s="160">
        <v>0</v>
      </c>
      <c r="V1102" s="160">
        <f>ROUND(E1102*U1102,2)</f>
        <v>0</v>
      </c>
      <c r="W1102" s="160"/>
      <c r="X1102" s="160" t="s">
        <v>1108</v>
      </c>
      <c r="Y1102" s="150"/>
      <c r="Z1102" s="150"/>
      <c r="AA1102" s="150"/>
      <c r="AB1102" s="150"/>
      <c r="AC1102" s="150"/>
      <c r="AD1102" s="150"/>
      <c r="AE1102" s="150"/>
      <c r="AF1102" s="150"/>
      <c r="AG1102" s="150" t="s">
        <v>1109</v>
      </c>
      <c r="AH1102" s="150"/>
      <c r="AI1102" s="150"/>
      <c r="AJ1102" s="150"/>
      <c r="AK1102" s="150"/>
      <c r="AL1102" s="150"/>
      <c r="AM1102" s="150"/>
      <c r="AN1102" s="150"/>
      <c r="AO1102" s="150"/>
      <c r="AP1102" s="150"/>
      <c r="AQ1102" s="150"/>
      <c r="AR1102" s="150"/>
      <c r="AS1102" s="150"/>
      <c r="AT1102" s="150"/>
      <c r="AU1102" s="150"/>
      <c r="AV1102" s="150"/>
      <c r="AW1102" s="150"/>
      <c r="AX1102" s="150"/>
      <c r="AY1102" s="150"/>
      <c r="AZ1102" s="150"/>
      <c r="BA1102" s="150"/>
      <c r="BB1102" s="150"/>
      <c r="BC1102" s="150"/>
      <c r="BD1102" s="150"/>
      <c r="BE1102" s="150"/>
      <c r="BF1102" s="150"/>
      <c r="BG1102" s="150"/>
      <c r="BH1102" s="150"/>
    </row>
    <row r="1103" spans="1:60" x14ac:dyDescent="0.2">
      <c r="A1103" s="3"/>
      <c r="B1103" s="4"/>
      <c r="C1103" s="185"/>
      <c r="D1103" s="6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AE1103">
        <v>15</v>
      </c>
      <c r="AF1103">
        <v>21</v>
      </c>
      <c r="AG1103" t="s">
        <v>219</v>
      </c>
    </row>
    <row r="1104" spans="1:60" x14ac:dyDescent="0.2">
      <c r="A1104" s="153"/>
      <c r="B1104" s="154" t="s">
        <v>31</v>
      </c>
      <c r="C1104" s="186"/>
      <c r="D1104" s="155"/>
      <c r="E1104" s="156"/>
      <c r="F1104" s="156"/>
      <c r="G1104" s="181">
        <f>G8+G37+G48+G121+G141+G159+G178+G417+G482+G517+G540+G563+G780+G782+G796+G814+G831+G855+G859+G974+G987+G1004+G1010+G1035+G1038+G1097</f>
        <v>0</v>
      </c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AE1104">
        <f>SUMIF(L7:L1102,AE1103,G7:G1102)</f>
        <v>0</v>
      </c>
      <c r="AF1104">
        <f>SUMIF(L7:L1102,AF1103,G7:G1102)</f>
        <v>0</v>
      </c>
      <c r="AG1104" t="s">
        <v>253</v>
      </c>
    </row>
    <row r="1105" spans="1:33" x14ac:dyDescent="0.2">
      <c r="A1105" s="3"/>
      <c r="B1105" s="4"/>
      <c r="C1105" s="185"/>
      <c r="D1105" s="6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</row>
    <row r="1106" spans="1:33" x14ac:dyDescent="0.2">
      <c r="A1106" s="3"/>
      <c r="B1106" s="4"/>
      <c r="C1106" s="185"/>
      <c r="D1106" s="6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</row>
    <row r="1107" spans="1:33" x14ac:dyDescent="0.2">
      <c r="A1107" s="276" t="s">
        <v>254</v>
      </c>
      <c r="B1107" s="276"/>
      <c r="C1107" s="277"/>
      <c r="D1107" s="6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</row>
    <row r="1108" spans="1:33" x14ac:dyDescent="0.2">
      <c r="A1108" s="257"/>
      <c r="B1108" s="258"/>
      <c r="C1108" s="259"/>
      <c r="D1108" s="258"/>
      <c r="E1108" s="258"/>
      <c r="F1108" s="258"/>
      <c r="G1108" s="260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AG1108" t="s">
        <v>255</v>
      </c>
    </row>
    <row r="1109" spans="1:33" x14ac:dyDescent="0.2">
      <c r="A1109" s="261"/>
      <c r="B1109" s="262"/>
      <c r="C1109" s="263"/>
      <c r="D1109" s="262"/>
      <c r="E1109" s="262"/>
      <c r="F1109" s="262"/>
      <c r="G1109" s="264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</row>
    <row r="1110" spans="1:33" x14ac:dyDescent="0.2">
      <c r="A1110" s="261"/>
      <c r="B1110" s="262"/>
      <c r="C1110" s="263"/>
      <c r="D1110" s="262"/>
      <c r="E1110" s="262"/>
      <c r="F1110" s="262"/>
      <c r="G1110" s="264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</row>
    <row r="1111" spans="1:33" x14ac:dyDescent="0.2">
      <c r="A1111" s="261"/>
      <c r="B1111" s="262"/>
      <c r="C1111" s="263"/>
      <c r="D1111" s="262"/>
      <c r="E1111" s="262"/>
      <c r="F1111" s="262"/>
      <c r="G1111" s="264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</row>
    <row r="1112" spans="1:33" x14ac:dyDescent="0.2">
      <c r="A1112" s="265"/>
      <c r="B1112" s="266"/>
      <c r="C1112" s="267"/>
      <c r="D1112" s="266"/>
      <c r="E1112" s="266"/>
      <c r="F1112" s="266"/>
      <c r="G1112" s="268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</row>
    <row r="1113" spans="1:33" x14ac:dyDescent="0.2">
      <c r="A1113" s="3"/>
      <c r="B1113" s="4"/>
      <c r="C1113" s="185"/>
      <c r="D1113" s="6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</row>
    <row r="1114" spans="1:33" x14ac:dyDescent="0.2">
      <c r="C1114" s="187"/>
      <c r="D1114" s="10"/>
      <c r="AG1114" t="s">
        <v>256</v>
      </c>
    </row>
    <row r="1115" spans="1:33" x14ac:dyDescent="0.2">
      <c r="D1115" s="10"/>
    </row>
    <row r="1116" spans="1:33" x14ac:dyDescent="0.2">
      <c r="D1116" s="10"/>
    </row>
    <row r="1117" spans="1:33" x14ac:dyDescent="0.2">
      <c r="D1117" s="10"/>
    </row>
    <row r="1118" spans="1:33" x14ac:dyDescent="0.2">
      <c r="D1118" s="10"/>
    </row>
    <row r="1119" spans="1:33" x14ac:dyDescent="0.2">
      <c r="D1119" s="10"/>
    </row>
    <row r="1120" spans="1:33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6">
    <mergeCell ref="A1108:G1112"/>
    <mergeCell ref="A1:G1"/>
    <mergeCell ref="C2:G2"/>
    <mergeCell ref="C3:G3"/>
    <mergeCell ref="C4:G4"/>
    <mergeCell ref="A1107:C1107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24" customWidth="1"/>
    <col min="3" max="3" width="38.28515625" style="124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69" t="s">
        <v>7</v>
      </c>
      <c r="B1" s="269"/>
      <c r="C1" s="269"/>
      <c r="D1" s="269"/>
      <c r="E1" s="269"/>
      <c r="F1" s="269"/>
      <c r="G1" s="269"/>
      <c r="AG1" t="s">
        <v>207</v>
      </c>
    </row>
    <row r="2" spans="1:60" ht="24.95" customHeight="1" x14ac:dyDescent="0.2">
      <c r="A2" s="142" t="s">
        <v>8</v>
      </c>
      <c r="B2" s="49" t="s">
        <v>43</v>
      </c>
      <c r="C2" s="270" t="s">
        <v>44</v>
      </c>
      <c r="D2" s="271"/>
      <c r="E2" s="271"/>
      <c r="F2" s="271"/>
      <c r="G2" s="272"/>
      <c r="AG2" t="s">
        <v>208</v>
      </c>
    </row>
    <row r="3" spans="1:60" ht="24.95" customHeight="1" x14ac:dyDescent="0.2">
      <c r="A3" s="142" t="s">
        <v>9</v>
      </c>
      <c r="B3" s="49" t="s">
        <v>52</v>
      </c>
      <c r="C3" s="270" t="s">
        <v>53</v>
      </c>
      <c r="D3" s="271"/>
      <c r="E3" s="271"/>
      <c r="F3" s="271"/>
      <c r="G3" s="272"/>
      <c r="AC3" s="124" t="s">
        <v>208</v>
      </c>
      <c r="AG3" t="s">
        <v>209</v>
      </c>
    </row>
    <row r="4" spans="1:60" ht="24.95" customHeight="1" x14ac:dyDescent="0.2">
      <c r="A4" s="143" t="s">
        <v>10</v>
      </c>
      <c r="B4" s="144" t="s">
        <v>58</v>
      </c>
      <c r="C4" s="273" t="s">
        <v>59</v>
      </c>
      <c r="D4" s="274"/>
      <c r="E4" s="274"/>
      <c r="F4" s="274"/>
      <c r="G4" s="275"/>
      <c r="AG4" t="s">
        <v>210</v>
      </c>
    </row>
    <row r="5" spans="1:60" x14ac:dyDescent="0.2">
      <c r="D5" s="10"/>
    </row>
    <row r="6" spans="1:60" ht="38.25" x14ac:dyDescent="0.2">
      <c r="A6" s="146" t="s">
        <v>211</v>
      </c>
      <c r="B6" s="148" t="s">
        <v>212</v>
      </c>
      <c r="C6" s="148" t="s">
        <v>213</v>
      </c>
      <c r="D6" s="147" t="s">
        <v>214</v>
      </c>
      <c r="E6" s="146" t="s">
        <v>215</v>
      </c>
      <c r="F6" s="145" t="s">
        <v>216</v>
      </c>
      <c r="G6" s="146" t="s">
        <v>31</v>
      </c>
      <c r="H6" s="149" t="s">
        <v>32</v>
      </c>
      <c r="I6" s="149" t="s">
        <v>217</v>
      </c>
      <c r="J6" s="149" t="s">
        <v>33</v>
      </c>
      <c r="K6" s="149" t="s">
        <v>218</v>
      </c>
      <c r="L6" s="149" t="s">
        <v>219</v>
      </c>
      <c r="M6" s="149" t="s">
        <v>220</v>
      </c>
      <c r="N6" s="149" t="s">
        <v>221</v>
      </c>
      <c r="O6" s="149" t="s">
        <v>222</v>
      </c>
      <c r="P6" s="149" t="s">
        <v>223</v>
      </c>
      <c r="Q6" s="149" t="s">
        <v>224</v>
      </c>
      <c r="R6" s="149" t="s">
        <v>225</v>
      </c>
      <c r="S6" s="149" t="s">
        <v>226</v>
      </c>
      <c r="T6" s="149" t="s">
        <v>227</v>
      </c>
      <c r="U6" s="149" t="s">
        <v>228</v>
      </c>
      <c r="V6" s="149" t="s">
        <v>229</v>
      </c>
      <c r="W6" s="149" t="s">
        <v>230</v>
      </c>
      <c r="X6" s="149" t="s">
        <v>231</v>
      </c>
    </row>
    <row r="7" spans="1:60" hidden="1" x14ac:dyDescent="0.2">
      <c r="A7" s="3"/>
      <c r="B7" s="4"/>
      <c r="C7" s="4"/>
      <c r="D7" s="6"/>
      <c r="E7" s="151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</row>
    <row r="8" spans="1:60" x14ac:dyDescent="0.2">
      <c r="A8" s="163" t="s">
        <v>232</v>
      </c>
      <c r="B8" s="164" t="s">
        <v>136</v>
      </c>
      <c r="C8" s="182" t="s">
        <v>137</v>
      </c>
      <c r="D8" s="165"/>
      <c r="E8" s="166"/>
      <c r="F8" s="167"/>
      <c r="G8" s="168">
        <f>SUMIF(AG9:AG14,"&lt;&gt;NOR",G9:G14)</f>
        <v>0</v>
      </c>
      <c r="H8" s="162"/>
      <c r="I8" s="162">
        <f>SUM(I9:I14)</f>
        <v>0</v>
      </c>
      <c r="J8" s="162"/>
      <c r="K8" s="162">
        <f>SUM(K9:K14)</f>
        <v>0</v>
      </c>
      <c r="L8" s="162"/>
      <c r="M8" s="162">
        <f>SUM(M9:M14)</f>
        <v>0</v>
      </c>
      <c r="N8" s="162"/>
      <c r="O8" s="162">
        <f>SUM(O9:O14)</f>
        <v>0.23</v>
      </c>
      <c r="P8" s="162"/>
      <c r="Q8" s="162">
        <f>SUM(Q9:Q14)</f>
        <v>0</v>
      </c>
      <c r="R8" s="162"/>
      <c r="S8" s="162"/>
      <c r="T8" s="162"/>
      <c r="U8" s="162"/>
      <c r="V8" s="162">
        <f>SUM(V9:V14)</f>
        <v>0</v>
      </c>
      <c r="W8" s="162"/>
      <c r="X8" s="162"/>
      <c r="AG8" t="s">
        <v>233</v>
      </c>
    </row>
    <row r="9" spans="1:60" ht="22.5" outlineLevel="1" x14ac:dyDescent="0.2">
      <c r="A9" s="169">
        <v>1</v>
      </c>
      <c r="B9" s="170" t="s">
        <v>1118</v>
      </c>
      <c r="C9" s="184" t="s">
        <v>1119</v>
      </c>
      <c r="D9" s="171" t="s">
        <v>1120</v>
      </c>
      <c r="E9" s="172">
        <v>112.87690000000001</v>
      </c>
      <c r="F9" s="173"/>
      <c r="G9" s="174">
        <f>ROUND(E9*F9,2)</f>
        <v>0</v>
      </c>
      <c r="H9" s="161"/>
      <c r="I9" s="160">
        <f>ROUND(E9*H9,2)</f>
        <v>0</v>
      </c>
      <c r="J9" s="161"/>
      <c r="K9" s="160">
        <f>ROUND(E9*J9,2)</f>
        <v>0</v>
      </c>
      <c r="L9" s="160">
        <v>21</v>
      </c>
      <c r="M9" s="160">
        <f>G9*(1+L9/100)</f>
        <v>0</v>
      </c>
      <c r="N9" s="160">
        <v>2E-3</v>
      </c>
      <c r="O9" s="160">
        <f>ROUND(E9*N9,2)</f>
        <v>0.23</v>
      </c>
      <c r="P9" s="160">
        <v>0</v>
      </c>
      <c r="Q9" s="160">
        <f>ROUND(E9*P9,2)</f>
        <v>0</v>
      </c>
      <c r="R9" s="160"/>
      <c r="S9" s="160" t="s">
        <v>236</v>
      </c>
      <c r="T9" s="160" t="s">
        <v>237</v>
      </c>
      <c r="U9" s="160">
        <v>0</v>
      </c>
      <c r="V9" s="160">
        <f>ROUND(E9*U9,2)</f>
        <v>0</v>
      </c>
      <c r="W9" s="160"/>
      <c r="X9" s="160" t="s">
        <v>261</v>
      </c>
      <c r="Y9" s="150"/>
      <c r="Z9" s="150"/>
      <c r="AA9" s="150"/>
      <c r="AB9" s="150"/>
      <c r="AC9" s="150"/>
      <c r="AD9" s="150"/>
      <c r="AE9" s="150"/>
      <c r="AF9" s="150"/>
      <c r="AG9" s="150" t="s">
        <v>262</v>
      </c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</row>
    <row r="10" spans="1:60" ht="33.75" outlineLevel="1" x14ac:dyDescent="0.2">
      <c r="A10" s="157"/>
      <c r="B10" s="158"/>
      <c r="C10" s="195" t="s">
        <v>1121</v>
      </c>
      <c r="D10" s="188"/>
      <c r="E10" s="189">
        <v>24.69</v>
      </c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60"/>
      <c r="U10" s="160"/>
      <c r="V10" s="160"/>
      <c r="W10" s="160"/>
      <c r="X10" s="160"/>
      <c r="Y10" s="150"/>
      <c r="Z10" s="150"/>
      <c r="AA10" s="150"/>
      <c r="AB10" s="150"/>
      <c r="AC10" s="150"/>
      <c r="AD10" s="150"/>
      <c r="AE10" s="150"/>
      <c r="AF10" s="150"/>
      <c r="AG10" s="150" t="s">
        <v>264</v>
      </c>
      <c r="AH10" s="150">
        <v>0</v>
      </c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</row>
    <row r="11" spans="1:60" ht="33.75" outlineLevel="1" x14ac:dyDescent="0.2">
      <c r="A11" s="157"/>
      <c r="B11" s="158"/>
      <c r="C11" s="195" t="s">
        <v>1122</v>
      </c>
      <c r="D11" s="188"/>
      <c r="E11" s="189">
        <v>17.12</v>
      </c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50"/>
      <c r="Z11" s="150"/>
      <c r="AA11" s="150"/>
      <c r="AB11" s="150"/>
      <c r="AC11" s="150"/>
      <c r="AD11" s="150"/>
      <c r="AE11" s="150"/>
      <c r="AF11" s="150"/>
      <c r="AG11" s="150" t="s">
        <v>264</v>
      </c>
      <c r="AH11" s="150">
        <v>0</v>
      </c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</row>
    <row r="12" spans="1:60" ht="45" outlineLevel="1" x14ac:dyDescent="0.2">
      <c r="A12" s="157"/>
      <c r="B12" s="158"/>
      <c r="C12" s="195" t="s">
        <v>1123</v>
      </c>
      <c r="D12" s="188"/>
      <c r="E12" s="189">
        <v>63.01</v>
      </c>
      <c r="F12" s="160"/>
      <c r="G12" s="160"/>
      <c r="H12" s="160"/>
      <c r="I12" s="160"/>
      <c r="J12" s="160"/>
      <c r="K12" s="160"/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0"/>
      <c r="W12" s="160"/>
      <c r="X12" s="160"/>
      <c r="Y12" s="150"/>
      <c r="Z12" s="150"/>
      <c r="AA12" s="150"/>
      <c r="AB12" s="150"/>
      <c r="AC12" s="150"/>
      <c r="AD12" s="150"/>
      <c r="AE12" s="150"/>
      <c r="AF12" s="150"/>
      <c r="AG12" s="150" t="s">
        <v>264</v>
      </c>
      <c r="AH12" s="150">
        <v>0</v>
      </c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</row>
    <row r="13" spans="1:60" ht="45" outlineLevel="1" x14ac:dyDescent="0.2">
      <c r="A13" s="157"/>
      <c r="B13" s="158"/>
      <c r="C13" s="195" t="s">
        <v>1124</v>
      </c>
      <c r="D13" s="188"/>
      <c r="E13" s="189">
        <v>7.21</v>
      </c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60"/>
      <c r="Q13" s="160"/>
      <c r="R13" s="160"/>
      <c r="S13" s="160"/>
      <c r="T13" s="160"/>
      <c r="U13" s="160"/>
      <c r="V13" s="160"/>
      <c r="W13" s="160"/>
      <c r="X13" s="160"/>
      <c r="Y13" s="150"/>
      <c r="Z13" s="150"/>
      <c r="AA13" s="150"/>
      <c r="AB13" s="150"/>
      <c r="AC13" s="150"/>
      <c r="AD13" s="150"/>
      <c r="AE13" s="150"/>
      <c r="AF13" s="150"/>
      <c r="AG13" s="150" t="s">
        <v>264</v>
      </c>
      <c r="AH13" s="150">
        <v>0</v>
      </c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50"/>
      <c r="BF13" s="150"/>
      <c r="BG13" s="150"/>
      <c r="BH13" s="150"/>
    </row>
    <row r="14" spans="1:60" outlineLevel="1" x14ac:dyDescent="0.2">
      <c r="A14" s="157"/>
      <c r="B14" s="158"/>
      <c r="C14" s="195" t="s">
        <v>1125</v>
      </c>
      <c r="D14" s="188"/>
      <c r="E14" s="189">
        <v>0.84</v>
      </c>
      <c r="F14" s="160"/>
      <c r="G14" s="160"/>
      <c r="H14" s="160"/>
      <c r="I14" s="160"/>
      <c r="J14" s="160"/>
      <c r="K14" s="160"/>
      <c r="L14" s="160"/>
      <c r="M14" s="160"/>
      <c r="N14" s="160"/>
      <c r="O14" s="160"/>
      <c r="P14" s="160"/>
      <c r="Q14" s="160"/>
      <c r="R14" s="160"/>
      <c r="S14" s="160"/>
      <c r="T14" s="160"/>
      <c r="U14" s="160"/>
      <c r="V14" s="160"/>
      <c r="W14" s="160"/>
      <c r="X14" s="160"/>
      <c r="Y14" s="150"/>
      <c r="Z14" s="150"/>
      <c r="AA14" s="150"/>
      <c r="AB14" s="150"/>
      <c r="AC14" s="150"/>
      <c r="AD14" s="150"/>
      <c r="AE14" s="150"/>
      <c r="AF14" s="150"/>
      <c r="AG14" s="150" t="s">
        <v>264</v>
      </c>
      <c r="AH14" s="150">
        <v>0</v>
      </c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</row>
    <row r="15" spans="1:60" x14ac:dyDescent="0.2">
      <c r="A15" s="163" t="s">
        <v>232</v>
      </c>
      <c r="B15" s="164" t="s">
        <v>146</v>
      </c>
      <c r="C15" s="182" t="s">
        <v>147</v>
      </c>
      <c r="D15" s="165"/>
      <c r="E15" s="166"/>
      <c r="F15" s="167"/>
      <c r="G15" s="168">
        <f>SUMIF(AG16:AG25,"&lt;&gt;NOR",G16:G25)</f>
        <v>0</v>
      </c>
      <c r="H15" s="162"/>
      <c r="I15" s="162">
        <f>SUM(I16:I25)</f>
        <v>0</v>
      </c>
      <c r="J15" s="162"/>
      <c r="K15" s="162">
        <f>SUM(K16:K25)</f>
        <v>0</v>
      </c>
      <c r="L15" s="162"/>
      <c r="M15" s="162">
        <f>SUM(M16:M25)</f>
        <v>0</v>
      </c>
      <c r="N15" s="162"/>
      <c r="O15" s="162">
        <f>SUM(O16:O25)</f>
        <v>2.09</v>
      </c>
      <c r="P15" s="162"/>
      <c r="Q15" s="162">
        <f>SUM(Q16:Q25)</f>
        <v>0</v>
      </c>
      <c r="R15" s="162"/>
      <c r="S15" s="162"/>
      <c r="T15" s="162"/>
      <c r="U15" s="162"/>
      <c r="V15" s="162">
        <f>SUM(V16:V25)</f>
        <v>0</v>
      </c>
      <c r="W15" s="162"/>
      <c r="X15" s="162"/>
      <c r="AG15" t="s">
        <v>233</v>
      </c>
    </row>
    <row r="16" spans="1:60" outlineLevel="1" x14ac:dyDescent="0.2">
      <c r="A16" s="169">
        <v>2</v>
      </c>
      <c r="B16" s="170" t="s">
        <v>1126</v>
      </c>
      <c r="C16" s="184" t="s">
        <v>1127</v>
      </c>
      <c r="D16" s="171" t="s">
        <v>1120</v>
      </c>
      <c r="E16" s="172">
        <v>72.186999999999998</v>
      </c>
      <c r="F16" s="173"/>
      <c r="G16" s="174">
        <f>ROUND(E16*F16,2)</f>
        <v>0</v>
      </c>
      <c r="H16" s="161"/>
      <c r="I16" s="160">
        <f>ROUND(E16*H16,2)</f>
        <v>0</v>
      </c>
      <c r="J16" s="161"/>
      <c r="K16" s="160">
        <f>ROUND(E16*J16,2)</f>
        <v>0</v>
      </c>
      <c r="L16" s="160">
        <v>21</v>
      </c>
      <c r="M16" s="160">
        <f>G16*(1+L16/100)</f>
        <v>0</v>
      </c>
      <c r="N16" s="160">
        <v>2.9000000000000001E-2</v>
      </c>
      <c r="O16" s="160">
        <f>ROUND(E16*N16,2)</f>
        <v>2.09</v>
      </c>
      <c r="P16" s="160">
        <v>0</v>
      </c>
      <c r="Q16" s="160">
        <f>ROUND(E16*P16,2)</f>
        <v>0</v>
      </c>
      <c r="R16" s="160"/>
      <c r="S16" s="160" t="s">
        <v>236</v>
      </c>
      <c r="T16" s="160" t="s">
        <v>237</v>
      </c>
      <c r="U16" s="160">
        <v>0</v>
      </c>
      <c r="V16" s="160">
        <f>ROUND(E16*U16,2)</f>
        <v>0</v>
      </c>
      <c r="W16" s="160"/>
      <c r="X16" s="160" t="s">
        <v>261</v>
      </c>
      <c r="Y16" s="150"/>
      <c r="Z16" s="150"/>
      <c r="AA16" s="150"/>
      <c r="AB16" s="150"/>
      <c r="AC16" s="150"/>
      <c r="AD16" s="150"/>
      <c r="AE16" s="150"/>
      <c r="AF16" s="150"/>
      <c r="AG16" s="150" t="s">
        <v>262</v>
      </c>
      <c r="AH16" s="150"/>
      <c r="AI16" s="150"/>
      <c r="AJ16" s="150"/>
      <c r="AK16" s="150"/>
      <c r="AL16" s="150"/>
      <c r="AM16" s="150"/>
      <c r="AN16" s="150"/>
      <c r="AO16" s="150"/>
      <c r="AP16" s="150"/>
      <c r="AQ16" s="150"/>
      <c r="AR16" s="150"/>
      <c r="AS16" s="150"/>
      <c r="AT16" s="150"/>
      <c r="AU16" s="150"/>
      <c r="AV16" s="150"/>
      <c r="AW16" s="150"/>
      <c r="AX16" s="150"/>
      <c r="AY16" s="150"/>
      <c r="AZ16" s="150"/>
      <c r="BA16" s="150"/>
      <c r="BB16" s="150"/>
      <c r="BC16" s="150"/>
      <c r="BD16" s="150"/>
      <c r="BE16" s="150"/>
      <c r="BF16" s="150"/>
      <c r="BG16" s="150"/>
      <c r="BH16" s="150"/>
    </row>
    <row r="17" spans="1:60" outlineLevel="1" x14ac:dyDescent="0.2">
      <c r="A17" s="157"/>
      <c r="B17" s="158"/>
      <c r="C17" s="195" t="s">
        <v>1128</v>
      </c>
      <c r="D17" s="188"/>
      <c r="E17" s="189">
        <v>27.8</v>
      </c>
      <c r="F17" s="160"/>
      <c r="G17" s="160"/>
      <c r="H17" s="160"/>
      <c r="I17" s="160"/>
      <c r="J17" s="160"/>
      <c r="K17" s="160"/>
      <c r="L17" s="160"/>
      <c r="M17" s="160"/>
      <c r="N17" s="160"/>
      <c r="O17" s="160"/>
      <c r="P17" s="160"/>
      <c r="Q17" s="160"/>
      <c r="R17" s="160"/>
      <c r="S17" s="160"/>
      <c r="T17" s="160"/>
      <c r="U17" s="160"/>
      <c r="V17" s="160"/>
      <c r="W17" s="160"/>
      <c r="X17" s="160"/>
      <c r="Y17" s="150"/>
      <c r="Z17" s="150"/>
      <c r="AA17" s="150"/>
      <c r="AB17" s="150"/>
      <c r="AC17" s="150"/>
      <c r="AD17" s="150"/>
      <c r="AE17" s="150"/>
      <c r="AF17" s="150"/>
      <c r="AG17" s="150" t="s">
        <v>264</v>
      </c>
      <c r="AH17" s="150">
        <v>0</v>
      </c>
      <c r="AI17" s="150"/>
      <c r="AJ17" s="150"/>
      <c r="AK17" s="150"/>
      <c r="AL17" s="150"/>
      <c r="AM17" s="150"/>
      <c r="AN17" s="150"/>
      <c r="AO17" s="150"/>
      <c r="AP17" s="150"/>
      <c r="AQ17" s="150"/>
      <c r="AR17" s="150"/>
      <c r="AS17" s="150"/>
      <c r="AT17" s="150"/>
      <c r="AU17" s="150"/>
      <c r="AV17" s="150"/>
      <c r="AW17" s="150"/>
      <c r="AX17" s="150"/>
      <c r="AY17" s="150"/>
      <c r="AZ17" s="150"/>
      <c r="BA17" s="150"/>
      <c r="BB17" s="150"/>
      <c r="BC17" s="150"/>
      <c r="BD17" s="150"/>
      <c r="BE17" s="150"/>
      <c r="BF17" s="150"/>
      <c r="BG17" s="150"/>
      <c r="BH17" s="150"/>
    </row>
    <row r="18" spans="1:60" outlineLevel="1" x14ac:dyDescent="0.2">
      <c r="A18" s="157"/>
      <c r="B18" s="158"/>
      <c r="C18" s="195" t="s">
        <v>1129</v>
      </c>
      <c r="D18" s="188"/>
      <c r="E18" s="189">
        <v>5.49</v>
      </c>
      <c r="F18" s="160"/>
      <c r="G18" s="160"/>
      <c r="H18" s="160"/>
      <c r="I18" s="160"/>
      <c r="J18" s="160"/>
      <c r="K18" s="160"/>
      <c r="L18" s="160"/>
      <c r="M18" s="160"/>
      <c r="N18" s="160"/>
      <c r="O18" s="160"/>
      <c r="P18" s="160"/>
      <c r="Q18" s="160"/>
      <c r="R18" s="160"/>
      <c r="S18" s="160"/>
      <c r="T18" s="160"/>
      <c r="U18" s="160"/>
      <c r="V18" s="160"/>
      <c r="W18" s="160"/>
      <c r="X18" s="160"/>
      <c r="Y18" s="150"/>
      <c r="Z18" s="150"/>
      <c r="AA18" s="150"/>
      <c r="AB18" s="150"/>
      <c r="AC18" s="150"/>
      <c r="AD18" s="150"/>
      <c r="AE18" s="150"/>
      <c r="AF18" s="150"/>
      <c r="AG18" s="150" t="s">
        <v>264</v>
      </c>
      <c r="AH18" s="150">
        <v>0</v>
      </c>
      <c r="AI18" s="150"/>
      <c r="AJ18" s="150"/>
      <c r="AK18" s="150"/>
      <c r="AL18" s="150"/>
      <c r="AM18" s="150"/>
      <c r="AN18" s="150"/>
      <c r="AO18" s="150"/>
      <c r="AP18" s="150"/>
      <c r="AQ18" s="150"/>
      <c r="AR18" s="150"/>
      <c r="AS18" s="150"/>
      <c r="AT18" s="150"/>
      <c r="AU18" s="150"/>
      <c r="AV18" s="150"/>
      <c r="AW18" s="150"/>
      <c r="AX18" s="150"/>
      <c r="AY18" s="150"/>
      <c r="AZ18" s="150"/>
      <c r="BA18" s="150"/>
      <c r="BB18" s="150"/>
      <c r="BC18" s="150"/>
      <c r="BD18" s="150"/>
      <c r="BE18" s="150"/>
      <c r="BF18" s="150"/>
      <c r="BG18" s="150"/>
      <c r="BH18" s="150"/>
    </row>
    <row r="19" spans="1:60" outlineLevel="1" x14ac:dyDescent="0.2">
      <c r="A19" s="157"/>
      <c r="B19" s="158"/>
      <c r="C19" s="195" t="s">
        <v>1130</v>
      </c>
      <c r="D19" s="188"/>
      <c r="E19" s="189">
        <v>1.95</v>
      </c>
      <c r="F19" s="160"/>
      <c r="G19" s="160"/>
      <c r="H19" s="160"/>
      <c r="I19" s="160"/>
      <c r="J19" s="160"/>
      <c r="K19" s="160"/>
      <c r="L19" s="160"/>
      <c r="M19" s="160"/>
      <c r="N19" s="160"/>
      <c r="O19" s="160"/>
      <c r="P19" s="160"/>
      <c r="Q19" s="160"/>
      <c r="R19" s="160"/>
      <c r="S19" s="160"/>
      <c r="T19" s="160"/>
      <c r="U19" s="160"/>
      <c r="V19" s="160"/>
      <c r="W19" s="160"/>
      <c r="X19" s="160"/>
      <c r="Y19" s="150"/>
      <c r="Z19" s="150"/>
      <c r="AA19" s="150"/>
      <c r="AB19" s="150"/>
      <c r="AC19" s="150"/>
      <c r="AD19" s="150"/>
      <c r="AE19" s="150"/>
      <c r="AF19" s="150"/>
      <c r="AG19" s="150" t="s">
        <v>264</v>
      </c>
      <c r="AH19" s="150">
        <v>0</v>
      </c>
      <c r="AI19" s="150"/>
      <c r="AJ19" s="150"/>
      <c r="AK19" s="150"/>
      <c r="AL19" s="150"/>
      <c r="AM19" s="150"/>
      <c r="AN19" s="150"/>
      <c r="AO19" s="150"/>
      <c r="AP19" s="150"/>
      <c r="AQ19" s="150"/>
      <c r="AR19" s="150"/>
      <c r="AS19" s="150"/>
      <c r="AT19" s="150"/>
      <c r="AU19" s="150"/>
      <c r="AV19" s="150"/>
      <c r="AW19" s="150"/>
      <c r="AX19" s="150"/>
      <c r="AY19" s="150"/>
      <c r="AZ19" s="150"/>
      <c r="BA19" s="150"/>
      <c r="BB19" s="150"/>
      <c r="BC19" s="150"/>
      <c r="BD19" s="150"/>
      <c r="BE19" s="150"/>
      <c r="BF19" s="150"/>
      <c r="BG19" s="150"/>
      <c r="BH19" s="150"/>
    </row>
    <row r="20" spans="1:60" outlineLevel="1" x14ac:dyDescent="0.2">
      <c r="A20" s="157"/>
      <c r="B20" s="158"/>
      <c r="C20" s="195" t="s">
        <v>1131</v>
      </c>
      <c r="D20" s="188"/>
      <c r="E20" s="189">
        <v>7.23</v>
      </c>
      <c r="F20" s="160"/>
      <c r="G20" s="160"/>
      <c r="H20" s="160"/>
      <c r="I20" s="160"/>
      <c r="J20" s="160"/>
      <c r="K20" s="160"/>
      <c r="L20" s="160"/>
      <c r="M20" s="160"/>
      <c r="N20" s="160"/>
      <c r="O20" s="160"/>
      <c r="P20" s="160"/>
      <c r="Q20" s="160"/>
      <c r="R20" s="160"/>
      <c r="S20" s="160"/>
      <c r="T20" s="160"/>
      <c r="U20" s="160"/>
      <c r="V20" s="160"/>
      <c r="W20" s="160"/>
      <c r="X20" s="160"/>
      <c r="Y20" s="150"/>
      <c r="Z20" s="150"/>
      <c r="AA20" s="150"/>
      <c r="AB20" s="150"/>
      <c r="AC20" s="150"/>
      <c r="AD20" s="150"/>
      <c r="AE20" s="150"/>
      <c r="AF20" s="150"/>
      <c r="AG20" s="150" t="s">
        <v>264</v>
      </c>
      <c r="AH20" s="150">
        <v>0</v>
      </c>
      <c r="AI20" s="150"/>
      <c r="AJ20" s="150"/>
      <c r="AK20" s="150"/>
      <c r="AL20" s="150"/>
      <c r="AM20" s="150"/>
      <c r="AN20" s="150"/>
      <c r="AO20" s="150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0"/>
      <c r="BA20" s="150"/>
      <c r="BB20" s="150"/>
      <c r="BC20" s="150"/>
      <c r="BD20" s="150"/>
      <c r="BE20" s="150"/>
      <c r="BF20" s="150"/>
      <c r="BG20" s="150"/>
      <c r="BH20" s="150"/>
    </row>
    <row r="21" spans="1:60" outlineLevel="1" x14ac:dyDescent="0.2">
      <c r="A21" s="157"/>
      <c r="B21" s="158"/>
      <c r="C21" s="195" t="s">
        <v>1132</v>
      </c>
      <c r="D21" s="188"/>
      <c r="E21" s="189">
        <v>4.46</v>
      </c>
      <c r="F21" s="160"/>
      <c r="G21" s="160"/>
      <c r="H21" s="160"/>
      <c r="I21" s="160"/>
      <c r="J21" s="160"/>
      <c r="K21" s="160"/>
      <c r="L21" s="160"/>
      <c r="M21" s="160"/>
      <c r="N21" s="160"/>
      <c r="O21" s="160"/>
      <c r="P21" s="160"/>
      <c r="Q21" s="160"/>
      <c r="R21" s="160"/>
      <c r="S21" s="160"/>
      <c r="T21" s="160"/>
      <c r="U21" s="160"/>
      <c r="V21" s="160"/>
      <c r="W21" s="160"/>
      <c r="X21" s="160"/>
      <c r="Y21" s="150"/>
      <c r="Z21" s="150"/>
      <c r="AA21" s="150"/>
      <c r="AB21" s="150"/>
      <c r="AC21" s="150"/>
      <c r="AD21" s="150"/>
      <c r="AE21" s="150"/>
      <c r="AF21" s="150"/>
      <c r="AG21" s="150" t="s">
        <v>264</v>
      </c>
      <c r="AH21" s="150">
        <v>0</v>
      </c>
      <c r="AI21" s="150"/>
      <c r="AJ21" s="150"/>
      <c r="AK21" s="150"/>
      <c r="AL21" s="150"/>
      <c r="AM21" s="150"/>
      <c r="AN21" s="150"/>
      <c r="AO21" s="150"/>
      <c r="AP21" s="150"/>
      <c r="AQ21" s="150"/>
      <c r="AR21" s="150"/>
      <c r="AS21" s="150"/>
      <c r="AT21" s="150"/>
      <c r="AU21" s="150"/>
      <c r="AV21" s="150"/>
      <c r="AW21" s="150"/>
      <c r="AX21" s="150"/>
      <c r="AY21" s="150"/>
      <c r="AZ21" s="150"/>
      <c r="BA21" s="150"/>
      <c r="BB21" s="150"/>
      <c r="BC21" s="150"/>
      <c r="BD21" s="150"/>
      <c r="BE21" s="150"/>
      <c r="BF21" s="150"/>
      <c r="BG21" s="150"/>
      <c r="BH21" s="150"/>
    </row>
    <row r="22" spans="1:60" outlineLevel="1" x14ac:dyDescent="0.2">
      <c r="A22" s="157"/>
      <c r="B22" s="158"/>
      <c r="C22" s="195" t="s">
        <v>1133</v>
      </c>
      <c r="D22" s="188"/>
      <c r="E22" s="189">
        <v>4.32</v>
      </c>
      <c r="F22" s="160"/>
      <c r="G22" s="160"/>
      <c r="H22" s="160"/>
      <c r="I22" s="160"/>
      <c r="J22" s="160"/>
      <c r="K22" s="160"/>
      <c r="L22" s="160"/>
      <c r="M22" s="160"/>
      <c r="N22" s="160"/>
      <c r="O22" s="160"/>
      <c r="P22" s="160"/>
      <c r="Q22" s="160"/>
      <c r="R22" s="160"/>
      <c r="S22" s="160"/>
      <c r="T22" s="160"/>
      <c r="U22" s="160"/>
      <c r="V22" s="160"/>
      <c r="W22" s="160"/>
      <c r="X22" s="160"/>
      <c r="Y22" s="150"/>
      <c r="Z22" s="150"/>
      <c r="AA22" s="150"/>
      <c r="AB22" s="150"/>
      <c r="AC22" s="150"/>
      <c r="AD22" s="150"/>
      <c r="AE22" s="150"/>
      <c r="AF22" s="150"/>
      <c r="AG22" s="150" t="s">
        <v>264</v>
      </c>
      <c r="AH22" s="150">
        <v>0</v>
      </c>
      <c r="AI22" s="150"/>
      <c r="AJ22" s="150"/>
      <c r="AK22" s="150"/>
      <c r="AL22" s="150"/>
      <c r="AM22" s="150"/>
      <c r="AN22" s="150"/>
      <c r="AO22" s="150"/>
      <c r="AP22" s="150"/>
      <c r="AQ22" s="150"/>
      <c r="AR22" s="150"/>
      <c r="AS22" s="150"/>
      <c r="AT22" s="150"/>
      <c r="AU22" s="150"/>
      <c r="AV22" s="150"/>
      <c r="AW22" s="150"/>
      <c r="AX22" s="150"/>
      <c r="AY22" s="150"/>
      <c r="AZ22" s="150"/>
      <c r="BA22" s="150"/>
      <c r="BB22" s="150"/>
      <c r="BC22" s="150"/>
      <c r="BD22" s="150"/>
      <c r="BE22" s="150"/>
      <c r="BF22" s="150"/>
      <c r="BG22" s="150"/>
      <c r="BH22" s="150"/>
    </row>
    <row r="23" spans="1:60" outlineLevel="1" x14ac:dyDescent="0.2">
      <c r="A23" s="157"/>
      <c r="B23" s="158"/>
      <c r="C23" s="195" t="s">
        <v>1134</v>
      </c>
      <c r="D23" s="188"/>
      <c r="E23" s="189">
        <v>4.05</v>
      </c>
      <c r="F23" s="160"/>
      <c r="G23" s="160"/>
      <c r="H23" s="160"/>
      <c r="I23" s="160"/>
      <c r="J23" s="160"/>
      <c r="K23" s="160"/>
      <c r="L23" s="160"/>
      <c r="M23" s="160"/>
      <c r="N23" s="160"/>
      <c r="O23" s="160"/>
      <c r="P23" s="160"/>
      <c r="Q23" s="160"/>
      <c r="R23" s="160"/>
      <c r="S23" s="160"/>
      <c r="T23" s="160"/>
      <c r="U23" s="160"/>
      <c r="V23" s="160"/>
      <c r="W23" s="160"/>
      <c r="X23" s="160"/>
      <c r="Y23" s="150"/>
      <c r="Z23" s="150"/>
      <c r="AA23" s="150"/>
      <c r="AB23" s="150"/>
      <c r="AC23" s="150"/>
      <c r="AD23" s="150"/>
      <c r="AE23" s="150"/>
      <c r="AF23" s="150"/>
      <c r="AG23" s="150" t="s">
        <v>264</v>
      </c>
      <c r="AH23" s="150">
        <v>0</v>
      </c>
      <c r="AI23" s="150"/>
      <c r="AJ23" s="150"/>
      <c r="AK23" s="150"/>
      <c r="AL23" s="150"/>
      <c r="AM23" s="150"/>
      <c r="AN23" s="150"/>
      <c r="AO23" s="150"/>
      <c r="AP23" s="150"/>
      <c r="AQ23" s="150"/>
      <c r="AR23" s="150"/>
      <c r="AS23" s="150"/>
      <c r="AT23" s="150"/>
      <c r="AU23" s="150"/>
      <c r="AV23" s="150"/>
      <c r="AW23" s="150"/>
      <c r="AX23" s="150"/>
      <c r="AY23" s="150"/>
      <c r="AZ23" s="150"/>
      <c r="BA23" s="150"/>
      <c r="BB23" s="150"/>
      <c r="BC23" s="150"/>
      <c r="BD23" s="150"/>
      <c r="BE23" s="150"/>
      <c r="BF23" s="150"/>
      <c r="BG23" s="150"/>
      <c r="BH23" s="150"/>
    </row>
    <row r="24" spans="1:60" outlineLevel="1" x14ac:dyDescent="0.2">
      <c r="A24" s="157"/>
      <c r="B24" s="158"/>
      <c r="C24" s="195" t="s">
        <v>1135</v>
      </c>
      <c r="D24" s="188"/>
      <c r="E24" s="189">
        <v>8.39</v>
      </c>
      <c r="F24" s="160"/>
      <c r="G24" s="160"/>
      <c r="H24" s="160"/>
      <c r="I24" s="160"/>
      <c r="J24" s="160"/>
      <c r="K24" s="160"/>
      <c r="L24" s="160"/>
      <c r="M24" s="160"/>
      <c r="N24" s="160"/>
      <c r="O24" s="160"/>
      <c r="P24" s="160"/>
      <c r="Q24" s="160"/>
      <c r="R24" s="160"/>
      <c r="S24" s="160"/>
      <c r="T24" s="160"/>
      <c r="U24" s="160"/>
      <c r="V24" s="160"/>
      <c r="W24" s="160"/>
      <c r="X24" s="160"/>
      <c r="Y24" s="150"/>
      <c r="Z24" s="150"/>
      <c r="AA24" s="150"/>
      <c r="AB24" s="150"/>
      <c r="AC24" s="150"/>
      <c r="AD24" s="150"/>
      <c r="AE24" s="150"/>
      <c r="AF24" s="150"/>
      <c r="AG24" s="150" t="s">
        <v>264</v>
      </c>
      <c r="AH24" s="150">
        <v>0</v>
      </c>
      <c r="AI24" s="150"/>
      <c r="AJ24" s="150"/>
      <c r="AK24" s="150"/>
      <c r="AL24" s="150"/>
      <c r="AM24" s="150"/>
      <c r="AN24" s="150"/>
      <c r="AO24" s="150"/>
      <c r="AP24" s="150"/>
      <c r="AQ24" s="150"/>
      <c r="AR24" s="150"/>
      <c r="AS24" s="150"/>
      <c r="AT24" s="150"/>
      <c r="AU24" s="150"/>
      <c r="AV24" s="150"/>
      <c r="AW24" s="150"/>
      <c r="AX24" s="150"/>
      <c r="AY24" s="150"/>
      <c r="AZ24" s="150"/>
      <c r="BA24" s="150"/>
      <c r="BB24" s="150"/>
      <c r="BC24" s="150"/>
      <c r="BD24" s="150"/>
      <c r="BE24" s="150"/>
      <c r="BF24" s="150"/>
      <c r="BG24" s="150"/>
      <c r="BH24" s="150"/>
    </row>
    <row r="25" spans="1:60" outlineLevel="1" x14ac:dyDescent="0.2">
      <c r="A25" s="157"/>
      <c r="B25" s="158"/>
      <c r="C25" s="195" t="s">
        <v>1136</v>
      </c>
      <c r="D25" s="188"/>
      <c r="E25" s="189">
        <v>8.49</v>
      </c>
      <c r="F25" s="160"/>
      <c r="G25" s="160"/>
      <c r="H25" s="160"/>
      <c r="I25" s="160"/>
      <c r="J25" s="160"/>
      <c r="K25" s="160"/>
      <c r="L25" s="160"/>
      <c r="M25" s="160"/>
      <c r="N25" s="160"/>
      <c r="O25" s="160"/>
      <c r="P25" s="160"/>
      <c r="Q25" s="160"/>
      <c r="R25" s="160"/>
      <c r="S25" s="160"/>
      <c r="T25" s="160"/>
      <c r="U25" s="160"/>
      <c r="V25" s="160"/>
      <c r="W25" s="160"/>
      <c r="X25" s="160"/>
      <c r="Y25" s="150"/>
      <c r="Z25" s="150"/>
      <c r="AA25" s="150"/>
      <c r="AB25" s="150"/>
      <c r="AC25" s="150"/>
      <c r="AD25" s="150"/>
      <c r="AE25" s="150"/>
      <c r="AF25" s="150"/>
      <c r="AG25" s="150" t="s">
        <v>264</v>
      </c>
      <c r="AH25" s="150">
        <v>0</v>
      </c>
      <c r="AI25" s="150"/>
      <c r="AJ25" s="150"/>
      <c r="AK25" s="150"/>
      <c r="AL25" s="150"/>
      <c r="AM25" s="150"/>
      <c r="AN25" s="150"/>
      <c r="AO25" s="150"/>
      <c r="AP25" s="150"/>
      <c r="AQ25" s="150"/>
      <c r="AR25" s="150"/>
      <c r="AS25" s="150"/>
      <c r="AT25" s="150"/>
      <c r="AU25" s="150"/>
      <c r="AV25" s="150"/>
      <c r="AW25" s="150"/>
      <c r="AX25" s="150"/>
      <c r="AY25" s="150"/>
      <c r="AZ25" s="150"/>
      <c r="BA25" s="150"/>
      <c r="BB25" s="150"/>
      <c r="BC25" s="150"/>
      <c r="BD25" s="150"/>
      <c r="BE25" s="150"/>
      <c r="BF25" s="150"/>
      <c r="BG25" s="150"/>
      <c r="BH25" s="150"/>
    </row>
    <row r="26" spans="1:60" x14ac:dyDescent="0.2">
      <c r="A26" s="163" t="s">
        <v>232</v>
      </c>
      <c r="B26" s="164" t="s">
        <v>148</v>
      </c>
      <c r="C26" s="182" t="s">
        <v>149</v>
      </c>
      <c r="D26" s="165"/>
      <c r="E26" s="166"/>
      <c r="F26" s="167"/>
      <c r="G26" s="168">
        <f>SUMIF(AG27:AG29,"&lt;&gt;NOR",G27:G29)</f>
        <v>0</v>
      </c>
      <c r="H26" s="162"/>
      <c r="I26" s="162">
        <f>SUM(I27:I29)</f>
        <v>0</v>
      </c>
      <c r="J26" s="162"/>
      <c r="K26" s="162">
        <f>SUM(K27:K29)</f>
        <v>0</v>
      </c>
      <c r="L26" s="162"/>
      <c r="M26" s="162">
        <f>SUM(M27:M29)</f>
        <v>0</v>
      </c>
      <c r="N26" s="162"/>
      <c r="O26" s="162">
        <f>SUM(O27:O29)</f>
        <v>0</v>
      </c>
      <c r="P26" s="162"/>
      <c r="Q26" s="162">
        <f>SUM(Q27:Q29)</f>
        <v>0</v>
      </c>
      <c r="R26" s="162"/>
      <c r="S26" s="162"/>
      <c r="T26" s="162"/>
      <c r="U26" s="162"/>
      <c r="V26" s="162">
        <f>SUM(V27:V29)</f>
        <v>288.89</v>
      </c>
      <c r="W26" s="162"/>
      <c r="X26" s="162"/>
      <c r="AG26" t="s">
        <v>233</v>
      </c>
    </row>
    <row r="27" spans="1:60" outlineLevel="1" x14ac:dyDescent="0.2">
      <c r="A27" s="169">
        <v>3</v>
      </c>
      <c r="B27" s="170" t="s">
        <v>1137</v>
      </c>
      <c r="C27" s="184" t="s">
        <v>1138</v>
      </c>
      <c r="D27" s="171" t="s">
        <v>259</v>
      </c>
      <c r="E27" s="172">
        <v>671.83394999999996</v>
      </c>
      <c r="F27" s="173"/>
      <c r="G27" s="174">
        <f>ROUND(E27*F27,2)</f>
        <v>0</v>
      </c>
      <c r="H27" s="161"/>
      <c r="I27" s="160">
        <f>ROUND(E27*H27,2)</f>
        <v>0</v>
      </c>
      <c r="J27" s="161"/>
      <c r="K27" s="160">
        <f>ROUND(E27*J27,2)</f>
        <v>0</v>
      </c>
      <c r="L27" s="160">
        <v>21</v>
      </c>
      <c r="M27" s="160">
        <f>G27*(1+L27/100)</f>
        <v>0</v>
      </c>
      <c r="N27" s="160">
        <v>0</v>
      </c>
      <c r="O27" s="160">
        <f>ROUND(E27*N27,2)</f>
        <v>0</v>
      </c>
      <c r="P27" s="160">
        <v>0</v>
      </c>
      <c r="Q27" s="160">
        <f>ROUND(E27*P27,2)</f>
        <v>0</v>
      </c>
      <c r="R27" s="160"/>
      <c r="S27" s="160" t="s">
        <v>236</v>
      </c>
      <c r="T27" s="160" t="s">
        <v>237</v>
      </c>
      <c r="U27" s="160">
        <v>0.43</v>
      </c>
      <c r="V27" s="160">
        <f>ROUND(E27*U27,2)</f>
        <v>288.89</v>
      </c>
      <c r="W27" s="160"/>
      <c r="X27" s="160" t="s">
        <v>261</v>
      </c>
      <c r="Y27" s="150"/>
      <c r="Z27" s="150"/>
      <c r="AA27" s="150"/>
      <c r="AB27" s="150"/>
      <c r="AC27" s="150"/>
      <c r="AD27" s="150"/>
      <c r="AE27" s="150"/>
      <c r="AF27" s="150"/>
      <c r="AG27" s="150" t="s">
        <v>262</v>
      </c>
      <c r="AH27" s="150"/>
      <c r="AI27" s="150"/>
      <c r="AJ27" s="150"/>
      <c r="AK27" s="150"/>
      <c r="AL27" s="150"/>
      <c r="AM27" s="150"/>
      <c r="AN27" s="150"/>
      <c r="AO27" s="150"/>
      <c r="AP27" s="150"/>
      <c r="AQ27" s="150"/>
      <c r="AR27" s="150"/>
      <c r="AS27" s="150"/>
      <c r="AT27" s="150"/>
      <c r="AU27" s="150"/>
      <c r="AV27" s="150"/>
      <c r="AW27" s="150"/>
      <c r="AX27" s="150"/>
      <c r="AY27" s="150"/>
      <c r="AZ27" s="150"/>
      <c r="BA27" s="150"/>
      <c r="BB27" s="150"/>
      <c r="BC27" s="150"/>
      <c r="BD27" s="150"/>
      <c r="BE27" s="150"/>
      <c r="BF27" s="150"/>
      <c r="BG27" s="150"/>
      <c r="BH27" s="150"/>
    </row>
    <row r="28" spans="1:60" outlineLevel="1" x14ac:dyDescent="0.2">
      <c r="A28" s="157"/>
      <c r="B28" s="158"/>
      <c r="C28" s="195" t="s">
        <v>1139</v>
      </c>
      <c r="D28" s="188"/>
      <c r="E28" s="189">
        <v>380.61</v>
      </c>
      <c r="F28" s="160"/>
      <c r="G28" s="160"/>
      <c r="H28" s="160"/>
      <c r="I28" s="160"/>
      <c r="J28" s="160"/>
      <c r="K28" s="160"/>
      <c r="L28" s="160"/>
      <c r="M28" s="160"/>
      <c r="N28" s="160"/>
      <c r="O28" s="160"/>
      <c r="P28" s="160"/>
      <c r="Q28" s="160"/>
      <c r="R28" s="160"/>
      <c r="S28" s="160"/>
      <c r="T28" s="160"/>
      <c r="U28" s="160"/>
      <c r="V28" s="160"/>
      <c r="W28" s="160"/>
      <c r="X28" s="160"/>
      <c r="Y28" s="150"/>
      <c r="Z28" s="150"/>
      <c r="AA28" s="150"/>
      <c r="AB28" s="150"/>
      <c r="AC28" s="150"/>
      <c r="AD28" s="150"/>
      <c r="AE28" s="150"/>
      <c r="AF28" s="150"/>
      <c r="AG28" s="150" t="s">
        <v>264</v>
      </c>
      <c r="AH28" s="150">
        <v>0</v>
      </c>
      <c r="AI28" s="150"/>
      <c r="AJ28" s="150"/>
      <c r="AK28" s="150"/>
      <c r="AL28" s="150"/>
      <c r="AM28" s="150"/>
      <c r="AN28" s="150"/>
      <c r="AO28" s="150"/>
      <c r="AP28" s="150"/>
      <c r="AQ28" s="150"/>
      <c r="AR28" s="150"/>
      <c r="AS28" s="150"/>
      <c r="AT28" s="150"/>
      <c r="AU28" s="150"/>
      <c r="AV28" s="150"/>
      <c r="AW28" s="150"/>
      <c r="AX28" s="150"/>
      <c r="AY28" s="150"/>
      <c r="AZ28" s="150"/>
      <c r="BA28" s="150"/>
      <c r="BB28" s="150"/>
      <c r="BC28" s="150"/>
      <c r="BD28" s="150"/>
      <c r="BE28" s="150"/>
      <c r="BF28" s="150"/>
      <c r="BG28" s="150"/>
      <c r="BH28" s="150"/>
    </row>
    <row r="29" spans="1:60" outlineLevel="1" x14ac:dyDescent="0.2">
      <c r="A29" s="157"/>
      <c r="B29" s="158"/>
      <c r="C29" s="195" t="s">
        <v>1140</v>
      </c>
      <c r="D29" s="188"/>
      <c r="E29" s="189">
        <v>291.23</v>
      </c>
      <c r="F29" s="160"/>
      <c r="G29" s="160"/>
      <c r="H29" s="160"/>
      <c r="I29" s="160"/>
      <c r="J29" s="160"/>
      <c r="K29" s="160"/>
      <c r="L29" s="160"/>
      <c r="M29" s="160"/>
      <c r="N29" s="160"/>
      <c r="O29" s="160"/>
      <c r="P29" s="160"/>
      <c r="Q29" s="160"/>
      <c r="R29" s="160"/>
      <c r="S29" s="160"/>
      <c r="T29" s="160"/>
      <c r="U29" s="160"/>
      <c r="V29" s="160"/>
      <c r="W29" s="160"/>
      <c r="X29" s="160"/>
      <c r="Y29" s="150"/>
      <c r="Z29" s="150"/>
      <c r="AA29" s="150"/>
      <c r="AB29" s="150"/>
      <c r="AC29" s="150"/>
      <c r="AD29" s="150"/>
      <c r="AE29" s="150"/>
      <c r="AF29" s="150"/>
      <c r="AG29" s="150" t="s">
        <v>264</v>
      </c>
      <c r="AH29" s="150">
        <v>0</v>
      </c>
      <c r="AI29" s="150"/>
      <c r="AJ29" s="150"/>
      <c r="AK29" s="150"/>
      <c r="AL29" s="150"/>
      <c r="AM29" s="150"/>
      <c r="AN29" s="150"/>
      <c r="AO29" s="150"/>
      <c r="AP29" s="150"/>
      <c r="AQ29" s="150"/>
      <c r="AR29" s="150"/>
      <c r="AS29" s="150"/>
      <c r="AT29" s="150"/>
      <c r="AU29" s="150"/>
      <c r="AV29" s="150"/>
      <c r="AW29" s="150"/>
      <c r="AX29" s="150"/>
      <c r="AY29" s="150"/>
      <c r="AZ29" s="150"/>
      <c r="BA29" s="150"/>
      <c r="BB29" s="150"/>
      <c r="BC29" s="150"/>
      <c r="BD29" s="150"/>
      <c r="BE29" s="150"/>
      <c r="BF29" s="150"/>
      <c r="BG29" s="150"/>
      <c r="BH29" s="150"/>
    </row>
    <row r="30" spans="1:60" x14ac:dyDescent="0.2">
      <c r="A30" s="163" t="s">
        <v>232</v>
      </c>
      <c r="B30" s="164" t="s">
        <v>156</v>
      </c>
      <c r="C30" s="182" t="s">
        <v>157</v>
      </c>
      <c r="D30" s="165"/>
      <c r="E30" s="166"/>
      <c r="F30" s="167"/>
      <c r="G30" s="168">
        <f>SUMIF(AG31:AG47,"&lt;&gt;NOR",G31:G47)</f>
        <v>0</v>
      </c>
      <c r="H30" s="162"/>
      <c r="I30" s="162">
        <f>SUM(I31:I47)</f>
        <v>0</v>
      </c>
      <c r="J30" s="162"/>
      <c r="K30" s="162">
        <f>SUM(K31:K47)</f>
        <v>0</v>
      </c>
      <c r="L30" s="162"/>
      <c r="M30" s="162">
        <f>SUM(M31:M47)</f>
        <v>0</v>
      </c>
      <c r="N30" s="162"/>
      <c r="O30" s="162">
        <f>SUM(O31:O47)</f>
        <v>0</v>
      </c>
      <c r="P30" s="162"/>
      <c r="Q30" s="162">
        <f>SUM(Q31:Q47)</f>
        <v>13.4</v>
      </c>
      <c r="R30" s="162"/>
      <c r="S30" s="162"/>
      <c r="T30" s="162"/>
      <c r="U30" s="162"/>
      <c r="V30" s="162">
        <f>SUM(V31:V47)</f>
        <v>75.72</v>
      </c>
      <c r="W30" s="162"/>
      <c r="X30" s="162"/>
      <c r="AG30" t="s">
        <v>233</v>
      </c>
    </row>
    <row r="31" spans="1:60" outlineLevel="1" x14ac:dyDescent="0.2">
      <c r="A31" s="169">
        <v>4</v>
      </c>
      <c r="B31" s="170" t="s">
        <v>822</v>
      </c>
      <c r="C31" s="184" t="s">
        <v>1141</v>
      </c>
      <c r="D31" s="171" t="s">
        <v>259</v>
      </c>
      <c r="E31" s="172">
        <v>291.22505000000001</v>
      </c>
      <c r="F31" s="173"/>
      <c r="G31" s="174">
        <f>ROUND(E31*F31,2)</f>
        <v>0</v>
      </c>
      <c r="H31" s="161"/>
      <c r="I31" s="160">
        <f>ROUND(E31*H31,2)</f>
        <v>0</v>
      </c>
      <c r="J31" s="161"/>
      <c r="K31" s="160">
        <f>ROUND(E31*J31,2)</f>
        <v>0</v>
      </c>
      <c r="L31" s="160">
        <v>21</v>
      </c>
      <c r="M31" s="160">
        <f>G31*(1+L31/100)</f>
        <v>0</v>
      </c>
      <c r="N31" s="160">
        <v>0</v>
      </c>
      <c r="O31" s="160">
        <f>ROUND(E31*N31,2)</f>
        <v>0</v>
      </c>
      <c r="P31" s="160">
        <v>4.5999999999999999E-2</v>
      </c>
      <c r="Q31" s="160">
        <f>ROUND(E31*P31,2)</f>
        <v>13.4</v>
      </c>
      <c r="R31" s="160"/>
      <c r="S31" s="160" t="s">
        <v>236</v>
      </c>
      <c r="T31" s="160" t="s">
        <v>237</v>
      </c>
      <c r="U31" s="160">
        <v>0.26</v>
      </c>
      <c r="V31" s="160">
        <f>ROUND(E31*U31,2)</f>
        <v>75.72</v>
      </c>
      <c r="W31" s="160"/>
      <c r="X31" s="160" t="s">
        <v>261</v>
      </c>
      <c r="Y31" s="150"/>
      <c r="Z31" s="150"/>
      <c r="AA31" s="150"/>
      <c r="AB31" s="150"/>
      <c r="AC31" s="150"/>
      <c r="AD31" s="150"/>
      <c r="AE31" s="150"/>
      <c r="AF31" s="150"/>
      <c r="AG31" s="150" t="s">
        <v>262</v>
      </c>
      <c r="AH31" s="150"/>
      <c r="AI31" s="150"/>
      <c r="AJ31" s="150"/>
      <c r="AK31" s="150"/>
      <c r="AL31" s="150"/>
      <c r="AM31" s="150"/>
      <c r="AN31" s="150"/>
      <c r="AO31" s="150"/>
      <c r="AP31" s="150"/>
      <c r="AQ31" s="150"/>
      <c r="AR31" s="150"/>
      <c r="AS31" s="150"/>
      <c r="AT31" s="150"/>
      <c r="AU31" s="150"/>
      <c r="AV31" s="150"/>
      <c r="AW31" s="150"/>
      <c r="AX31" s="150"/>
      <c r="AY31" s="150"/>
      <c r="AZ31" s="150"/>
      <c r="BA31" s="150"/>
      <c r="BB31" s="150"/>
      <c r="BC31" s="150"/>
      <c r="BD31" s="150"/>
      <c r="BE31" s="150"/>
      <c r="BF31" s="150"/>
      <c r="BG31" s="150"/>
      <c r="BH31" s="150"/>
    </row>
    <row r="32" spans="1:60" outlineLevel="1" x14ac:dyDescent="0.2">
      <c r="A32" s="157"/>
      <c r="B32" s="158"/>
      <c r="C32" s="195" t="s">
        <v>1142</v>
      </c>
      <c r="D32" s="188"/>
      <c r="E32" s="189"/>
      <c r="F32" s="160"/>
      <c r="G32" s="160"/>
      <c r="H32" s="160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  <c r="Y32" s="150"/>
      <c r="Z32" s="150"/>
      <c r="AA32" s="150"/>
      <c r="AB32" s="150"/>
      <c r="AC32" s="150"/>
      <c r="AD32" s="150"/>
      <c r="AE32" s="150"/>
      <c r="AF32" s="150"/>
      <c r="AG32" s="150" t="s">
        <v>264</v>
      </c>
      <c r="AH32" s="150">
        <v>0</v>
      </c>
      <c r="AI32" s="150"/>
      <c r="AJ32" s="150"/>
      <c r="AK32" s="150"/>
      <c r="AL32" s="150"/>
      <c r="AM32" s="150"/>
      <c r="AN32" s="150"/>
      <c r="AO32" s="150"/>
      <c r="AP32" s="150"/>
      <c r="AQ32" s="150"/>
      <c r="AR32" s="150"/>
      <c r="AS32" s="150"/>
      <c r="AT32" s="150"/>
      <c r="AU32" s="150"/>
      <c r="AV32" s="150"/>
      <c r="AW32" s="150"/>
      <c r="AX32" s="150"/>
      <c r="AY32" s="150"/>
      <c r="AZ32" s="150"/>
      <c r="BA32" s="150"/>
      <c r="BB32" s="150"/>
      <c r="BC32" s="150"/>
      <c r="BD32" s="150"/>
      <c r="BE32" s="150"/>
      <c r="BF32" s="150"/>
      <c r="BG32" s="150"/>
      <c r="BH32" s="150"/>
    </row>
    <row r="33" spans="1:60" outlineLevel="1" x14ac:dyDescent="0.2">
      <c r="A33" s="157"/>
      <c r="B33" s="158"/>
      <c r="C33" s="195" t="s">
        <v>1143</v>
      </c>
      <c r="D33" s="188"/>
      <c r="E33" s="189">
        <v>72.19</v>
      </c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  <c r="Y33" s="150"/>
      <c r="Z33" s="150"/>
      <c r="AA33" s="150"/>
      <c r="AB33" s="150"/>
      <c r="AC33" s="150"/>
      <c r="AD33" s="150"/>
      <c r="AE33" s="150"/>
      <c r="AF33" s="150"/>
      <c r="AG33" s="150" t="s">
        <v>264</v>
      </c>
      <c r="AH33" s="150">
        <v>0</v>
      </c>
      <c r="AI33" s="150"/>
      <c r="AJ33" s="150"/>
      <c r="AK33" s="150"/>
      <c r="AL33" s="150"/>
      <c r="AM33" s="150"/>
      <c r="AN33" s="150"/>
      <c r="AO33" s="150"/>
      <c r="AP33" s="150"/>
      <c r="AQ33" s="150"/>
      <c r="AR33" s="150"/>
      <c r="AS33" s="150"/>
      <c r="AT33" s="150"/>
      <c r="AU33" s="150"/>
      <c r="AV33" s="150"/>
      <c r="AW33" s="150"/>
      <c r="AX33" s="150"/>
      <c r="AY33" s="150"/>
      <c r="AZ33" s="150"/>
      <c r="BA33" s="150"/>
      <c r="BB33" s="150"/>
      <c r="BC33" s="150"/>
      <c r="BD33" s="150"/>
      <c r="BE33" s="150"/>
      <c r="BF33" s="150"/>
      <c r="BG33" s="150"/>
      <c r="BH33" s="150"/>
    </row>
    <row r="34" spans="1:60" outlineLevel="1" x14ac:dyDescent="0.2">
      <c r="A34" s="157"/>
      <c r="B34" s="158"/>
      <c r="C34" s="195" t="s">
        <v>1144</v>
      </c>
      <c r="D34" s="188"/>
      <c r="E34" s="189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  <c r="Y34" s="150"/>
      <c r="Z34" s="150"/>
      <c r="AA34" s="150"/>
      <c r="AB34" s="150"/>
      <c r="AC34" s="150"/>
      <c r="AD34" s="150"/>
      <c r="AE34" s="150"/>
      <c r="AF34" s="150"/>
      <c r="AG34" s="150" t="s">
        <v>264</v>
      </c>
      <c r="AH34" s="150">
        <v>0</v>
      </c>
      <c r="AI34" s="150"/>
      <c r="AJ34" s="150"/>
      <c r="AK34" s="150"/>
      <c r="AL34" s="150"/>
      <c r="AM34" s="150"/>
      <c r="AN34" s="150"/>
      <c r="AO34" s="150"/>
      <c r="AP34" s="150"/>
      <c r="AQ34" s="150"/>
      <c r="AR34" s="150"/>
      <c r="AS34" s="150"/>
      <c r="AT34" s="150"/>
      <c r="AU34" s="150"/>
      <c r="AV34" s="150"/>
      <c r="AW34" s="150"/>
      <c r="AX34" s="150"/>
      <c r="AY34" s="150"/>
      <c r="AZ34" s="150"/>
      <c r="BA34" s="150"/>
      <c r="BB34" s="150"/>
      <c r="BC34" s="150"/>
      <c r="BD34" s="150"/>
      <c r="BE34" s="150"/>
      <c r="BF34" s="150"/>
      <c r="BG34" s="150"/>
      <c r="BH34" s="150"/>
    </row>
    <row r="35" spans="1:60" outlineLevel="1" x14ac:dyDescent="0.2">
      <c r="A35" s="157"/>
      <c r="B35" s="158"/>
      <c r="C35" s="195" t="s">
        <v>1145</v>
      </c>
      <c r="D35" s="188"/>
      <c r="E35" s="189">
        <v>1.92</v>
      </c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  <c r="Y35" s="150"/>
      <c r="Z35" s="150"/>
      <c r="AA35" s="150"/>
      <c r="AB35" s="150"/>
      <c r="AC35" s="150"/>
      <c r="AD35" s="150"/>
      <c r="AE35" s="150"/>
      <c r="AF35" s="150"/>
      <c r="AG35" s="150" t="s">
        <v>264</v>
      </c>
      <c r="AH35" s="150">
        <v>0</v>
      </c>
      <c r="AI35" s="150"/>
      <c r="AJ35" s="150"/>
      <c r="AK35" s="150"/>
      <c r="AL35" s="150"/>
      <c r="AM35" s="150"/>
      <c r="AN35" s="150"/>
      <c r="AO35" s="150"/>
      <c r="AP35" s="150"/>
      <c r="AQ35" s="150"/>
      <c r="AR35" s="150"/>
      <c r="AS35" s="150"/>
      <c r="AT35" s="150"/>
      <c r="AU35" s="150"/>
      <c r="AV35" s="150"/>
      <c r="AW35" s="150"/>
      <c r="AX35" s="150"/>
      <c r="AY35" s="150"/>
      <c r="AZ35" s="150"/>
      <c r="BA35" s="150"/>
      <c r="BB35" s="150"/>
      <c r="BC35" s="150"/>
      <c r="BD35" s="150"/>
      <c r="BE35" s="150"/>
      <c r="BF35" s="150"/>
      <c r="BG35" s="150"/>
      <c r="BH35" s="150"/>
    </row>
    <row r="36" spans="1:60" outlineLevel="1" x14ac:dyDescent="0.2">
      <c r="A36" s="157"/>
      <c r="B36" s="158"/>
      <c r="C36" s="195" t="s">
        <v>1146</v>
      </c>
      <c r="D36" s="188"/>
      <c r="E36" s="189">
        <v>1.62</v>
      </c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  <c r="Y36" s="150"/>
      <c r="Z36" s="150"/>
      <c r="AA36" s="150"/>
      <c r="AB36" s="150"/>
      <c r="AC36" s="150"/>
      <c r="AD36" s="150"/>
      <c r="AE36" s="150"/>
      <c r="AF36" s="150"/>
      <c r="AG36" s="150" t="s">
        <v>264</v>
      </c>
      <c r="AH36" s="150">
        <v>0</v>
      </c>
      <c r="AI36" s="150"/>
      <c r="AJ36" s="150"/>
      <c r="AK36" s="150"/>
      <c r="AL36" s="150"/>
      <c r="AM36" s="150"/>
      <c r="AN36" s="150"/>
      <c r="AO36" s="150"/>
      <c r="AP36" s="150"/>
      <c r="AQ36" s="150"/>
      <c r="AR36" s="150"/>
      <c r="AS36" s="150"/>
      <c r="AT36" s="150"/>
      <c r="AU36" s="150"/>
      <c r="AV36" s="150"/>
      <c r="AW36" s="150"/>
      <c r="AX36" s="150"/>
      <c r="AY36" s="150"/>
      <c r="AZ36" s="150"/>
      <c r="BA36" s="150"/>
      <c r="BB36" s="150"/>
      <c r="BC36" s="150"/>
      <c r="BD36" s="150"/>
      <c r="BE36" s="150"/>
      <c r="BF36" s="150"/>
      <c r="BG36" s="150"/>
      <c r="BH36" s="150"/>
    </row>
    <row r="37" spans="1:60" outlineLevel="1" x14ac:dyDescent="0.2">
      <c r="A37" s="157"/>
      <c r="B37" s="158"/>
      <c r="C37" s="195" t="s">
        <v>1147</v>
      </c>
      <c r="D37" s="188"/>
      <c r="E37" s="189">
        <v>0.18</v>
      </c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  <c r="Y37" s="150"/>
      <c r="Z37" s="150"/>
      <c r="AA37" s="150"/>
      <c r="AB37" s="150"/>
      <c r="AC37" s="150"/>
      <c r="AD37" s="150"/>
      <c r="AE37" s="150"/>
      <c r="AF37" s="150"/>
      <c r="AG37" s="150" t="s">
        <v>264</v>
      </c>
      <c r="AH37" s="150">
        <v>0</v>
      </c>
      <c r="AI37" s="150"/>
      <c r="AJ37" s="150"/>
      <c r="AK37" s="150"/>
      <c r="AL37" s="150"/>
      <c r="AM37" s="150"/>
      <c r="AN37" s="150"/>
      <c r="AO37" s="150"/>
      <c r="AP37" s="150"/>
      <c r="AQ37" s="150"/>
      <c r="AR37" s="150"/>
      <c r="AS37" s="150"/>
      <c r="AT37" s="150"/>
      <c r="AU37" s="150"/>
      <c r="AV37" s="150"/>
      <c r="AW37" s="150"/>
      <c r="AX37" s="150"/>
      <c r="AY37" s="150"/>
      <c r="AZ37" s="150"/>
      <c r="BA37" s="150"/>
      <c r="BB37" s="150"/>
      <c r="BC37" s="150"/>
      <c r="BD37" s="150"/>
      <c r="BE37" s="150"/>
      <c r="BF37" s="150"/>
      <c r="BG37" s="150"/>
      <c r="BH37" s="150"/>
    </row>
    <row r="38" spans="1:60" outlineLevel="1" x14ac:dyDescent="0.2">
      <c r="A38" s="157"/>
      <c r="B38" s="158"/>
      <c r="C38" s="195" t="s">
        <v>1148</v>
      </c>
      <c r="D38" s="188"/>
      <c r="E38" s="189">
        <v>2.88</v>
      </c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  <c r="Y38" s="150"/>
      <c r="Z38" s="150"/>
      <c r="AA38" s="150"/>
      <c r="AB38" s="150"/>
      <c r="AC38" s="150"/>
      <c r="AD38" s="150"/>
      <c r="AE38" s="150"/>
      <c r="AF38" s="150"/>
      <c r="AG38" s="150" t="s">
        <v>264</v>
      </c>
      <c r="AH38" s="150">
        <v>0</v>
      </c>
      <c r="AI38" s="150"/>
      <c r="AJ38" s="150"/>
      <c r="AK38" s="150"/>
      <c r="AL38" s="150"/>
      <c r="AM38" s="150"/>
      <c r="AN38" s="150"/>
      <c r="AO38" s="150"/>
      <c r="AP38" s="150"/>
      <c r="AQ38" s="150"/>
      <c r="AR38" s="150"/>
      <c r="AS38" s="150"/>
      <c r="AT38" s="150"/>
      <c r="AU38" s="150"/>
      <c r="AV38" s="150"/>
      <c r="AW38" s="150"/>
      <c r="AX38" s="150"/>
      <c r="AY38" s="150"/>
      <c r="AZ38" s="150"/>
      <c r="BA38" s="150"/>
      <c r="BB38" s="150"/>
      <c r="BC38" s="150"/>
      <c r="BD38" s="150"/>
      <c r="BE38" s="150"/>
      <c r="BF38" s="150"/>
      <c r="BG38" s="150"/>
      <c r="BH38" s="150"/>
    </row>
    <row r="39" spans="1:60" outlineLevel="1" x14ac:dyDescent="0.2">
      <c r="A39" s="157"/>
      <c r="B39" s="158"/>
      <c r="C39" s="195" t="s">
        <v>1149</v>
      </c>
      <c r="D39" s="188"/>
      <c r="E39" s="189">
        <v>3.08</v>
      </c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  <c r="Y39" s="150"/>
      <c r="Z39" s="150"/>
      <c r="AA39" s="150"/>
      <c r="AB39" s="150"/>
      <c r="AC39" s="150"/>
      <c r="AD39" s="150"/>
      <c r="AE39" s="150"/>
      <c r="AF39" s="150"/>
      <c r="AG39" s="150" t="s">
        <v>264</v>
      </c>
      <c r="AH39" s="150">
        <v>0</v>
      </c>
      <c r="AI39" s="150"/>
      <c r="AJ39" s="150"/>
      <c r="AK39" s="150"/>
      <c r="AL39" s="150"/>
      <c r="AM39" s="150"/>
      <c r="AN39" s="150"/>
      <c r="AO39" s="150"/>
      <c r="AP39" s="150"/>
      <c r="AQ39" s="150"/>
      <c r="AR39" s="150"/>
      <c r="AS39" s="150"/>
      <c r="AT39" s="150"/>
      <c r="AU39" s="150"/>
      <c r="AV39" s="150"/>
      <c r="AW39" s="150"/>
      <c r="AX39" s="150"/>
      <c r="AY39" s="150"/>
      <c r="AZ39" s="150"/>
      <c r="BA39" s="150"/>
      <c r="BB39" s="150"/>
      <c r="BC39" s="150"/>
      <c r="BD39" s="150"/>
      <c r="BE39" s="150"/>
      <c r="BF39" s="150"/>
      <c r="BG39" s="150"/>
      <c r="BH39" s="150"/>
    </row>
    <row r="40" spans="1:60" outlineLevel="1" x14ac:dyDescent="0.2">
      <c r="A40" s="157"/>
      <c r="B40" s="158"/>
      <c r="C40" s="195" t="s">
        <v>1150</v>
      </c>
      <c r="D40" s="188"/>
      <c r="E40" s="189">
        <v>0.56999999999999995</v>
      </c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  <c r="Y40" s="150"/>
      <c r="Z40" s="150"/>
      <c r="AA40" s="150"/>
      <c r="AB40" s="150"/>
      <c r="AC40" s="150"/>
      <c r="AD40" s="150"/>
      <c r="AE40" s="150"/>
      <c r="AF40" s="150"/>
      <c r="AG40" s="150" t="s">
        <v>264</v>
      </c>
      <c r="AH40" s="150">
        <v>0</v>
      </c>
      <c r="AI40" s="150"/>
      <c r="AJ40" s="150"/>
      <c r="AK40" s="150"/>
      <c r="AL40" s="150"/>
      <c r="AM40" s="150"/>
      <c r="AN40" s="150"/>
      <c r="AO40" s="150"/>
      <c r="AP40" s="150"/>
      <c r="AQ40" s="150"/>
      <c r="AR40" s="150"/>
      <c r="AS40" s="150"/>
      <c r="AT40" s="150"/>
      <c r="AU40" s="150"/>
      <c r="AV40" s="150"/>
      <c r="AW40" s="150"/>
      <c r="AX40" s="150"/>
      <c r="AY40" s="150"/>
      <c r="AZ40" s="150"/>
      <c r="BA40" s="150"/>
      <c r="BB40" s="150"/>
      <c r="BC40" s="150"/>
      <c r="BD40" s="150"/>
      <c r="BE40" s="150"/>
      <c r="BF40" s="150"/>
      <c r="BG40" s="150"/>
      <c r="BH40" s="150"/>
    </row>
    <row r="41" spans="1:60" ht="45" outlineLevel="1" x14ac:dyDescent="0.2">
      <c r="A41" s="157"/>
      <c r="B41" s="158"/>
      <c r="C41" s="195" t="s">
        <v>1151</v>
      </c>
      <c r="D41" s="188"/>
      <c r="E41" s="189">
        <v>7.29</v>
      </c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  <c r="Y41" s="150"/>
      <c r="Z41" s="150"/>
      <c r="AA41" s="150"/>
      <c r="AB41" s="150"/>
      <c r="AC41" s="150"/>
      <c r="AD41" s="150"/>
      <c r="AE41" s="150"/>
      <c r="AF41" s="150"/>
      <c r="AG41" s="150" t="s">
        <v>264</v>
      </c>
      <c r="AH41" s="150">
        <v>0</v>
      </c>
      <c r="AI41" s="150"/>
      <c r="AJ41" s="150"/>
      <c r="AK41" s="150"/>
      <c r="AL41" s="150"/>
      <c r="AM41" s="150"/>
      <c r="AN41" s="150"/>
      <c r="AO41" s="150"/>
      <c r="AP41" s="150"/>
      <c r="AQ41" s="150"/>
      <c r="AR41" s="150"/>
      <c r="AS41" s="150"/>
      <c r="AT41" s="150"/>
      <c r="AU41" s="150"/>
      <c r="AV41" s="150"/>
      <c r="AW41" s="150"/>
      <c r="AX41" s="150"/>
      <c r="AY41" s="150"/>
      <c r="AZ41" s="150"/>
      <c r="BA41" s="150"/>
      <c r="BB41" s="150"/>
      <c r="BC41" s="150"/>
      <c r="BD41" s="150"/>
      <c r="BE41" s="150"/>
      <c r="BF41" s="150"/>
      <c r="BG41" s="150"/>
      <c r="BH41" s="150"/>
    </row>
    <row r="42" spans="1:60" outlineLevel="1" x14ac:dyDescent="0.2">
      <c r="A42" s="157"/>
      <c r="B42" s="158"/>
      <c r="C42" s="195" t="s">
        <v>1152</v>
      </c>
      <c r="D42" s="188"/>
      <c r="E42" s="189">
        <v>0.99</v>
      </c>
      <c r="F42" s="160"/>
      <c r="G42" s="160"/>
      <c r="H42" s="160"/>
      <c r="I42" s="160"/>
      <c r="J42" s="160"/>
      <c r="K42" s="160"/>
      <c r="L42" s="160"/>
      <c r="M42" s="160"/>
      <c r="N42" s="160"/>
      <c r="O42" s="160"/>
      <c r="P42" s="160"/>
      <c r="Q42" s="160"/>
      <c r="R42" s="160"/>
      <c r="S42" s="160"/>
      <c r="T42" s="160"/>
      <c r="U42" s="160"/>
      <c r="V42" s="160"/>
      <c r="W42" s="160"/>
      <c r="X42" s="160"/>
      <c r="Y42" s="150"/>
      <c r="Z42" s="150"/>
      <c r="AA42" s="150"/>
      <c r="AB42" s="150"/>
      <c r="AC42" s="150"/>
      <c r="AD42" s="150"/>
      <c r="AE42" s="150"/>
      <c r="AF42" s="150"/>
      <c r="AG42" s="150" t="s">
        <v>264</v>
      </c>
      <c r="AH42" s="150">
        <v>0</v>
      </c>
      <c r="AI42" s="150"/>
      <c r="AJ42" s="150"/>
      <c r="AK42" s="150"/>
      <c r="AL42" s="150"/>
      <c r="AM42" s="150"/>
      <c r="AN42" s="150"/>
      <c r="AO42" s="150"/>
      <c r="AP42" s="150"/>
      <c r="AQ42" s="150"/>
      <c r="AR42" s="150"/>
      <c r="AS42" s="150"/>
      <c r="AT42" s="150"/>
      <c r="AU42" s="150"/>
      <c r="AV42" s="150"/>
      <c r="AW42" s="150"/>
      <c r="AX42" s="150"/>
      <c r="AY42" s="150"/>
      <c r="AZ42" s="150"/>
      <c r="BA42" s="150"/>
      <c r="BB42" s="150"/>
      <c r="BC42" s="150"/>
      <c r="BD42" s="150"/>
      <c r="BE42" s="150"/>
      <c r="BF42" s="150"/>
      <c r="BG42" s="150"/>
      <c r="BH42" s="150"/>
    </row>
    <row r="43" spans="1:60" outlineLevel="1" x14ac:dyDescent="0.2">
      <c r="A43" s="157"/>
      <c r="B43" s="158"/>
      <c r="C43" s="195" t="s">
        <v>1153</v>
      </c>
      <c r="D43" s="188"/>
      <c r="E43" s="189">
        <v>3.39</v>
      </c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  <c r="Y43" s="150"/>
      <c r="Z43" s="150"/>
      <c r="AA43" s="150"/>
      <c r="AB43" s="150"/>
      <c r="AC43" s="150"/>
      <c r="AD43" s="150"/>
      <c r="AE43" s="150"/>
      <c r="AF43" s="150"/>
      <c r="AG43" s="150" t="s">
        <v>264</v>
      </c>
      <c r="AH43" s="150">
        <v>0</v>
      </c>
      <c r="AI43" s="150"/>
      <c r="AJ43" s="150"/>
      <c r="AK43" s="150"/>
      <c r="AL43" s="150"/>
      <c r="AM43" s="150"/>
      <c r="AN43" s="150"/>
      <c r="AO43" s="150"/>
      <c r="AP43" s="150"/>
      <c r="AQ43" s="150"/>
      <c r="AR43" s="150"/>
      <c r="AS43" s="150"/>
      <c r="AT43" s="150"/>
      <c r="AU43" s="150"/>
      <c r="AV43" s="150"/>
      <c r="AW43" s="150"/>
      <c r="AX43" s="150"/>
      <c r="AY43" s="150"/>
      <c r="AZ43" s="150"/>
      <c r="BA43" s="150"/>
      <c r="BB43" s="150"/>
      <c r="BC43" s="150"/>
      <c r="BD43" s="150"/>
      <c r="BE43" s="150"/>
      <c r="BF43" s="150"/>
      <c r="BG43" s="150"/>
      <c r="BH43" s="150"/>
    </row>
    <row r="44" spans="1:60" outlineLevel="1" x14ac:dyDescent="0.2">
      <c r="A44" s="157"/>
      <c r="B44" s="158"/>
      <c r="C44" s="195" t="s">
        <v>1154</v>
      </c>
      <c r="D44" s="188"/>
      <c r="E44" s="189">
        <v>1.69</v>
      </c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  <c r="Y44" s="150"/>
      <c r="Z44" s="150"/>
      <c r="AA44" s="150"/>
      <c r="AB44" s="150"/>
      <c r="AC44" s="150"/>
      <c r="AD44" s="150"/>
      <c r="AE44" s="150"/>
      <c r="AF44" s="150"/>
      <c r="AG44" s="150" t="s">
        <v>264</v>
      </c>
      <c r="AH44" s="150">
        <v>0</v>
      </c>
      <c r="AI44" s="150"/>
      <c r="AJ44" s="150"/>
      <c r="AK44" s="150"/>
      <c r="AL44" s="150"/>
      <c r="AM44" s="150"/>
      <c r="AN44" s="150"/>
      <c r="AO44" s="150"/>
      <c r="AP44" s="150"/>
      <c r="AQ44" s="150"/>
      <c r="AR44" s="150"/>
      <c r="AS44" s="150"/>
      <c r="AT44" s="150"/>
      <c r="AU44" s="150"/>
      <c r="AV44" s="150"/>
      <c r="AW44" s="150"/>
      <c r="AX44" s="150"/>
      <c r="AY44" s="150"/>
      <c r="AZ44" s="150"/>
      <c r="BA44" s="150"/>
      <c r="BB44" s="150"/>
      <c r="BC44" s="150"/>
      <c r="BD44" s="150"/>
      <c r="BE44" s="150"/>
      <c r="BF44" s="150"/>
      <c r="BG44" s="150"/>
      <c r="BH44" s="150"/>
    </row>
    <row r="45" spans="1:60" outlineLevel="1" x14ac:dyDescent="0.2">
      <c r="A45" s="157"/>
      <c r="B45" s="158"/>
      <c r="C45" s="195" t="s">
        <v>1155</v>
      </c>
      <c r="D45" s="188"/>
      <c r="E45" s="189">
        <v>1.4</v>
      </c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  <c r="Y45" s="150"/>
      <c r="Z45" s="150"/>
      <c r="AA45" s="150"/>
      <c r="AB45" s="150"/>
      <c r="AC45" s="150"/>
      <c r="AD45" s="150"/>
      <c r="AE45" s="150"/>
      <c r="AF45" s="150"/>
      <c r="AG45" s="150" t="s">
        <v>264</v>
      </c>
      <c r="AH45" s="150">
        <v>0</v>
      </c>
      <c r="AI45" s="150"/>
      <c r="AJ45" s="150"/>
      <c r="AK45" s="150"/>
      <c r="AL45" s="150"/>
      <c r="AM45" s="150"/>
      <c r="AN45" s="150"/>
      <c r="AO45" s="150"/>
      <c r="AP45" s="150"/>
      <c r="AQ45" s="150"/>
      <c r="AR45" s="150"/>
      <c r="AS45" s="150"/>
      <c r="AT45" s="150"/>
      <c r="AU45" s="150"/>
      <c r="AV45" s="150"/>
      <c r="AW45" s="150"/>
      <c r="AX45" s="150"/>
      <c r="AY45" s="150"/>
      <c r="AZ45" s="150"/>
      <c r="BA45" s="150"/>
      <c r="BB45" s="150"/>
      <c r="BC45" s="150"/>
      <c r="BD45" s="150"/>
      <c r="BE45" s="150"/>
      <c r="BF45" s="150"/>
      <c r="BG45" s="150"/>
      <c r="BH45" s="150"/>
    </row>
    <row r="46" spans="1:60" outlineLevel="1" x14ac:dyDescent="0.2">
      <c r="A46" s="157"/>
      <c r="B46" s="158"/>
      <c r="C46" s="195" t="s">
        <v>1156</v>
      </c>
      <c r="D46" s="188"/>
      <c r="E46" s="189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  <c r="Y46" s="150"/>
      <c r="Z46" s="150"/>
      <c r="AA46" s="150"/>
      <c r="AB46" s="150"/>
      <c r="AC46" s="150"/>
      <c r="AD46" s="150"/>
      <c r="AE46" s="150"/>
      <c r="AF46" s="150"/>
      <c r="AG46" s="150" t="s">
        <v>264</v>
      </c>
      <c r="AH46" s="150">
        <v>0</v>
      </c>
      <c r="AI46" s="150"/>
      <c r="AJ46" s="150"/>
      <c r="AK46" s="150"/>
      <c r="AL46" s="150"/>
      <c r="AM46" s="150"/>
      <c r="AN46" s="150"/>
      <c r="AO46" s="150"/>
      <c r="AP46" s="150"/>
      <c r="AQ46" s="150"/>
      <c r="AR46" s="150"/>
      <c r="AS46" s="150"/>
      <c r="AT46" s="150"/>
      <c r="AU46" s="150"/>
      <c r="AV46" s="150"/>
      <c r="AW46" s="150"/>
      <c r="AX46" s="150"/>
      <c r="AY46" s="150"/>
      <c r="AZ46" s="150"/>
      <c r="BA46" s="150"/>
      <c r="BB46" s="150"/>
      <c r="BC46" s="150"/>
      <c r="BD46" s="150"/>
      <c r="BE46" s="150"/>
      <c r="BF46" s="150"/>
      <c r="BG46" s="150"/>
      <c r="BH46" s="150"/>
    </row>
    <row r="47" spans="1:60" outlineLevel="1" x14ac:dyDescent="0.2">
      <c r="A47" s="157"/>
      <c r="B47" s="158"/>
      <c r="C47" s="195" t="s">
        <v>1157</v>
      </c>
      <c r="D47" s="188"/>
      <c r="E47" s="189">
        <v>194.03</v>
      </c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  <c r="Y47" s="150"/>
      <c r="Z47" s="150"/>
      <c r="AA47" s="150"/>
      <c r="AB47" s="150"/>
      <c r="AC47" s="150"/>
      <c r="AD47" s="150"/>
      <c r="AE47" s="150"/>
      <c r="AF47" s="150"/>
      <c r="AG47" s="150" t="s">
        <v>264</v>
      </c>
      <c r="AH47" s="150">
        <v>0</v>
      </c>
      <c r="AI47" s="150"/>
      <c r="AJ47" s="150"/>
      <c r="AK47" s="150"/>
      <c r="AL47" s="150"/>
      <c r="AM47" s="150"/>
      <c r="AN47" s="150"/>
      <c r="AO47" s="150"/>
      <c r="AP47" s="150"/>
      <c r="AQ47" s="150"/>
      <c r="AR47" s="150"/>
      <c r="AS47" s="150"/>
      <c r="AT47" s="150"/>
      <c r="AU47" s="150"/>
      <c r="AV47" s="150"/>
      <c r="AW47" s="150"/>
      <c r="AX47" s="150"/>
      <c r="AY47" s="150"/>
      <c r="AZ47" s="150"/>
      <c r="BA47" s="150"/>
      <c r="BB47" s="150"/>
      <c r="BC47" s="150"/>
      <c r="BD47" s="150"/>
      <c r="BE47" s="150"/>
      <c r="BF47" s="150"/>
      <c r="BG47" s="150"/>
      <c r="BH47" s="150"/>
    </row>
    <row r="48" spans="1:60" x14ac:dyDescent="0.2">
      <c r="A48" s="163" t="s">
        <v>232</v>
      </c>
      <c r="B48" s="164" t="s">
        <v>167</v>
      </c>
      <c r="C48" s="182" t="s">
        <v>168</v>
      </c>
      <c r="D48" s="165"/>
      <c r="E48" s="166"/>
      <c r="F48" s="167"/>
      <c r="G48" s="168">
        <f>SUMIF(AG49:AG89,"&lt;&gt;NOR",G49:G89)</f>
        <v>0</v>
      </c>
      <c r="H48" s="162"/>
      <c r="I48" s="162">
        <f>SUM(I49:I89)</f>
        <v>0</v>
      </c>
      <c r="J48" s="162"/>
      <c r="K48" s="162">
        <f>SUM(K49:K89)</f>
        <v>0</v>
      </c>
      <c r="L48" s="162"/>
      <c r="M48" s="162">
        <f>SUM(M49:M89)</f>
        <v>0</v>
      </c>
      <c r="N48" s="162"/>
      <c r="O48" s="162">
        <f>SUM(O49:O89)</f>
        <v>4.25</v>
      </c>
      <c r="P48" s="162"/>
      <c r="Q48" s="162">
        <f>SUM(Q49:Q89)</f>
        <v>0</v>
      </c>
      <c r="R48" s="162"/>
      <c r="S48" s="162"/>
      <c r="T48" s="162"/>
      <c r="U48" s="162"/>
      <c r="V48" s="162">
        <f>SUM(V49:V89)</f>
        <v>6.67</v>
      </c>
      <c r="W48" s="162"/>
      <c r="X48" s="162"/>
      <c r="AG48" t="s">
        <v>233</v>
      </c>
    </row>
    <row r="49" spans="1:60" outlineLevel="1" x14ac:dyDescent="0.2">
      <c r="A49" s="169">
        <v>5</v>
      </c>
      <c r="B49" s="170" t="s">
        <v>1158</v>
      </c>
      <c r="C49" s="184" t="s">
        <v>1159</v>
      </c>
      <c r="D49" s="171" t="s">
        <v>1120</v>
      </c>
      <c r="E49" s="172">
        <v>42.317999999999998</v>
      </c>
      <c r="F49" s="173"/>
      <c r="G49" s="174">
        <f>ROUND(E49*F49,2)</f>
        <v>0</v>
      </c>
      <c r="H49" s="161"/>
      <c r="I49" s="160">
        <f>ROUND(E49*H49,2)</f>
        <v>0</v>
      </c>
      <c r="J49" s="161"/>
      <c r="K49" s="160">
        <f>ROUND(E49*J49,2)</f>
        <v>0</v>
      </c>
      <c r="L49" s="160">
        <v>21</v>
      </c>
      <c r="M49" s="160">
        <f>G49*(1+L49/100)</f>
        <v>0</v>
      </c>
      <c r="N49" s="160">
        <v>1.295E-2</v>
      </c>
      <c r="O49" s="160">
        <f>ROUND(E49*N49,2)</f>
        <v>0.55000000000000004</v>
      </c>
      <c r="P49" s="160">
        <v>0</v>
      </c>
      <c r="Q49" s="160">
        <f>ROUND(E49*P49,2)</f>
        <v>0</v>
      </c>
      <c r="R49" s="160"/>
      <c r="S49" s="160" t="s">
        <v>236</v>
      </c>
      <c r="T49" s="160" t="s">
        <v>237</v>
      </c>
      <c r="U49" s="160">
        <v>0</v>
      </c>
      <c r="V49" s="160">
        <f>ROUND(E49*U49,2)</f>
        <v>0</v>
      </c>
      <c r="W49" s="160"/>
      <c r="X49" s="160" t="s">
        <v>261</v>
      </c>
      <c r="Y49" s="150"/>
      <c r="Z49" s="150"/>
      <c r="AA49" s="150"/>
      <c r="AB49" s="150"/>
      <c r="AC49" s="150"/>
      <c r="AD49" s="150"/>
      <c r="AE49" s="150"/>
      <c r="AF49" s="150"/>
      <c r="AG49" s="150" t="s">
        <v>262</v>
      </c>
      <c r="AH49" s="150"/>
      <c r="AI49" s="150"/>
      <c r="AJ49" s="150"/>
      <c r="AK49" s="150"/>
      <c r="AL49" s="150"/>
      <c r="AM49" s="150"/>
      <c r="AN49" s="150"/>
      <c r="AO49" s="150"/>
      <c r="AP49" s="150"/>
      <c r="AQ49" s="150"/>
      <c r="AR49" s="150"/>
      <c r="AS49" s="150"/>
      <c r="AT49" s="150"/>
      <c r="AU49" s="150"/>
      <c r="AV49" s="150"/>
      <c r="AW49" s="150"/>
      <c r="AX49" s="150"/>
      <c r="AY49" s="150"/>
      <c r="AZ49" s="150"/>
      <c r="BA49" s="150"/>
      <c r="BB49" s="150"/>
      <c r="BC49" s="150"/>
      <c r="BD49" s="150"/>
      <c r="BE49" s="150"/>
      <c r="BF49" s="150"/>
      <c r="BG49" s="150"/>
      <c r="BH49" s="150"/>
    </row>
    <row r="50" spans="1:60" outlineLevel="1" x14ac:dyDescent="0.2">
      <c r="A50" s="157"/>
      <c r="B50" s="158"/>
      <c r="C50" s="195" t="s">
        <v>1145</v>
      </c>
      <c r="D50" s="188"/>
      <c r="E50" s="189">
        <v>1.92</v>
      </c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  <c r="Y50" s="150"/>
      <c r="Z50" s="150"/>
      <c r="AA50" s="150"/>
      <c r="AB50" s="150"/>
      <c r="AC50" s="150"/>
      <c r="AD50" s="150"/>
      <c r="AE50" s="150"/>
      <c r="AF50" s="150"/>
      <c r="AG50" s="150" t="s">
        <v>264</v>
      </c>
      <c r="AH50" s="150">
        <v>0</v>
      </c>
      <c r="AI50" s="150"/>
      <c r="AJ50" s="150"/>
      <c r="AK50" s="150"/>
      <c r="AL50" s="150"/>
      <c r="AM50" s="150"/>
      <c r="AN50" s="150"/>
      <c r="AO50" s="150"/>
      <c r="AP50" s="150"/>
      <c r="AQ50" s="150"/>
      <c r="AR50" s="150"/>
      <c r="AS50" s="150"/>
      <c r="AT50" s="150"/>
      <c r="AU50" s="150"/>
      <c r="AV50" s="150"/>
      <c r="AW50" s="150"/>
      <c r="AX50" s="150"/>
      <c r="AY50" s="150"/>
      <c r="AZ50" s="150"/>
      <c r="BA50" s="150"/>
      <c r="BB50" s="150"/>
      <c r="BC50" s="150"/>
      <c r="BD50" s="150"/>
      <c r="BE50" s="150"/>
      <c r="BF50" s="150"/>
      <c r="BG50" s="150"/>
      <c r="BH50" s="150"/>
    </row>
    <row r="51" spans="1:60" outlineLevel="1" x14ac:dyDescent="0.2">
      <c r="A51" s="157"/>
      <c r="B51" s="158"/>
      <c r="C51" s="195" t="s">
        <v>1146</v>
      </c>
      <c r="D51" s="188"/>
      <c r="E51" s="189">
        <v>1.62</v>
      </c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  <c r="Y51" s="150"/>
      <c r="Z51" s="150"/>
      <c r="AA51" s="150"/>
      <c r="AB51" s="150"/>
      <c r="AC51" s="150"/>
      <c r="AD51" s="150"/>
      <c r="AE51" s="150"/>
      <c r="AF51" s="150"/>
      <c r="AG51" s="150" t="s">
        <v>264</v>
      </c>
      <c r="AH51" s="150">
        <v>0</v>
      </c>
      <c r="AI51" s="150"/>
      <c r="AJ51" s="150"/>
      <c r="AK51" s="150"/>
      <c r="AL51" s="150"/>
      <c r="AM51" s="150"/>
      <c r="AN51" s="150"/>
      <c r="AO51" s="150"/>
      <c r="AP51" s="150"/>
      <c r="AQ51" s="150"/>
      <c r="AR51" s="150"/>
      <c r="AS51" s="150"/>
      <c r="AT51" s="150"/>
      <c r="AU51" s="150"/>
      <c r="AV51" s="150"/>
      <c r="AW51" s="150"/>
      <c r="AX51" s="150"/>
      <c r="AY51" s="150"/>
      <c r="AZ51" s="150"/>
      <c r="BA51" s="150"/>
      <c r="BB51" s="150"/>
      <c r="BC51" s="150"/>
      <c r="BD51" s="150"/>
      <c r="BE51" s="150"/>
      <c r="BF51" s="150"/>
      <c r="BG51" s="150"/>
      <c r="BH51" s="150"/>
    </row>
    <row r="52" spans="1:60" outlineLevel="1" x14ac:dyDescent="0.2">
      <c r="A52" s="157"/>
      <c r="B52" s="158"/>
      <c r="C52" s="195" t="s">
        <v>1160</v>
      </c>
      <c r="D52" s="188"/>
      <c r="E52" s="189">
        <v>8.52</v>
      </c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  <c r="Y52" s="150"/>
      <c r="Z52" s="150"/>
      <c r="AA52" s="150"/>
      <c r="AB52" s="150"/>
      <c r="AC52" s="150"/>
      <c r="AD52" s="150"/>
      <c r="AE52" s="150"/>
      <c r="AF52" s="150"/>
      <c r="AG52" s="150" t="s">
        <v>264</v>
      </c>
      <c r="AH52" s="150">
        <v>0</v>
      </c>
      <c r="AI52" s="150"/>
      <c r="AJ52" s="150"/>
      <c r="AK52" s="150"/>
      <c r="AL52" s="150"/>
      <c r="AM52" s="150"/>
      <c r="AN52" s="150"/>
      <c r="AO52" s="150"/>
      <c r="AP52" s="150"/>
      <c r="AQ52" s="150"/>
      <c r="AR52" s="150"/>
      <c r="AS52" s="150"/>
      <c r="AT52" s="150"/>
      <c r="AU52" s="150"/>
      <c r="AV52" s="150"/>
      <c r="AW52" s="150"/>
      <c r="AX52" s="150"/>
      <c r="AY52" s="150"/>
      <c r="AZ52" s="150"/>
      <c r="BA52" s="150"/>
      <c r="BB52" s="150"/>
      <c r="BC52" s="150"/>
      <c r="BD52" s="150"/>
      <c r="BE52" s="150"/>
      <c r="BF52" s="150"/>
      <c r="BG52" s="150"/>
      <c r="BH52" s="150"/>
    </row>
    <row r="53" spans="1:60" outlineLevel="1" x14ac:dyDescent="0.2">
      <c r="A53" s="157"/>
      <c r="B53" s="158"/>
      <c r="C53" s="195" t="s">
        <v>1148</v>
      </c>
      <c r="D53" s="188"/>
      <c r="E53" s="189">
        <v>2.88</v>
      </c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  <c r="Y53" s="150"/>
      <c r="Z53" s="150"/>
      <c r="AA53" s="150"/>
      <c r="AB53" s="150"/>
      <c r="AC53" s="150"/>
      <c r="AD53" s="150"/>
      <c r="AE53" s="150"/>
      <c r="AF53" s="150"/>
      <c r="AG53" s="150" t="s">
        <v>264</v>
      </c>
      <c r="AH53" s="150">
        <v>0</v>
      </c>
      <c r="AI53" s="150"/>
      <c r="AJ53" s="150"/>
      <c r="AK53" s="150"/>
      <c r="AL53" s="150"/>
      <c r="AM53" s="150"/>
      <c r="AN53" s="150"/>
      <c r="AO53" s="150"/>
      <c r="AP53" s="150"/>
      <c r="AQ53" s="150"/>
      <c r="AR53" s="150"/>
      <c r="AS53" s="150"/>
      <c r="AT53" s="150"/>
      <c r="AU53" s="150"/>
      <c r="AV53" s="150"/>
      <c r="AW53" s="150"/>
      <c r="AX53" s="150"/>
      <c r="AY53" s="150"/>
      <c r="AZ53" s="150"/>
      <c r="BA53" s="150"/>
      <c r="BB53" s="150"/>
      <c r="BC53" s="150"/>
      <c r="BD53" s="150"/>
      <c r="BE53" s="150"/>
      <c r="BF53" s="150"/>
      <c r="BG53" s="150"/>
      <c r="BH53" s="150"/>
    </row>
    <row r="54" spans="1:60" outlineLevel="1" x14ac:dyDescent="0.2">
      <c r="A54" s="157"/>
      <c r="B54" s="158"/>
      <c r="C54" s="195" t="s">
        <v>1149</v>
      </c>
      <c r="D54" s="188"/>
      <c r="E54" s="189">
        <v>3.08</v>
      </c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  <c r="Y54" s="150"/>
      <c r="Z54" s="150"/>
      <c r="AA54" s="150"/>
      <c r="AB54" s="150"/>
      <c r="AC54" s="150"/>
      <c r="AD54" s="150"/>
      <c r="AE54" s="150"/>
      <c r="AF54" s="150"/>
      <c r="AG54" s="150" t="s">
        <v>264</v>
      </c>
      <c r="AH54" s="150">
        <v>0</v>
      </c>
      <c r="AI54" s="150"/>
      <c r="AJ54" s="150"/>
      <c r="AK54" s="150"/>
      <c r="AL54" s="150"/>
      <c r="AM54" s="150"/>
      <c r="AN54" s="150"/>
      <c r="AO54" s="150"/>
      <c r="AP54" s="150"/>
      <c r="AQ54" s="150"/>
      <c r="AR54" s="150"/>
      <c r="AS54" s="150"/>
      <c r="AT54" s="150"/>
      <c r="AU54" s="150"/>
      <c r="AV54" s="150"/>
      <c r="AW54" s="150"/>
      <c r="AX54" s="150"/>
      <c r="AY54" s="150"/>
      <c r="AZ54" s="150"/>
      <c r="BA54" s="150"/>
      <c r="BB54" s="150"/>
      <c r="BC54" s="150"/>
      <c r="BD54" s="150"/>
      <c r="BE54" s="150"/>
      <c r="BF54" s="150"/>
      <c r="BG54" s="150"/>
      <c r="BH54" s="150"/>
    </row>
    <row r="55" spans="1:60" outlineLevel="1" x14ac:dyDescent="0.2">
      <c r="A55" s="157"/>
      <c r="B55" s="158"/>
      <c r="C55" s="195" t="s">
        <v>1150</v>
      </c>
      <c r="D55" s="188"/>
      <c r="E55" s="189">
        <v>0.56999999999999995</v>
      </c>
      <c r="F55" s="160"/>
      <c r="G55" s="160"/>
      <c r="H55" s="160"/>
      <c r="I55" s="160"/>
      <c r="J55" s="160"/>
      <c r="K55" s="160"/>
      <c r="L55" s="160"/>
      <c r="M55" s="160"/>
      <c r="N55" s="160"/>
      <c r="O55" s="160"/>
      <c r="P55" s="160"/>
      <c r="Q55" s="160"/>
      <c r="R55" s="160"/>
      <c r="S55" s="160"/>
      <c r="T55" s="160"/>
      <c r="U55" s="160"/>
      <c r="V55" s="160"/>
      <c r="W55" s="160"/>
      <c r="X55" s="160"/>
      <c r="Y55" s="150"/>
      <c r="Z55" s="150"/>
      <c r="AA55" s="150"/>
      <c r="AB55" s="150"/>
      <c r="AC55" s="150"/>
      <c r="AD55" s="150"/>
      <c r="AE55" s="150"/>
      <c r="AF55" s="150"/>
      <c r="AG55" s="150" t="s">
        <v>264</v>
      </c>
      <c r="AH55" s="150">
        <v>0</v>
      </c>
      <c r="AI55" s="150"/>
      <c r="AJ55" s="150"/>
      <c r="AK55" s="150"/>
      <c r="AL55" s="150"/>
      <c r="AM55" s="150"/>
      <c r="AN55" s="150"/>
      <c r="AO55" s="150"/>
      <c r="AP55" s="150"/>
      <c r="AQ55" s="150"/>
      <c r="AR55" s="150"/>
      <c r="AS55" s="150"/>
      <c r="AT55" s="150"/>
      <c r="AU55" s="150"/>
      <c r="AV55" s="150"/>
      <c r="AW55" s="150"/>
      <c r="AX55" s="150"/>
      <c r="AY55" s="150"/>
      <c r="AZ55" s="150"/>
      <c r="BA55" s="150"/>
      <c r="BB55" s="150"/>
      <c r="BC55" s="150"/>
      <c r="BD55" s="150"/>
      <c r="BE55" s="150"/>
      <c r="BF55" s="150"/>
      <c r="BG55" s="150"/>
      <c r="BH55" s="150"/>
    </row>
    <row r="56" spans="1:60" outlineLevel="1" x14ac:dyDescent="0.2">
      <c r="A56" s="157"/>
      <c r="B56" s="158"/>
      <c r="C56" s="195" t="s">
        <v>1161</v>
      </c>
      <c r="D56" s="188"/>
      <c r="E56" s="189">
        <v>0.77</v>
      </c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  <c r="Y56" s="150"/>
      <c r="Z56" s="150"/>
      <c r="AA56" s="150"/>
      <c r="AB56" s="150"/>
      <c r="AC56" s="150"/>
      <c r="AD56" s="150"/>
      <c r="AE56" s="150"/>
      <c r="AF56" s="150"/>
      <c r="AG56" s="150" t="s">
        <v>264</v>
      </c>
      <c r="AH56" s="150">
        <v>0</v>
      </c>
      <c r="AI56" s="150"/>
      <c r="AJ56" s="150"/>
      <c r="AK56" s="150"/>
      <c r="AL56" s="150"/>
      <c r="AM56" s="150"/>
      <c r="AN56" s="150"/>
      <c r="AO56" s="150"/>
      <c r="AP56" s="150"/>
      <c r="AQ56" s="150"/>
      <c r="AR56" s="150"/>
      <c r="AS56" s="150"/>
      <c r="AT56" s="150"/>
      <c r="AU56" s="150"/>
      <c r="AV56" s="150"/>
      <c r="AW56" s="150"/>
      <c r="AX56" s="150"/>
      <c r="AY56" s="150"/>
      <c r="AZ56" s="150"/>
      <c r="BA56" s="150"/>
      <c r="BB56" s="150"/>
      <c r="BC56" s="150"/>
      <c r="BD56" s="150"/>
      <c r="BE56" s="150"/>
      <c r="BF56" s="150"/>
      <c r="BG56" s="150"/>
      <c r="BH56" s="150"/>
    </row>
    <row r="57" spans="1:60" ht="45" outlineLevel="1" x14ac:dyDescent="0.2">
      <c r="A57" s="157"/>
      <c r="B57" s="158"/>
      <c r="C57" s="195" t="s">
        <v>1162</v>
      </c>
      <c r="D57" s="188"/>
      <c r="E57" s="189">
        <v>7.88</v>
      </c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  <c r="Y57" s="150"/>
      <c r="Z57" s="150"/>
      <c r="AA57" s="150"/>
      <c r="AB57" s="150"/>
      <c r="AC57" s="150"/>
      <c r="AD57" s="150"/>
      <c r="AE57" s="150"/>
      <c r="AF57" s="150"/>
      <c r="AG57" s="150" t="s">
        <v>264</v>
      </c>
      <c r="AH57" s="150">
        <v>0</v>
      </c>
      <c r="AI57" s="150"/>
      <c r="AJ57" s="150"/>
      <c r="AK57" s="150"/>
      <c r="AL57" s="150"/>
      <c r="AM57" s="150"/>
      <c r="AN57" s="150"/>
      <c r="AO57" s="150"/>
      <c r="AP57" s="150"/>
      <c r="AQ57" s="150"/>
      <c r="AR57" s="150"/>
      <c r="AS57" s="150"/>
      <c r="AT57" s="150"/>
      <c r="AU57" s="150"/>
      <c r="AV57" s="150"/>
      <c r="AW57" s="150"/>
      <c r="AX57" s="150"/>
      <c r="AY57" s="150"/>
      <c r="AZ57" s="150"/>
      <c r="BA57" s="150"/>
      <c r="BB57" s="150"/>
      <c r="BC57" s="150"/>
      <c r="BD57" s="150"/>
      <c r="BE57" s="150"/>
      <c r="BF57" s="150"/>
      <c r="BG57" s="150"/>
      <c r="BH57" s="150"/>
    </row>
    <row r="58" spans="1:60" outlineLevel="1" x14ac:dyDescent="0.2">
      <c r="A58" s="157"/>
      <c r="B58" s="158"/>
      <c r="C58" s="195" t="s">
        <v>1163</v>
      </c>
      <c r="D58" s="188"/>
      <c r="E58" s="189">
        <v>2.35</v>
      </c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  <c r="Y58" s="150"/>
      <c r="Z58" s="150"/>
      <c r="AA58" s="150"/>
      <c r="AB58" s="150"/>
      <c r="AC58" s="150"/>
      <c r="AD58" s="150"/>
      <c r="AE58" s="150"/>
      <c r="AF58" s="150"/>
      <c r="AG58" s="150" t="s">
        <v>264</v>
      </c>
      <c r="AH58" s="150">
        <v>0</v>
      </c>
      <c r="AI58" s="150"/>
      <c r="AJ58" s="150"/>
      <c r="AK58" s="150"/>
      <c r="AL58" s="150"/>
      <c r="AM58" s="150"/>
      <c r="AN58" s="150"/>
      <c r="AO58" s="150"/>
      <c r="AP58" s="150"/>
      <c r="AQ58" s="150"/>
      <c r="AR58" s="150"/>
      <c r="AS58" s="150"/>
      <c r="AT58" s="150"/>
      <c r="AU58" s="150"/>
      <c r="AV58" s="150"/>
      <c r="AW58" s="150"/>
      <c r="AX58" s="150"/>
      <c r="AY58" s="150"/>
      <c r="AZ58" s="150"/>
      <c r="BA58" s="150"/>
      <c r="BB58" s="150"/>
      <c r="BC58" s="150"/>
      <c r="BD58" s="150"/>
      <c r="BE58" s="150"/>
      <c r="BF58" s="150"/>
      <c r="BG58" s="150"/>
      <c r="BH58" s="150"/>
    </row>
    <row r="59" spans="1:60" outlineLevel="1" x14ac:dyDescent="0.2">
      <c r="A59" s="157"/>
      <c r="B59" s="158"/>
      <c r="C59" s="195" t="s">
        <v>1164</v>
      </c>
      <c r="D59" s="188"/>
      <c r="E59" s="189">
        <v>1.34</v>
      </c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  <c r="Y59" s="150"/>
      <c r="Z59" s="150"/>
      <c r="AA59" s="150"/>
      <c r="AB59" s="150"/>
      <c r="AC59" s="150"/>
      <c r="AD59" s="150"/>
      <c r="AE59" s="150"/>
      <c r="AF59" s="150"/>
      <c r="AG59" s="150" t="s">
        <v>264</v>
      </c>
      <c r="AH59" s="150">
        <v>0</v>
      </c>
      <c r="AI59" s="150"/>
      <c r="AJ59" s="150"/>
      <c r="AK59" s="150"/>
      <c r="AL59" s="150"/>
      <c r="AM59" s="150"/>
      <c r="AN59" s="150"/>
      <c r="AO59" s="150"/>
      <c r="AP59" s="150"/>
      <c r="AQ59" s="150"/>
      <c r="AR59" s="150"/>
      <c r="AS59" s="150"/>
      <c r="AT59" s="150"/>
      <c r="AU59" s="150"/>
      <c r="AV59" s="150"/>
      <c r="AW59" s="150"/>
      <c r="AX59" s="150"/>
      <c r="AY59" s="150"/>
      <c r="AZ59" s="150"/>
      <c r="BA59" s="150"/>
      <c r="BB59" s="150"/>
      <c r="BC59" s="150"/>
      <c r="BD59" s="150"/>
      <c r="BE59" s="150"/>
      <c r="BF59" s="150"/>
      <c r="BG59" s="150"/>
      <c r="BH59" s="150"/>
    </row>
    <row r="60" spans="1:60" outlineLevel="1" x14ac:dyDescent="0.2">
      <c r="A60" s="157"/>
      <c r="B60" s="158"/>
      <c r="C60" s="195" t="s">
        <v>1165</v>
      </c>
      <c r="D60" s="188"/>
      <c r="E60" s="189">
        <v>4.74</v>
      </c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  <c r="Y60" s="150"/>
      <c r="Z60" s="150"/>
      <c r="AA60" s="150"/>
      <c r="AB60" s="150"/>
      <c r="AC60" s="150"/>
      <c r="AD60" s="150"/>
      <c r="AE60" s="150"/>
      <c r="AF60" s="150"/>
      <c r="AG60" s="150" t="s">
        <v>264</v>
      </c>
      <c r="AH60" s="150">
        <v>0</v>
      </c>
      <c r="AI60" s="150"/>
      <c r="AJ60" s="150"/>
      <c r="AK60" s="150"/>
      <c r="AL60" s="150"/>
      <c r="AM60" s="150"/>
      <c r="AN60" s="150"/>
      <c r="AO60" s="150"/>
      <c r="AP60" s="150"/>
      <c r="AQ60" s="150"/>
      <c r="AR60" s="150"/>
      <c r="AS60" s="150"/>
      <c r="AT60" s="150"/>
      <c r="AU60" s="150"/>
      <c r="AV60" s="150"/>
      <c r="AW60" s="150"/>
      <c r="AX60" s="150"/>
      <c r="AY60" s="150"/>
      <c r="AZ60" s="150"/>
      <c r="BA60" s="150"/>
      <c r="BB60" s="150"/>
      <c r="BC60" s="150"/>
      <c r="BD60" s="150"/>
      <c r="BE60" s="150"/>
      <c r="BF60" s="150"/>
      <c r="BG60" s="150"/>
      <c r="BH60" s="150"/>
    </row>
    <row r="61" spans="1:60" outlineLevel="1" x14ac:dyDescent="0.2">
      <c r="A61" s="157"/>
      <c r="B61" s="158"/>
      <c r="C61" s="195" t="s">
        <v>1166</v>
      </c>
      <c r="D61" s="188"/>
      <c r="E61" s="189">
        <v>2.91</v>
      </c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  <c r="Y61" s="150"/>
      <c r="Z61" s="150"/>
      <c r="AA61" s="150"/>
      <c r="AB61" s="150"/>
      <c r="AC61" s="150"/>
      <c r="AD61" s="150"/>
      <c r="AE61" s="150"/>
      <c r="AF61" s="150"/>
      <c r="AG61" s="150" t="s">
        <v>264</v>
      </c>
      <c r="AH61" s="150">
        <v>0</v>
      </c>
      <c r="AI61" s="150"/>
      <c r="AJ61" s="150"/>
      <c r="AK61" s="150"/>
      <c r="AL61" s="150"/>
      <c r="AM61" s="150"/>
      <c r="AN61" s="150"/>
      <c r="AO61" s="150"/>
      <c r="AP61" s="150"/>
      <c r="AQ61" s="150"/>
      <c r="AR61" s="150"/>
      <c r="AS61" s="150"/>
      <c r="AT61" s="150"/>
      <c r="AU61" s="150"/>
      <c r="AV61" s="150"/>
      <c r="AW61" s="150"/>
      <c r="AX61" s="150"/>
      <c r="AY61" s="150"/>
      <c r="AZ61" s="150"/>
      <c r="BA61" s="150"/>
      <c r="BB61" s="150"/>
      <c r="BC61" s="150"/>
      <c r="BD61" s="150"/>
      <c r="BE61" s="150"/>
      <c r="BF61" s="150"/>
      <c r="BG61" s="150"/>
      <c r="BH61" s="150"/>
    </row>
    <row r="62" spans="1:60" outlineLevel="1" x14ac:dyDescent="0.2">
      <c r="A62" s="157"/>
      <c r="B62" s="158"/>
      <c r="C62" s="195" t="s">
        <v>1167</v>
      </c>
      <c r="D62" s="188"/>
      <c r="E62" s="189">
        <v>2.36</v>
      </c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  <c r="Y62" s="150"/>
      <c r="Z62" s="150"/>
      <c r="AA62" s="150"/>
      <c r="AB62" s="150"/>
      <c r="AC62" s="150"/>
      <c r="AD62" s="150"/>
      <c r="AE62" s="150"/>
      <c r="AF62" s="150"/>
      <c r="AG62" s="150" t="s">
        <v>264</v>
      </c>
      <c r="AH62" s="150">
        <v>0</v>
      </c>
      <c r="AI62" s="150"/>
      <c r="AJ62" s="150"/>
      <c r="AK62" s="150"/>
      <c r="AL62" s="150"/>
      <c r="AM62" s="150"/>
      <c r="AN62" s="150"/>
      <c r="AO62" s="150"/>
      <c r="AP62" s="150"/>
      <c r="AQ62" s="150"/>
      <c r="AR62" s="150"/>
      <c r="AS62" s="150"/>
      <c r="AT62" s="150"/>
      <c r="AU62" s="150"/>
      <c r="AV62" s="150"/>
      <c r="AW62" s="150"/>
      <c r="AX62" s="150"/>
      <c r="AY62" s="150"/>
      <c r="AZ62" s="150"/>
      <c r="BA62" s="150"/>
      <c r="BB62" s="150"/>
      <c r="BC62" s="150"/>
      <c r="BD62" s="150"/>
      <c r="BE62" s="150"/>
      <c r="BF62" s="150"/>
      <c r="BG62" s="150"/>
      <c r="BH62" s="150"/>
    </row>
    <row r="63" spans="1:60" outlineLevel="1" x14ac:dyDescent="0.2">
      <c r="A63" s="157"/>
      <c r="B63" s="158"/>
      <c r="C63" s="195" t="s">
        <v>1155</v>
      </c>
      <c r="D63" s="188"/>
      <c r="E63" s="189">
        <v>1.4</v>
      </c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  <c r="Y63" s="150"/>
      <c r="Z63" s="150"/>
      <c r="AA63" s="150"/>
      <c r="AB63" s="150"/>
      <c r="AC63" s="150"/>
      <c r="AD63" s="150"/>
      <c r="AE63" s="150"/>
      <c r="AF63" s="150"/>
      <c r="AG63" s="150" t="s">
        <v>264</v>
      </c>
      <c r="AH63" s="150">
        <v>0</v>
      </c>
      <c r="AI63" s="150"/>
      <c r="AJ63" s="150"/>
      <c r="AK63" s="150"/>
      <c r="AL63" s="150"/>
      <c r="AM63" s="150"/>
      <c r="AN63" s="150"/>
      <c r="AO63" s="150"/>
      <c r="AP63" s="150"/>
      <c r="AQ63" s="150"/>
      <c r="AR63" s="150"/>
      <c r="AS63" s="150"/>
      <c r="AT63" s="150"/>
      <c r="AU63" s="150"/>
      <c r="AV63" s="150"/>
      <c r="AW63" s="150"/>
      <c r="AX63" s="150"/>
      <c r="AY63" s="150"/>
      <c r="AZ63" s="150"/>
      <c r="BA63" s="150"/>
      <c r="BB63" s="150"/>
      <c r="BC63" s="150"/>
      <c r="BD63" s="150"/>
      <c r="BE63" s="150"/>
      <c r="BF63" s="150"/>
      <c r="BG63" s="150"/>
      <c r="BH63" s="150"/>
    </row>
    <row r="64" spans="1:60" outlineLevel="1" x14ac:dyDescent="0.2">
      <c r="A64" s="169">
        <v>6</v>
      </c>
      <c r="B64" s="170" t="s">
        <v>1168</v>
      </c>
      <c r="C64" s="184" t="s">
        <v>1169</v>
      </c>
      <c r="D64" s="171" t="s">
        <v>684</v>
      </c>
      <c r="E64" s="172">
        <v>21.26</v>
      </c>
      <c r="F64" s="173"/>
      <c r="G64" s="174">
        <f>ROUND(E64*F64,2)</f>
        <v>0</v>
      </c>
      <c r="H64" s="161"/>
      <c r="I64" s="160">
        <f>ROUND(E64*H64,2)</f>
        <v>0</v>
      </c>
      <c r="J64" s="161"/>
      <c r="K64" s="160">
        <f>ROUND(E64*J64,2)</f>
        <v>0</v>
      </c>
      <c r="L64" s="160">
        <v>21</v>
      </c>
      <c r="M64" s="160">
        <f>G64*(1+L64/100)</f>
        <v>0</v>
      </c>
      <c r="N64" s="160">
        <v>1.6000000000000001E-3</v>
      </c>
      <c r="O64" s="160">
        <f>ROUND(E64*N64,2)</f>
        <v>0.03</v>
      </c>
      <c r="P64" s="160">
        <v>0</v>
      </c>
      <c r="Q64" s="160">
        <f>ROUND(E64*P64,2)</f>
        <v>0</v>
      </c>
      <c r="R64" s="160"/>
      <c r="S64" s="160" t="s">
        <v>236</v>
      </c>
      <c r="T64" s="160" t="s">
        <v>237</v>
      </c>
      <c r="U64" s="160">
        <v>0</v>
      </c>
      <c r="V64" s="160">
        <f>ROUND(E64*U64,2)</f>
        <v>0</v>
      </c>
      <c r="W64" s="160"/>
      <c r="X64" s="160" t="s">
        <v>261</v>
      </c>
      <c r="Y64" s="150"/>
      <c r="Z64" s="150"/>
      <c r="AA64" s="150"/>
      <c r="AB64" s="150"/>
      <c r="AC64" s="150"/>
      <c r="AD64" s="150"/>
      <c r="AE64" s="150"/>
      <c r="AF64" s="150"/>
      <c r="AG64" s="150" t="s">
        <v>262</v>
      </c>
      <c r="AH64" s="150"/>
      <c r="AI64" s="150"/>
      <c r="AJ64" s="150"/>
      <c r="AK64" s="150"/>
      <c r="AL64" s="150"/>
      <c r="AM64" s="150"/>
      <c r="AN64" s="150"/>
      <c r="AO64" s="150"/>
      <c r="AP64" s="150"/>
      <c r="AQ64" s="150"/>
      <c r="AR64" s="150"/>
      <c r="AS64" s="150"/>
      <c r="AT64" s="150"/>
      <c r="AU64" s="150"/>
      <c r="AV64" s="150"/>
      <c r="AW64" s="150"/>
      <c r="AX64" s="150"/>
      <c r="AY64" s="150"/>
      <c r="AZ64" s="150"/>
      <c r="BA64" s="150"/>
      <c r="BB64" s="150"/>
      <c r="BC64" s="150"/>
      <c r="BD64" s="150"/>
      <c r="BE64" s="150"/>
      <c r="BF64" s="150"/>
      <c r="BG64" s="150"/>
      <c r="BH64" s="150"/>
    </row>
    <row r="65" spans="1:60" outlineLevel="1" x14ac:dyDescent="0.2">
      <c r="A65" s="157"/>
      <c r="B65" s="158"/>
      <c r="C65" s="195" t="s">
        <v>1170</v>
      </c>
      <c r="D65" s="188"/>
      <c r="E65" s="189">
        <v>4.45</v>
      </c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  <c r="Y65" s="150"/>
      <c r="Z65" s="150"/>
      <c r="AA65" s="150"/>
      <c r="AB65" s="150"/>
      <c r="AC65" s="150"/>
      <c r="AD65" s="150"/>
      <c r="AE65" s="150"/>
      <c r="AF65" s="150"/>
      <c r="AG65" s="150" t="s">
        <v>264</v>
      </c>
      <c r="AH65" s="150">
        <v>0</v>
      </c>
      <c r="AI65" s="150"/>
      <c r="AJ65" s="150"/>
      <c r="AK65" s="150"/>
      <c r="AL65" s="150"/>
      <c r="AM65" s="150"/>
      <c r="AN65" s="150"/>
      <c r="AO65" s="150"/>
      <c r="AP65" s="150"/>
      <c r="AQ65" s="150"/>
      <c r="AR65" s="150"/>
      <c r="AS65" s="150"/>
      <c r="AT65" s="150"/>
      <c r="AU65" s="150"/>
      <c r="AV65" s="150"/>
      <c r="AW65" s="150"/>
      <c r="AX65" s="150"/>
      <c r="AY65" s="150"/>
      <c r="AZ65" s="150"/>
      <c r="BA65" s="150"/>
      <c r="BB65" s="150"/>
      <c r="BC65" s="150"/>
      <c r="BD65" s="150"/>
      <c r="BE65" s="150"/>
      <c r="BF65" s="150"/>
      <c r="BG65" s="150"/>
      <c r="BH65" s="150"/>
    </row>
    <row r="66" spans="1:60" outlineLevel="1" x14ac:dyDescent="0.2">
      <c r="A66" s="157"/>
      <c r="B66" s="158"/>
      <c r="C66" s="195" t="s">
        <v>1171</v>
      </c>
      <c r="D66" s="188"/>
      <c r="E66" s="189">
        <v>6.15</v>
      </c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  <c r="Y66" s="150"/>
      <c r="Z66" s="150"/>
      <c r="AA66" s="150"/>
      <c r="AB66" s="150"/>
      <c r="AC66" s="150"/>
      <c r="AD66" s="150"/>
      <c r="AE66" s="150"/>
      <c r="AF66" s="150"/>
      <c r="AG66" s="150" t="s">
        <v>264</v>
      </c>
      <c r="AH66" s="150">
        <v>0</v>
      </c>
      <c r="AI66" s="150"/>
      <c r="AJ66" s="150"/>
      <c r="AK66" s="150"/>
      <c r="AL66" s="150"/>
      <c r="AM66" s="150"/>
      <c r="AN66" s="150"/>
      <c r="AO66" s="150"/>
      <c r="AP66" s="150"/>
      <c r="AQ66" s="150"/>
      <c r="AR66" s="150"/>
      <c r="AS66" s="150"/>
      <c r="AT66" s="150"/>
      <c r="AU66" s="150"/>
      <c r="AV66" s="150"/>
      <c r="AW66" s="150"/>
      <c r="AX66" s="150"/>
      <c r="AY66" s="150"/>
      <c r="AZ66" s="150"/>
      <c r="BA66" s="150"/>
      <c r="BB66" s="150"/>
      <c r="BC66" s="150"/>
      <c r="BD66" s="150"/>
      <c r="BE66" s="150"/>
      <c r="BF66" s="150"/>
      <c r="BG66" s="150"/>
      <c r="BH66" s="150"/>
    </row>
    <row r="67" spans="1:60" outlineLevel="1" x14ac:dyDescent="0.2">
      <c r="A67" s="157"/>
      <c r="B67" s="158"/>
      <c r="C67" s="195" t="s">
        <v>1172</v>
      </c>
      <c r="D67" s="188"/>
      <c r="E67" s="189">
        <v>8.15</v>
      </c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  <c r="Y67" s="150"/>
      <c r="Z67" s="150"/>
      <c r="AA67" s="150"/>
      <c r="AB67" s="150"/>
      <c r="AC67" s="150"/>
      <c r="AD67" s="150"/>
      <c r="AE67" s="150"/>
      <c r="AF67" s="150"/>
      <c r="AG67" s="150" t="s">
        <v>264</v>
      </c>
      <c r="AH67" s="150">
        <v>0</v>
      </c>
      <c r="AI67" s="150"/>
      <c r="AJ67" s="150"/>
      <c r="AK67" s="150"/>
      <c r="AL67" s="150"/>
      <c r="AM67" s="150"/>
      <c r="AN67" s="150"/>
      <c r="AO67" s="150"/>
      <c r="AP67" s="150"/>
      <c r="AQ67" s="150"/>
      <c r="AR67" s="150"/>
      <c r="AS67" s="150"/>
      <c r="AT67" s="150"/>
      <c r="AU67" s="150"/>
      <c r="AV67" s="150"/>
      <c r="AW67" s="150"/>
      <c r="AX67" s="150"/>
      <c r="AY67" s="150"/>
      <c r="AZ67" s="150"/>
      <c r="BA67" s="150"/>
      <c r="BB67" s="150"/>
      <c r="BC67" s="150"/>
      <c r="BD67" s="150"/>
      <c r="BE67" s="150"/>
      <c r="BF67" s="150"/>
      <c r="BG67" s="150"/>
      <c r="BH67" s="150"/>
    </row>
    <row r="68" spans="1:60" outlineLevel="1" x14ac:dyDescent="0.2">
      <c r="A68" s="157"/>
      <c r="B68" s="158"/>
      <c r="C68" s="195" t="s">
        <v>1173</v>
      </c>
      <c r="D68" s="188"/>
      <c r="E68" s="189">
        <v>2.5099999999999998</v>
      </c>
      <c r="F68" s="160"/>
      <c r="G68" s="160"/>
      <c r="H68" s="160"/>
      <c r="I68" s="160"/>
      <c r="J68" s="160"/>
      <c r="K68" s="160"/>
      <c r="L68" s="160"/>
      <c r="M68" s="160"/>
      <c r="N68" s="160"/>
      <c r="O68" s="160"/>
      <c r="P68" s="160"/>
      <c r="Q68" s="160"/>
      <c r="R68" s="160"/>
      <c r="S68" s="160"/>
      <c r="T68" s="160"/>
      <c r="U68" s="160"/>
      <c r="V68" s="160"/>
      <c r="W68" s="160"/>
      <c r="X68" s="160"/>
      <c r="Y68" s="150"/>
      <c r="Z68" s="150"/>
      <c r="AA68" s="150"/>
      <c r="AB68" s="150"/>
      <c r="AC68" s="150"/>
      <c r="AD68" s="150"/>
      <c r="AE68" s="150"/>
      <c r="AF68" s="150"/>
      <c r="AG68" s="150" t="s">
        <v>264</v>
      </c>
      <c r="AH68" s="150">
        <v>0</v>
      </c>
      <c r="AI68" s="150"/>
      <c r="AJ68" s="150"/>
      <c r="AK68" s="150"/>
      <c r="AL68" s="150"/>
      <c r="AM68" s="150"/>
      <c r="AN68" s="150"/>
      <c r="AO68" s="150"/>
      <c r="AP68" s="150"/>
      <c r="AQ68" s="150"/>
      <c r="AR68" s="150"/>
      <c r="AS68" s="150"/>
      <c r="AT68" s="150"/>
      <c r="AU68" s="150"/>
      <c r="AV68" s="150"/>
      <c r="AW68" s="150"/>
      <c r="AX68" s="150"/>
      <c r="AY68" s="150"/>
      <c r="AZ68" s="150"/>
      <c r="BA68" s="150"/>
      <c r="BB68" s="150"/>
      <c r="BC68" s="150"/>
      <c r="BD68" s="150"/>
      <c r="BE68" s="150"/>
      <c r="BF68" s="150"/>
      <c r="BG68" s="150"/>
      <c r="BH68" s="150"/>
    </row>
    <row r="69" spans="1:60" outlineLevel="1" x14ac:dyDescent="0.2">
      <c r="A69" s="169">
        <v>7</v>
      </c>
      <c r="B69" s="170" t="s">
        <v>1174</v>
      </c>
      <c r="C69" s="184" t="s">
        <v>1175</v>
      </c>
      <c r="D69" s="171" t="s">
        <v>1120</v>
      </c>
      <c r="E69" s="172">
        <v>194.02855</v>
      </c>
      <c r="F69" s="173"/>
      <c r="G69" s="174">
        <f>ROUND(E69*F69,2)</f>
        <v>0</v>
      </c>
      <c r="H69" s="161"/>
      <c r="I69" s="160">
        <f>ROUND(E69*H69,2)</f>
        <v>0</v>
      </c>
      <c r="J69" s="161"/>
      <c r="K69" s="160">
        <f>ROUND(E69*J69,2)</f>
        <v>0</v>
      </c>
      <c r="L69" s="160">
        <v>21</v>
      </c>
      <c r="M69" s="160">
        <f>G69*(1+L69/100)</f>
        <v>0</v>
      </c>
      <c r="N69" s="160">
        <v>1.2749999999999999E-2</v>
      </c>
      <c r="O69" s="160">
        <f>ROUND(E69*N69,2)</f>
        <v>2.4700000000000002</v>
      </c>
      <c r="P69" s="160">
        <v>0</v>
      </c>
      <c r="Q69" s="160">
        <f>ROUND(E69*P69,2)</f>
        <v>0</v>
      </c>
      <c r="R69" s="160"/>
      <c r="S69" s="160" t="s">
        <v>236</v>
      </c>
      <c r="T69" s="160" t="s">
        <v>237</v>
      </c>
      <c r="U69" s="160">
        <v>0</v>
      </c>
      <c r="V69" s="160">
        <f>ROUND(E69*U69,2)</f>
        <v>0</v>
      </c>
      <c r="W69" s="160"/>
      <c r="X69" s="160" t="s">
        <v>261</v>
      </c>
      <c r="Y69" s="150"/>
      <c r="Z69" s="150"/>
      <c r="AA69" s="150"/>
      <c r="AB69" s="150"/>
      <c r="AC69" s="150"/>
      <c r="AD69" s="150"/>
      <c r="AE69" s="150"/>
      <c r="AF69" s="150"/>
      <c r="AG69" s="150" t="s">
        <v>262</v>
      </c>
      <c r="AH69" s="150"/>
      <c r="AI69" s="150"/>
      <c r="AJ69" s="150"/>
      <c r="AK69" s="150"/>
      <c r="AL69" s="150"/>
      <c r="AM69" s="150"/>
      <c r="AN69" s="150"/>
      <c r="AO69" s="150"/>
      <c r="AP69" s="150"/>
      <c r="AQ69" s="150"/>
      <c r="AR69" s="150"/>
      <c r="AS69" s="150"/>
      <c r="AT69" s="150"/>
      <c r="AU69" s="150"/>
      <c r="AV69" s="150"/>
      <c r="AW69" s="150"/>
      <c r="AX69" s="150"/>
      <c r="AY69" s="150"/>
      <c r="AZ69" s="150"/>
      <c r="BA69" s="150"/>
      <c r="BB69" s="150"/>
      <c r="BC69" s="150"/>
      <c r="BD69" s="150"/>
      <c r="BE69" s="150"/>
      <c r="BF69" s="150"/>
      <c r="BG69" s="150"/>
      <c r="BH69" s="150"/>
    </row>
    <row r="70" spans="1:60" outlineLevel="1" x14ac:dyDescent="0.2">
      <c r="A70" s="157"/>
      <c r="B70" s="158"/>
      <c r="C70" s="195" t="s">
        <v>1176</v>
      </c>
      <c r="D70" s="188"/>
      <c r="E70" s="189">
        <v>20.39</v>
      </c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  <c r="Y70" s="150"/>
      <c r="Z70" s="150"/>
      <c r="AA70" s="150"/>
      <c r="AB70" s="150"/>
      <c r="AC70" s="150"/>
      <c r="AD70" s="150"/>
      <c r="AE70" s="150"/>
      <c r="AF70" s="150"/>
      <c r="AG70" s="150" t="s">
        <v>264</v>
      </c>
      <c r="AH70" s="150">
        <v>0</v>
      </c>
      <c r="AI70" s="150"/>
      <c r="AJ70" s="150"/>
      <c r="AK70" s="150"/>
      <c r="AL70" s="150"/>
      <c r="AM70" s="150"/>
      <c r="AN70" s="150"/>
      <c r="AO70" s="150"/>
      <c r="AP70" s="150"/>
      <c r="AQ70" s="150"/>
      <c r="AR70" s="150"/>
      <c r="AS70" s="150"/>
      <c r="AT70" s="150"/>
      <c r="AU70" s="150"/>
      <c r="AV70" s="150"/>
      <c r="AW70" s="150"/>
      <c r="AX70" s="150"/>
      <c r="AY70" s="150"/>
      <c r="AZ70" s="150"/>
      <c r="BA70" s="150"/>
      <c r="BB70" s="150"/>
      <c r="BC70" s="150"/>
      <c r="BD70" s="150"/>
      <c r="BE70" s="150"/>
      <c r="BF70" s="150"/>
      <c r="BG70" s="150"/>
      <c r="BH70" s="150"/>
    </row>
    <row r="71" spans="1:60" ht="33.75" outlineLevel="1" x14ac:dyDescent="0.2">
      <c r="A71" s="157"/>
      <c r="B71" s="158"/>
      <c r="C71" s="195" t="s">
        <v>1177</v>
      </c>
      <c r="D71" s="188"/>
      <c r="E71" s="189">
        <v>73.72</v>
      </c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  <c r="Y71" s="150"/>
      <c r="Z71" s="150"/>
      <c r="AA71" s="150"/>
      <c r="AB71" s="150"/>
      <c r="AC71" s="150"/>
      <c r="AD71" s="150"/>
      <c r="AE71" s="150"/>
      <c r="AF71" s="150"/>
      <c r="AG71" s="150" t="s">
        <v>264</v>
      </c>
      <c r="AH71" s="150">
        <v>0</v>
      </c>
      <c r="AI71" s="150"/>
      <c r="AJ71" s="150"/>
      <c r="AK71" s="150"/>
      <c r="AL71" s="150"/>
      <c r="AM71" s="150"/>
      <c r="AN71" s="150"/>
      <c r="AO71" s="150"/>
      <c r="AP71" s="150"/>
      <c r="AQ71" s="150"/>
      <c r="AR71" s="150"/>
      <c r="AS71" s="150"/>
      <c r="AT71" s="150"/>
      <c r="AU71" s="150"/>
      <c r="AV71" s="150"/>
      <c r="AW71" s="150"/>
      <c r="AX71" s="150"/>
      <c r="AY71" s="150"/>
      <c r="AZ71" s="150"/>
      <c r="BA71" s="150"/>
      <c r="BB71" s="150"/>
      <c r="BC71" s="150"/>
      <c r="BD71" s="150"/>
      <c r="BE71" s="150"/>
      <c r="BF71" s="150"/>
      <c r="BG71" s="150"/>
      <c r="BH71" s="150"/>
    </row>
    <row r="72" spans="1:60" outlineLevel="1" x14ac:dyDescent="0.2">
      <c r="A72" s="157"/>
      <c r="B72" s="158"/>
      <c r="C72" s="195" t="s">
        <v>1178</v>
      </c>
      <c r="D72" s="188"/>
      <c r="E72" s="189">
        <v>9.52</v>
      </c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  <c r="Y72" s="150"/>
      <c r="Z72" s="150"/>
      <c r="AA72" s="150"/>
      <c r="AB72" s="150"/>
      <c r="AC72" s="150"/>
      <c r="AD72" s="150"/>
      <c r="AE72" s="150"/>
      <c r="AF72" s="150"/>
      <c r="AG72" s="150" t="s">
        <v>264</v>
      </c>
      <c r="AH72" s="150">
        <v>0</v>
      </c>
      <c r="AI72" s="150"/>
      <c r="AJ72" s="150"/>
      <c r="AK72" s="150"/>
      <c r="AL72" s="150"/>
      <c r="AM72" s="150"/>
      <c r="AN72" s="150"/>
      <c r="AO72" s="150"/>
      <c r="AP72" s="150"/>
      <c r="AQ72" s="150"/>
      <c r="AR72" s="150"/>
      <c r="AS72" s="150"/>
      <c r="AT72" s="150"/>
      <c r="AU72" s="150"/>
      <c r="AV72" s="150"/>
      <c r="AW72" s="150"/>
      <c r="AX72" s="150"/>
      <c r="AY72" s="150"/>
      <c r="AZ72" s="150"/>
      <c r="BA72" s="150"/>
      <c r="BB72" s="150"/>
      <c r="BC72" s="150"/>
      <c r="BD72" s="150"/>
      <c r="BE72" s="150"/>
      <c r="BF72" s="150"/>
      <c r="BG72" s="150"/>
      <c r="BH72" s="150"/>
    </row>
    <row r="73" spans="1:60" ht="33.75" outlineLevel="1" x14ac:dyDescent="0.2">
      <c r="A73" s="157"/>
      <c r="B73" s="158"/>
      <c r="C73" s="195" t="s">
        <v>1179</v>
      </c>
      <c r="D73" s="188"/>
      <c r="E73" s="189">
        <v>90.4</v>
      </c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  <c r="Y73" s="150"/>
      <c r="Z73" s="150"/>
      <c r="AA73" s="150"/>
      <c r="AB73" s="150"/>
      <c r="AC73" s="150"/>
      <c r="AD73" s="150"/>
      <c r="AE73" s="150"/>
      <c r="AF73" s="150"/>
      <c r="AG73" s="150" t="s">
        <v>264</v>
      </c>
      <c r="AH73" s="150">
        <v>0</v>
      </c>
      <c r="AI73" s="150"/>
      <c r="AJ73" s="150"/>
      <c r="AK73" s="150"/>
      <c r="AL73" s="150"/>
      <c r="AM73" s="150"/>
      <c r="AN73" s="150"/>
      <c r="AO73" s="150"/>
      <c r="AP73" s="150"/>
      <c r="AQ73" s="150"/>
      <c r="AR73" s="150"/>
      <c r="AS73" s="150"/>
      <c r="AT73" s="150"/>
      <c r="AU73" s="150"/>
      <c r="AV73" s="150"/>
      <c r="AW73" s="150"/>
      <c r="AX73" s="150"/>
      <c r="AY73" s="150"/>
      <c r="AZ73" s="150"/>
      <c r="BA73" s="150"/>
      <c r="BB73" s="150"/>
      <c r="BC73" s="150"/>
      <c r="BD73" s="150"/>
      <c r="BE73" s="150"/>
      <c r="BF73" s="150"/>
      <c r="BG73" s="150"/>
      <c r="BH73" s="150"/>
    </row>
    <row r="74" spans="1:60" outlineLevel="1" x14ac:dyDescent="0.2">
      <c r="A74" s="169">
        <v>8</v>
      </c>
      <c r="B74" s="170" t="s">
        <v>1180</v>
      </c>
      <c r="C74" s="184" t="s">
        <v>1181</v>
      </c>
      <c r="D74" s="171" t="s">
        <v>1120</v>
      </c>
      <c r="E74" s="172">
        <v>380.60890000000001</v>
      </c>
      <c r="F74" s="173"/>
      <c r="G74" s="174">
        <f>ROUND(E74*F74,2)</f>
        <v>0</v>
      </c>
      <c r="H74" s="161"/>
      <c r="I74" s="160">
        <f>ROUND(E74*H74,2)</f>
        <v>0</v>
      </c>
      <c r="J74" s="161"/>
      <c r="K74" s="160">
        <f>ROUND(E74*J74,2)</f>
        <v>0</v>
      </c>
      <c r="L74" s="160">
        <v>21</v>
      </c>
      <c r="M74" s="160">
        <f>G74*(1+L74/100)</f>
        <v>0</v>
      </c>
      <c r="N74" s="160">
        <v>3.15E-3</v>
      </c>
      <c r="O74" s="160">
        <f>ROUND(E74*N74,2)</f>
        <v>1.2</v>
      </c>
      <c r="P74" s="160">
        <v>0</v>
      </c>
      <c r="Q74" s="160">
        <f>ROUND(E74*P74,2)</f>
        <v>0</v>
      </c>
      <c r="R74" s="160"/>
      <c r="S74" s="160" t="s">
        <v>236</v>
      </c>
      <c r="T74" s="160" t="s">
        <v>237</v>
      </c>
      <c r="U74" s="160">
        <v>0</v>
      </c>
      <c r="V74" s="160">
        <f>ROUND(E74*U74,2)</f>
        <v>0</v>
      </c>
      <c r="W74" s="160"/>
      <c r="X74" s="160" t="s">
        <v>261</v>
      </c>
      <c r="Y74" s="150"/>
      <c r="Z74" s="150"/>
      <c r="AA74" s="150"/>
      <c r="AB74" s="150"/>
      <c r="AC74" s="150"/>
      <c r="AD74" s="150"/>
      <c r="AE74" s="150"/>
      <c r="AF74" s="150"/>
      <c r="AG74" s="150" t="s">
        <v>262</v>
      </c>
      <c r="AH74" s="150"/>
      <c r="AI74" s="150"/>
      <c r="AJ74" s="150"/>
      <c r="AK74" s="150"/>
      <c r="AL74" s="150"/>
      <c r="AM74" s="150"/>
      <c r="AN74" s="150"/>
      <c r="AO74" s="150"/>
      <c r="AP74" s="150"/>
      <c r="AQ74" s="150"/>
      <c r="AR74" s="150"/>
      <c r="AS74" s="150"/>
      <c r="AT74" s="150"/>
      <c r="AU74" s="150"/>
      <c r="AV74" s="150"/>
      <c r="AW74" s="150"/>
      <c r="AX74" s="150"/>
      <c r="AY74" s="150"/>
      <c r="AZ74" s="150"/>
      <c r="BA74" s="150"/>
      <c r="BB74" s="150"/>
      <c r="BC74" s="150"/>
      <c r="BD74" s="150"/>
      <c r="BE74" s="150"/>
      <c r="BF74" s="150"/>
      <c r="BG74" s="150"/>
      <c r="BH74" s="150"/>
    </row>
    <row r="75" spans="1:60" outlineLevel="1" x14ac:dyDescent="0.2">
      <c r="A75" s="157"/>
      <c r="B75" s="158"/>
      <c r="C75" s="195" t="s">
        <v>1182</v>
      </c>
      <c r="D75" s="188"/>
      <c r="E75" s="189">
        <v>19.059999999999999</v>
      </c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  <c r="Y75" s="150"/>
      <c r="Z75" s="150"/>
      <c r="AA75" s="150"/>
      <c r="AB75" s="150"/>
      <c r="AC75" s="150"/>
      <c r="AD75" s="150"/>
      <c r="AE75" s="150"/>
      <c r="AF75" s="150"/>
      <c r="AG75" s="150" t="s">
        <v>264</v>
      </c>
      <c r="AH75" s="150">
        <v>0</v>
      </c>
      <c r="AI75" s="150"/>
      <c r="AJ75" s="150"/>
      <c r="AK75" s="150"/>
      <c r="AL75" s="150"/>
      <c r="AM75" s="150"/>
      <c r="AN75" s="150"/>
      <c r="AO75" s="150"/>
      <c r="AP75" s="150"/>
      <c r="AQ75" s="150"/>
      <c r="AR75" s="150"/>
      <c r="AS75" s="150"/>
      <c r="AT75" s="150"/>
      <c r="AU75" s="150"/>
      <c r="AV75" s="150"/>
      <c r="AW75" s="150"/>
      <c r="AX75" s="150"/>
      <c r="AY75" s="150"/>
      <c r="AZ75" s="150"/>
      <c r="BA75" s="150"/>
      <c r="BB75" s="150"/>
      <c r="BC75" s="150"/>
      <c r="BD75" s="150"/>
      <c r="BE75" s="150"/>
      <c r="BF75" s="150"/>
      <c r="BG75" s="150"/>
      <c r="BH75" s="150"/>
    </row>
    <row r="76" spans="1:60" outlineLevel="1" x14ac:dyDescent="0.2">
      <c r="A76" s="157"/>
      <c r="B76" s="158"/>
      <c r="C76" s="195" t="s">
        <v>1183</v>
      </c>
      <c r="D76" s="188"/>
      <c r="E76" s="189">
        <v>114.2</v>
      </c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  <c r="Y76" s="150"/>
      <c r="Z76" s="150"/>
      <c r="AA76" s="150"/>
      <c r="AB76" s="150"/>
      <c r="AC76" s="150"/>
      <c r="AD76" s="150"/>
      <c r="AE76" s="150"/>
      <c r="AF76" s="150"/>
      <c r="AG76" s="150" t="s">
        <v>264</v>
      </c>
      <c r="AH76" s="150">
        <v>0</v>
      </c>
      <c r="AI76" s="150"/>
      <c r="AJ76" s="150"/>
      <c r="AK76" s="150"/>
      <c r="AL76" s="150"/>
      <c r="AM76" s="150"/>
      <c r="AN76" s="150"/>
      <c r="AO76" s="150"/>
      <c r="AP76" s="150"/>
      <c r="AQ76" s="150"/>
      <c r="AR76" s="150"/>
      <c r="AS76" s="150"/>
      <c r="AT76" s="150"/>
      <c r="AU76" s="150"/>
      <c r="AV76" s="150"/>
      <c r="AW76" s="150"/>
      <c r="AX76" s="150"/>
      <c r="AY76" s="150"/>
      <c r="AZ76" s="150"/>
      <c r="BA76" s="150"/>
      <c r="BB76" s="150"/>
      <c r="BC76" s="150"/>
      <c r="BD76" s="150"/>
      <c r="BE76" s="150"/>
      <c r="BF76" s="150"/>
      <c r="BG76" s="150"/>
      <c r="BH76" s="150"/>
    </row>
    <row r="77" spans="1:60" outlineLevel="1" x14ac:dyDescent="0.2">
      <c r="A77" s="157"/>
      <c r="B77" s="158"/>
      <c r="C77" s="195" t="s">
        <v>1184</v>
      </c>
      <c r="D77" s="188"/>
      <c r="E77" s="189">
        <v>4.66</v>
      </c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  <c r="Y77" s="150"/>
      <c r="Z77" s="150"/>
      <c r="AA77" s="150"/>
      <c r="AB77" s="150"/>
      <c r="AC77" s="150"/>
      <c r="AD77" s="150"/>
      <c r="AE77" s="150"/>
      <c r="AF77" s="150"/>
      <c r="AG77" s="150" t="s">
        <v>264</v>
      </c>
      <c r="AH77" s="150">
        <v>0</v>
      </c>
      <c r="AI77" s="150"/>
      <c r="AJ77" s="150"/>
      <c r="AK77" s="150"/>
      <c r="AL77" s="150"/>
      <c r="AM77" s="150"/>
      <c r="AN77" s="150"/>
      <c r="AO77" s="150"/>
      <c r="AP77" s="150"/>
      <c r="AQ77" s="150"/>
      <c r="AR77" s="150"/>
      <c r="AS77" s="150"/>
      <c r="AT77" s="150"/>
      <c r="AU77" s="150"/>
      <c r="AV77" s="150"/>
      <c r="AW77" s="150"/>
      <c r="AX77" s="150"/>
      <c r="AY77" s="150"/>
      <c r="AZ77" s="150"/>
      <c r="BA77" s="150"/>
      <c r="BB77" s="150"/>
      <c r="BC77" s="150"/>
      <c r="BD77" s="150"/>
      <c r="BE77" s="150"/>
      <c r="BF77" s="150"/>
      <c r="BG77" s="150"/>
      <c r="BH77" s="150"/>
    </row>
    <row r="78" spans="1:60" outlineLevel="1" x14ac:dyDescent="0.2">
      <c r="A78" s="157"/>
      <c r="B78" s="158"/>
      <c r="C78" s="195" t="s">
        <v>1185</v>
      </c>
      <c r="D78" s="188"/>
      <c r="E78" s="189">
        <v>30.07</v>
      </c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  <c r="Y78" s="150"/>
      <c r="Z78" s="150"/>
      <c r="AA78" s="150"/>
      <c r="AB78" s="150"/>
      <c r="AC78" s="150"/>
      <c r="AD78" s="150"/>
      <c r="AE78" s="150"/>
      <c r="AF78" s="150"/>
      <c r="AG78" s="150" t="s">
        <v>264</v>
      </c>
      <c r="AH78" s="150">
        <v>0</v>
      </c>
      <c r="AI78" s="150"/>
      <c r="AJ78" s="150"/>
      <c r="AK78" s="150"/>
      <c r="AL78" s="150"/>
      <c r="AM78" s="150"/>
      <c r="AN78" s="150"/>
      <c r="AO78" s="150"/>
      <c r="AP78" s="150"/>
      <c r="AQ78" s="150"/>
      <c r="AR78" s="150"/>
      <c r="AS78" s="150"/>
      <c r="AT78" s="150"/>
      <c r="AU78" s="150"/>
      <c r="AV78" s="150"/>
      <c r="AW78" s="150"/>
      <c r="AX78" s="150"/>
      <c r="AY78" s="150"/>
      <c r="AZ78" s="150"/>
      <c r="BA78" s="150"/>
      <c r="BB78" s="150"/>
      <c r="BC78" s="150"/>
      <c r="BD78" s="150"/>
      <c r="BE78" s="150"/>
      <c r="BF78" s="150"/>
      <c r="BG78" s="150"/>
      <c r="BH78" s="150"/>
    </row>
    <row r="79" spans="1:60" outlineLevel="1" x14ac:dyDescent="0.2">
      <c r="A79" s="157"/>
      <c r="B79" s="158"/>
      <c r="C79" s="195" t="s">
        <v>1186</v>
      </c>
      <c r="D79" s="188"/>
      <c r="E79" s="189">
        <v>6.24</v>
      </c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  <c r="Y79" s="150"/>
      <c r="Z79" s="150"/>
      <c r="AA79" s="150"/>
      <c r="AB79" s="150"/>
      <c r="AC79" s="150"/>
      <c r="AD79" s="150"/>
      <c r="AE79" s="150"/>
      <c r="AF79" s="150"/>
      <c r="AG79" s="150" t="s">
        <v>264</v>
      </c>
      <c r="AH79" s="150">
        <v>0</v>
      </c>
      <c r="AI79" s="150"/>
      <c r="AJ79" s="150"/>
      <c r="AK79" s="150"/>
      <c r="AL79" s="150"/>
      <c r="AM79" s="150"/>
      <c r="AN79" s="150"/>
      <c r="AO79" s="150"/>
      <c r="AP79" s="150"/>
      <c r="AQ79" s="150"/>
      <c r="AR79" s="150"/>
      <c r="AS79" s="150"/>
      <c r="AT79" s="150"/>
      <c r="AU79" s="150"/>
      <c r="AV79" s="150"/>
      <c r="AW79" s="150"/>
      <c r="AX79" s="150"/>
      <c r="AY79" s="150"/>
      <c r="AZ79" s="150"/>
      <c r="BA79" s="150"/>
      <c r="BB79" s="150"/>
      <c r="BC79" s="150"/>
      <c r="BD79" s="150"/>
      <c r="BE79" s="150"/>
      <c r="BF79" s="150"/>
      <c r="BG79" s="150"/>
      <c r="BH79" s="150"/>
    </row>
    <row r="80" spans="1:60" outlineLevel="1" x14ac:dyDescent="0.2">
      <c r="A80" s="157"/>
      <c r="B80" s="158"/>
      <c r="C80" s="195" t="s">
        <v>1187</v>
      </c>
      <c r="D80" s="188"/>
      <c r="E80" s="189">
        <v>5.38</v>
      </c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  <c r="Y80" s="150"/>
      <c r="Z80" s="150"/>
      <c r="AA80" s="150"/>
      <c r="AB80" s="150"/>
      <c r="AC80" s="150"/>
      <c r="AD80" s="150"/>
      <c r="AE80" s="150"/>
      <c r="AF80" s="150"/>
      <c r="AG80" s="150" t="s">
        <v>264</v>
      </c>
      <c r="AH80" s="150">
        <v>0</v>
      </c>
      <c r="AI80" s="150"/>
      <c r="AJ80" s="150"/>
      <c r="AK80" s="150"/>
      <c r="AL80" s="150"/>
      <c r="AM80" s="150"/>
      <c r="AN80" s="150"/>
      <c r="AO80" s="150"/>
      <c r="AP80" s="150"/>
      <c r="AQ80" s="150"/>
      <c r="AR80" s="150"/>
      <c r="AS80" s="150"/>
      <c r="AT80" s="150"/>
      <c r="AU80" s="150"/>
      <c r="AV80" s="150"/>
      <c r="AW80" s="150"/>
      <c r="AX80" s="150"/>
      <c r="AY80" s="150"/>
      <c r="AZ80" s="150"/>
      <c r="BA80" s="150"/>
      <c r="BB80" s="150"/>
      <c r="BC80" s="150"/>
      <c r="BD80" s="150"/>
      <c r="BE80" s="150"/>
      <c r="BF80" s="150"/>
      <c r="BG80" s="150"/>
      <c r="BH80" s="150"/>
    </row>
    <row r="81" spans="1:60" outlineLevel="1" x14ac:dyDescent="0.2">
      <c r="A81" s="157"/>
      <c r="B81" s="158"/>
      <c r="C81" s="195" t="s">
        <v>1188</v>
      </c>
      <c r="D81" s="188"/>
      <c r="E81" s="189">
        <v>23.35</v>
      </c>
      <c r="F81" s="160"/>
      <c r="G81" s="160"/>
      <c r="H81" s="160"/>
      <c r="I81" s="160"/>
      <c r="J81" s="160"/>
      <c r="K81" s="160"/>
      <c r="L81" s="160"/>
      <c r="M81" s="160"/>
      <c r="N81" s="160"/>
      <c r="O81" s="160"/>
      <c r="P81" s="160"/>
      <c r="Q81" s="160"/>
      <c r="R81" s="160"/>
      <c r="S81" s="160"/>
      <c r="T81" s="160"/>
      <c r="U81" s="160"/>
      <c r="V81" s="160"/>
      <c r="W81" s="160"/>
      <c r="X81" s="160"/>
      <c r="Y81" s="150"/>
      <c r="Z81" s="150"/>
      <c r="AA81" s="150"/>
      <c r="AB81" s="150"/>
      <c r="AC81" s="150"/>
      <c r="AD81" s="150"/>
      <c r="AE81" s="150"/>
      <c r="AF81" s="150"/>
      <c r="AG81" s="150" t="s">
        <v>264</v>
      </c>
      <c r="AH81" s="150">
        <v>0</v>
      </c>
      <c r="AI81" s="150"/>
      <c r="AJ81" s="150"/>
      <c r="AK81" s="150"/>
      <c r="AL81" s="150"/>
      <c r="AM81" s="150"/>
      <c r="AN81" s="150"/>
      <c r="AO81" s="150"/>
      <c r="AP81" s="150"/>
      <c r="AQ81" s="150"/>
      <c r="AR81" s="150"/>
      <c r="AS81" s="150"/>
      <c r="AT81" s="150"/>
      <c r="AU81" s="150"/>
      <c r="AV81" s="150"/>
      <c r="AW81" s="150"/>
      <c r="AX81" s="150"/>
      <c r="AY81" s="150"/>
      <c r="AZ81" s="150"/>
      <c r="BA81" s="150"/>
      <c r="BB81" s="150"/>
      <c r="BC81" s="150"/>
      <c r="BD81" s="150"/>
      <c r="BE81" s="150"/>
      <c r="BF81" s="150"/>
      <c r="BG81" s="150"/>
      <c r="BH81" s="150"/>
    </row>
    <row r="82" spans="1:60" outlineLevel="1" x14ac:dyDescent="0.2">
      <c r="A82" s="157"/>
      <c r="B82" s="158"/>
      <c r="C82" s="195" t="s">
        <v>1189</v>
      </c>
      <c r="D82" s="188"/>
      <c r="E82" s="189">
        <v>6.06</v>
      </c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  <c r="Y82" s="150"/>
      <c r="Z82" s="150"/>
      <c r="AA82" s="150"/>
      <c r="AB82" s="150"/>
      <c r="AC82" s="150"/>
      <c r="AD82" s="150"/>
      <c r="AE82" s="150"/>
      <c r="AF82" s="150"/>
      <c r="AG82" s="150" t="s">
        <v>264</v>
      </c>
      <c r="AH82" s="150">
        <v>0</v>
      </c>
      <c r="AI82" s="150"/>
      <c r="AJ82" s="150"/>
      <c r="AK82" s="150"/>
      <c r="AL82" s="150"/>
      <c r="AM82" s="150"/>
      <c r="AN82" s="150"/>
      <c r="AO82" s="150"/>
      <c r="AP82" s="150"/>
      <c r="AQ82" s="150"/>
      <c r="AR82" s="150"/>
      <c r="AS82" s="150"/>
      <c r="AT82" s="150"/>
      <c r="AU82" s="150"/>
      <c r="AV82" s="150"/>
      <c r="AW82" s="150"/>
      <c r="AX82" s="150"/>
      <c r="AY82" s="150"/>
      <c r="AZ82" s="150"/>
      <c r="BA82" s="150"/>
      <c r="BB82" s="150"/>
      <c r="BC82" s="150"/>
      <c r="BD82" s="150"/>
      <c r="BE82" s="150"/>
      <c r="BF82" s="150"/>
      <c r="BG82" s="150"/>
      <c r="BH82" s="150"/>
    </row>
    <row r="83" spans="1:60" ht="33.75" outlineLevel="1" x14ac:dyDescent="0.2">
      <c r="A83" s="157"/>
      <c r="B83" s="158"/>
      <c r="C83" s="195" t="s">
        <v>1190</v>
      </c>
      <c r="D83" s="188"/>
      <c r="E83" s="189">
        <v>91.63</v>
      </c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  <c r="Y83" s="150"/>
      <c r="Z83" s="150"/>
      <c r="AA83" s="150"/>
      <c r="AB83" s="150"/>
      <c r="AC83" s="150"/>
      <c r="AD83" s="150"/>
      <c r="AE83" s="150"/>
      <c r="AF83" s="150"/>
      <c r="AG83" s="150" t="s">
        <v>264</v>
      </c>
      <c r="AH83" s="150">
        <v>0</v>
      </c>
      <c r="AI83" s="150"/>
      <c r="AJ83" s="150"/>
      <c r="AK83" s="150"/>
      <c r="AL83" s="150"/>
      <c r="AM83" s="150"/>
      <c r="AN83" s="150"/>
      <c r="AO83" s="150"/>
      <c r="AP83" s="150"/>
      <c r="AQ83" s="150"/>
      <c r="AR83" s="150"/>
      <c r="AS83" s="150"/>
      <c r="AT83" s="150"/>
      <c r="AU83" s="150"/>
      <c r="AV83" s="150"/>
      <c r="AW83" s="150"/>
      <c r="AX83" s="150"/>
      <c r="AY83" s="150"/>
      <c r="AZ83" s="150"/>
      <c r="BA83" s="150"/>
      <c r="BB83" s="150"/>
      <c r="BC83" s="150"/>
      <c r="BD83" s="150"/>
      <c r="BE83" s="150"/>
      <c r="BF83" s="150"/>
      <c r="BG83" s="150"/>
      <c r="BH83" s="150"/>
    </row>
    <row r="84" spans="1:60" outlineLevel="1" x14ac:dyDescent="0.2">
      <c r="A84" s="157"/>
      <c r="B84" s="158"/>
      <c r="C84" s="195" t="s">
        <v>1191</v>
      </c>
      <c r="D84" s="188"/>
      <c r="E84" s="189">
        <v>14.92</v>
      </c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  <c r="Y84" s="150"/>
      <c r="Z84" s="150"/>
      <c r="AA84" s="150"/>
      <c r="AB84" s="150"/>
      <c r="AC84" s="150"/>
      <c r="AD84" s="150"/>
      <c r="AE84" s="150"/>
      <c r="AF84" s="150"/>
      <c r="AG84" s="150" t="s">
        <v>264</v>
      </c>
      <c r="AH84" s="150">
        <v>0</v>
      </c>
      <c r="AI84" s="150"/>
      <c r="AJ84" s="150"/>
      <c r="AK84" s="150"/>
      <c r="AL84" s="150"/>
      <c r="AM84" s="150"/>
      <c r="AN84" s="150"/>
      <c r="AO84" s="150"/>
      <c r="AP84" s="150"/>
      <c r="AQ84" s="150"/>
      <c r="AR84" s="150"/>
      <c r="AS84" s="150"/>
      <c r="AT84" s="150"/>
      <c r="AU84" s="150"/>
      <c r="AV84" s="150"/>
      <c r="AW84" s="150"/>
      <c r="AX84" s="150"/>
      <c r="AY84" s="150"/>
      <c r="AZ84" s="150"/>
      <c r="BA84" s="150"/>
      <c r="BB84" s="150"/>
      <c r="BC84" s="150"/>
      <c r="BD84" s="150"/>
      <c r="BE84" s="150"/>
      <c r="BF84" s="150"/>
      <c r="BG84" s="150"/>
      <c r="BH84" s="150"/>
    </row>
    <row r="85" spans="1:60" outlineLevel="1" x14ac:dyDescent="0.2">
      <c r="A85" s="157"/>
      <c r="B85" s="158"/>
      <c r="C85" s="195" t="s">
        <v>1192</v>
      </c>
      <c r="D85" s="188"/>
      <c r="E85" s="189">
        <v>14.72</v>
      </c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  <c r="Y85" s="150"/>
      <c r="Z85" s="150"/>
      <c r="AA85" s="150"/>
      <c r="AB85" s="150"/>
      <c r="AC85" s="150"/>
      <c r="AD85" s="150"/>
      <c r="AE85" s="150"/>
      <c r="AF85" s="150"/>
      <c r="AG85" s="150" t="s">
        <v>264</v>
      </c>
      <c r="AH85" s="150">
        <v>0</v>
      </c>
      <c r="AI85" s="150"/>
      <c r="AJ85" s="150"/>
      <c r="AK85" s="150"/>
      <c r="AL85" s="150"/>
      <c r="AM85" s="150"/>
      <c r="AN85" s="150"/>
      <c r="AO85" s="150"/>
      <c r="AP85" s="150"/>
      <c r="AQ85" s="150"/>
      <c r="AR85" s="150"/>
      <c r="AS85" s="150"/>
      <c r="AT85" s="150"/>
      <c r="AU85" s="150"/>
      <c r="AV85" s="150"/>
      <c r="AW85" s="150"/>
      <c r="AX85" s="150"/>
      <c r="AY85" s="150"/>
      <c r="AZ85" s="150"/>
      <c r="BA85" s="150"/>
      <c r="BB85" s="150"/>
      <c r="BC85" s="150"/>
      <c r="BD85" s="150"/>
      <c r="BE85" s="150"/>
      <c r="BF85" s="150"/>
      <c r="BG85" s="150"/>
      <c r="BH85" s="150"/>
    </row>
    <row r="86" spans="1:60" outlineLevel="1" x14ac:dyDescent="0.2">
      <c r="A86" s="157"/>
      <c r="B86" s="158"/>
      <c r="C86" s="195" t="s">
        <v>1193</v>
      </c>
      <c r="D86" s="188"/>
      <c r="E86" s="189">
        <v>17.84</v>
      </c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  <c r="Y86" s="150"/>
      <c r="Z86" s="150"/>
      <c r="AA86" s="150"/>
      <c r="AB86" s="150"/>
      <c r="AC86" s="150"/>
      <c r="AD86" s="150"/>
      <c r="AE86" s="150"/>
      <c r="AF86" s="150"/>
      <c r="AG86" s="150" t="s">
        <v>264</v>
      </c>
      <c r="AH86" s="150">
        <v>0</v>
      </c>
      <c r="AI86" s="150"/>
      <c r="AJ86" s="150"/>
      <c r="AK86" s="150"/>
      <c r="AL86" s="150"/>
      <c r="AM86" s="150"/>
      <c r="AN86" s="150"/>
      <c r="AO86" s="150"/>
      <c r="AP86" s="150"/>
      <c r="AQ86" s="150"/>
      <c r="AR86" s="150"/>
      <c r="AS86" s="150"/>
      <c r="AT86" s="150"/>
      <c r="AU86" s="150"/>
      <c r="AV86" s="150"/>
      <c r="AW86" s="150"/>
      <c r="AX86" s="150"/>
      <c r="AY86" s="150"/>
      <c r="AZ86" s="150"/>
      <c r="BA86" s="150"/>
      <c r="BB86" s="150"/>
      <c r="BC86" s="150"/>
      <c r="BD86" s="150"/>
      <c r="BE86" s="150"/>
      <c r="BF86" s="150"/>
      <c r="BG86" s="150"/>
      <c r="BH86" s="150"/>
    </row>
    <row r="87" spans="1:60" outlineLevel="1" x14ac:dyDescent="0.2">
      <c r="A87" s="157"/>
      <c r="B87" s="158"/>
      <c r="C87" s="195" t="s">
        <v>1194</v>
      </c>
      <c r="D87" s="188"/>
      <c r="E87" s="189">
        <v>21.5</v>
      </c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  <c r="Y87" s="150"/>
      <c r="Z87" s="150"/>
      <c r="AA87" s="150"/>
      <c r="AB87" s="150"/>
      <c r="AC87" s="150"/>
      <c r="AD87" s="150"/>
      <c r="AE87" s="150"/>
      <c r="AF87" s="150"/>
      <c r="AG87" s="150" t="s">
        <v>264</v>
      </c>
      <c r="AH87" s="150">
        <v>0</v>
      </c>
      <c r="AI87" s="150"/>
      <c r="AJ87" s="150"/>
      <c r="AK87" s="150"/>
      <c r="AL87" s="150"/>
      <c r="AM87" s="150"/>
      <c r="AN87" s="150"/>
      <c r="AO87" s="150"/>
      <c r="AP87" s="150"/>
      <c r="AQ87" s="150"/>
      <c r="AR87" s="150"/>
      <c r="AS87" s="150"/>
      <c r="AT87" s="150"/>
      <c r="AU87" s="150"/>
      <c r="AV87" s="150"/>
      <c r="AW87" s="150"/>
      <c r="AX87" s="150"/>
      <c r="AY87" s="150"/>
      <c r="AZ87" s="150"/>
      <c r="BA87" s="150"/>
      <c r="BB87" s="150"/>
      <c r="BC87" s="150"/>
      <c r="BD87" s="150"/>
      <c r="BE87" s="150"/>
      <c r="BF87" s="150"/>
      <c r="BG87" s="150"/>
      <c r="BH87" s="150"/>
    </row>
    <row r="88" spans="1:60" outlineLevel="1" x14ac:dyDescent="0.2">
      <c r="A88" s="157"/>
      <c r="B88" s="158"/>
      <c r="C88" s="195" t="s">
        <v>1195</v>
      </c>
      <c r="D88" s="188"/>
      <c r="E88" s="189">
        <v>10.99</v>
      </c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  <c r="Y88" s="150"/>
      <c r="Z88" s="150"/>
      <c r="AA88" s="150"/>
      <c r="AB88" s="150"/>
      <c r="AC88" s="150"/>
      <c r="AD88" s="150"/>
      <c r="AE88" s="150"/>
      <c r="AF88" s="150"/>
      <c r="AG88" s="150" t="s">
        <v>264</v>
      </c>
      <c r="AH88" s="150">
        <v>0</v>
      </c>
      <c r="AI88" s="150"/>
      <c r="AJ88" s="150"/>
      <c r="AK88" s="150"/>
      <c r="AL88" s="150"/>
      <c r="AM88" s="150"/>
      <c r="AN88" s="150"/>
      <c r="AO88" s="150"/>
      <c r="AP88" s="150"/>
      <c r="AQ88" s="150"/>
      <c r="AR88" s="150"/>
      <c r="AS88" s="150"/>
      <c r="AT88" s="150"/>
      <c r="AU88" s="150"/>
      <c r="AV88" s="150"/>
      <c r="AW88" s="150"/>
      <c r="AX88" s="150"/>
      <c r="AY88" s="150"/>
      <c r="AZ88" s="150"/>
      <c r="BA88" s="150"/>
      <c r="BB88" s="150"/>
      <c r="BC88" s="150"/>
      <c r="BD88" s="150"/>
      <c r="BE88" s="150"/>
      <c r="BF88" s="150"/>
      <c r="BG88" s="150"/>
      <c r="BH88" s="150"/>
    </row>
    <row r="89" spans="1:60" outlineLevel="1" x14ac:dyDescent="0.2">
      <c r="A89" s="169">
        <v>9</v>
      </c>
      <c r="B89" s="170" t="s">
        <v>1196</v>
      </c>
      <c r="C89" s="184" t="s">
        <v>1197</v>
      </c>
      <c r="D89" s="171" t="s">
        <v>299</v>
      </c>
      <c r="E89" s="172">
        <v>4.2548199999999996</v>
      </c>
      <c r="F89" s="173"/>
      <c r="G89" s="174">
        <f>ROUND(E89*F89,2)</f>
        <v>0</v>
      </c>
      <c r="H89" s="161"/>
      <c r="I89" s="160">
        <f>ROUND(E89*H89,2)</f>
        <v>0</v>
      </c>
      <c r="J89" s="161"/>
      <c r="K89" s="160">
        <f>ROUND(E89*J89,2)</f>
        <v>0</v>
      </c>
      <c r="L89" s="160">
        <v>21</v>
      </c>
      <c r="M89" s="160">
        <f>G89*(1+L89/100)</f>
        <v>0</v>
      </c>
      <c r="N89" s="160">
        <v>0</v>
      </c>
      <c r="O89" s="160">
        <f>ROUND(E89*N89,2)</f>
        <v>0</v>
      </c>
      <c r="P89" s="160">
        <v>0</v>
      </c>
      <c r="Q89" s="160">
        <f>ROUND(E89*P89,2)</f>
        <v>0</v>
      </c>
      <c r="R89" s="160"/>
      <c r="S89" s="160" t="s">
        <v>236</v>
      </c>
      <c r="T89" s="160" t="s">
        <v>237</v>
      </c>
      <c r="U89" s="160">
        <v>1.5669999999999999</v>
      </c>
      <c r="V89" s="160">
        <f>ROUND(E89*U89,2)</f>
        <v>6.67</v>
      </c>
      <c r="W89" s="160"/>
      <c r="X89" s="160" t="s">
        <v>261</v>
      </c>
      <c r="Y89" s="150"/>
      <c r="Z89" s="150"/>
      <c r="AA89" s="150"/>
      <c r="AB89" s="150"/>
      <c r="AC89" s="150"/>
      <c r="AD89" s="150"/>
      <c r="AE89" s="150"/>
      <c r="AF89" s="150"/>
      <c r="AG89" s="150" t="s">
        <v>1198</v>
      </c>
      <c r="AH89" s="150"/>
      <c r="AI89" s="150"/>
      <c r="AJ89" s="150"/>
      <c r="AK89" s="150"/>
      <c r="AL89" s="150"/>
      <c r="AM89" s="150"/>
      <c r="AN89" s="150"/>
      <c r="AO89" s="150"/>
      <c r="AP89" s="150"/>
      <c r="AQ89" s="150"/>
      <c r="AR89" s="150"/>
      <c r="AS89" s="150"/>
      <c r="AT89" s="150"/>
      <c r="AU89" s="150"/>
      <c r="AV89" s="150"/>
      <c r="AW89" s="150"/>
      <c r="AX89" s="150"/>
      <c r="AY89" s="150"/>
      <c r="AZ89" s="150"/>
      <c r="BA89" s="150"/>
      <c r="BB89" s="150"/>
      <c r="BC89" s="150"/>
      <c r="BD89" s="150"/>
      <c r="BE89" s="150"/>
      <c r="BF89" s="150"/>
      <c r="BG89" s="150"/>
      <c r="BH89" s="150"/>
    </row>
    <row r="90" spans="1:60" x14ac:dyDescent="0.2">
      <c r="A90" s="3"/>
      <c r="B90" s="4"/>
      <c r="C90" s="185"/>
      <c r="D90" s="6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AE90">
        <v>15</v>
      </c>
      <c r="AF90">
        <v>21</v>
      </c>
      <c r="AG90" t="s">
        <v>219</v>
      </c>
    </row>
    <row r="91" spans="1:60" x14ac:dyDescent="0.2">
      <c r="A91" s="153"/>
      <c r="B91" s="154" t="s">
        <v>31</v>
      </c>
      <c r="C91" s="186"/>
      <c r="D91" s="155"/>
      <c r="E91" s="156"/>
      <c r="F91" s="156"/>
      <c r="G91" s="181">
        <f>G8+G15+G26+G30+G48</f>
        <v>0</v>
      </c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AE91">
        <f>SUMIF(L7:L89,AE90,G7:G89)</f>
        <v>0</v>
      </c>
      <c r="AF91">
        <f>SUMIF(L7:L89,AF90,G7:G89)</f>
        <v>0</v>
      </c>
      <c r="AG91" t="s">
        <v>253</v>
      </c>
    </row>
    <row r="92" spans="1:60" x14ac:dyDescent="0.2">
      <c r="A92" s="3"/>
      <c r="B92" s="4"/>
      <c r="C92" s="185"/>
      <c r="D92" s="6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60" x14ac:dyDescent="0.2">
      <c r="A93" s="3"/>
      <c r="B93" s="4"/>
      <c r="C93" s="185"/>
      <c r="D93" s="6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60" x14ac:dyDescent="0.2">
      <c r="A94" s="276" t="s">
        <v>254</v>
      </c>
      <c r="B94" s="276"/>
      <c r="C94" s="277"/>
      <c r="D94" s="6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60" x14ac:dyDescent="0.2">
      <c r="A95" s="257"/>
      <c r="B95" s="258"/>
      <c r="C95" s="259"/>
      <c r="D95" s="258"/>
      <c r="E95" s="258"/>
      <c r="F95" s="258"/>
      <c r="G95" s="260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AG95" t="s">
        <v>255</v>
      </c>
    </row>
    <row r="96" spans="1:60" x14ac:dyDescent="0.2">
      <c r="A96" s="261"/>
      <c r="B96" s="262"/>
      <c r="C96" s="263"/>
      <c r="D96" s="262"/>
      <c r="E96" s="262"/>
      <c r="F96" s="262"/>
      <c r="G96" s="264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33" x14ac:dyDescent="0.2">
      <c r="A97" s="261"/>
      <c r="B97" s="262"/>
      <c r="C97" s="263"/>
      <c r="D97" s="262"/>
      <c r="E97" s="262"/>
      <c r="F97" s="262"/>
      <c r="G97" s="264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33" x14ac:dyDescent="0.2">
      <c r="A98" s="261"/>
      <c r="B98" s="262"/>
      <c r="C98" s="263"/>
      <c r="D98" s="262"/>
      <c r="E98" s="262"/>
      <c r="F98" s="262"/>
      <c r="G98" s="264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33" x14ac:dyDescent="0.2">
      <c r="A99" s="265"/>
      <c r="B99" s="266"/>
      <c r="C99" s="267"/>
      <c r="D99" s="266"/>
      <c r="E99" s="266"/>
      <c r="F99" s="266"/>
      <c r="G99" s="268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33" x14ac:dyDescent="0.2">
      <c r="A100" s="3"/>
      <c r="B100" s="4"/>
      <c r="C100" s="185"/>
      <c r="D100" s="6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33" x14ac:dyDescent="0.2">
      <c r="C101" s="187"/>
      <c r="D101" s="10"/>
      <c r="AG101" t="s">
        <v>256</v>
      </c>
    </row>
    <row r="102" spans="1:33" x14ac:dyDescent="0.2">
      <c r="D102" s="10"/>
    </row>
    <row r="103" spans="1:33" x14ac:dyDescent="0.2">
      <c r="D103" s="10"/>
    </row>
    <row r="104" spans="1:33" x14ac:dyDescent="0.2">
      <c r="D104" s="10"/>
    </row>
    <row r="105" spans="1:33" x14ac:dyDescent="0.2">
      <c r="D105" s="10"/>
    </row>
    <row r="106" spans="1:33" x14ac:dyDescent="0.2">
      <c r="D106" s="10"/>
    </row>
    <row r="107" spans="1:33" x14ac:dyDescent="0.2">
      <c r="D107" s="10"/>
    </row>
    <row r="108" spans="1:33" x14ac:dyDescent="0.2">
      <c r="D108" s="10"/>
    </row>
    <row r="109" spans="1:33" x14ac:dyDescent="0.2">
      <c r="D109" s="10"/>
    </row>
    <row r="110" spans="1:33" x14ac:dyDescent="0.2">
      <c r="D110" s="10"/>
    </row>
    <row r="111" spans="1:33" x14ac:dyDescent="0.2">
      <c r="D111" s="10"/>
    </row>
    <row r="112" spans="1:33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6">
    <mergeCell ref="A95:G99"/>
    <mergeCell ref="A1:G1"/>
    <mergeCell ref="C2:G2"/>
    <mergeCell ref="C3:G3"/>
    <mergeCell ref="C4:G4"/>
    <mergeCell ref="A94:C94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activeCell="C23" sqref="C23"/>
    </sheetView>
  </sheetViews>
  <sheetFormatPr defaultRowHeight="12.75" outlineLevelRow="1" x14ac:dyDescent="0.2"/>
  <cols>
    <col min="1" max="1" width="3.42578125" customWidth="1"/>
    <col min="2" max="2" width="12.5703125" style="124" customWidth="1"/>
    <col min="3" max="3" width="38.28515625" style="124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69" t="s">
        <v>7</v>
      </c>
      <c r="B1" s="269"/>
      <c r="C1" s="269"/>
      <c r="D1" s="269"/>
      <c r="E1" s="269"/>
      <c r="F1" s="269"/>
      <c r="G1" s="269"/>
      <c r="AG1" t="s">
        <v>207</v>
      </c>
    </row>
    <row r="2" spans="1:60" ht="24.95" customHeight="1" x14ac:dyDescent="0.2">
      <c r="A2" s="142" t="s">
        <v>8</v>
      </c>
      <c r="B2" s="49" t="s">
        <v>43</v>
      </c>
      <c r="C2" s="270" t="s">
        <v>44</v>
      </c>
      <c r="D2" s="271"/>
      <c r="E2" s="271"/>
      <c r="F2" s="271"/>
      <c r="G2" s="272"/>
      <c r="AG2" t="s">
        <v>208</v>
      </c>
    </row>
    <row r="3" spans="1:60" ht="24.95" customHeight="1" x14ac:dyDescent="0.2">
      <c r="A3" s="142" t="s">
        <v>9</v>
      </c>
      <c r="B3" s="49" t="s">
        <v>52</v>
      </c>
      <c r="C3" s="270" t="s">
        <v>53</v>
      </c>
      <c r="D3" s="271"/>
      <c r="E3" s="271"/>
      <c r="F3" s="271"/>
      <c r="G3" s="272"/>
      <c r="AC3" s="124" t="s">
        <v>208</v>
      </c>
      <c r="AG3" t="s">
        <v>209</v>
      </c>
    </row>
    <row r="4" spans="1:60" ht="24.95" customHeight="1" x14ac:dyDescent="0.2">
      <c r="A4" s="143" t="s">
        <v>10</v>
      </c>
      <c r="B4" s="144" t="s">
        <v>60</v>
      </c>
      <c r="C4" s="273" t="s">
        <v>61</v>
      </c>
      <c r="D4" s="274"/>
      <c r="E4" s="274"/>
      <c r="F4" s="274"/>
      <c r="G4" s="275"/>
      <c r="AG4" t="s">
        <v>210</v>
      </c>
    </row>
    <row r="5" spans="1:60" x14ac:dyDescent="0.2">
      <c r="D5" s="10"/>
    </row>
    <row r="6" spans="1:60" ht="38.25" x14ac:dyDescent="0.2">
      <c r="A6" s="146" t="s">
        <v>211</v>
      </c>
      <c r="B6" s="148" t="s">
        <v>212</v>
      </c>
      <c r="C6" s="148" t="s">
        <v>213</v>
      </c>
      <c r="D6" s="147" t="s">
        <v>214</v>
      </c>
      <c r="E6" s="146" t="s">
        <v>215</v>
      </c>
      <c r="F6" s="145" t="s">
        <v>216</v>
      </c>
      <c r="G6" s="146" t="s">
        <v>31</v>
      </c>
      <c r="H6" s="149" t="s">
        <v>32</v>
      </c>
      <c r="I6" s="149" t="s">
        <v>217</v>
      </c>
      <c r="J6" s="149" t="s">
        <v>33</v>
      </c>
      <c r="K6" s="149" t="s">
        <v>218</v>
      </c>
      <c r="L6" s="149" t="s">
        <v>219</v>
      </c>
      <c r="M6" s="149" t="s">
        <v>220</v>
      </c>
      <c r="N6" s="149" t="s">
        <v>221</v>
      </c>
      <c r="O6" s="149" t="s">
        <v>222</v>
      </c>
      <c r="P6" s="149" t="s">
        <v>223</v>
      </c>
      <c r="Q6" s="149" t="s">
        <v>224</v>
      </c>
      <c r="R6" s="149" t="s">
        <v>225</v>
      </c>
      <c r="S6" s="149" t="s">
        <v>226</v>
      </c>
      <c r="T6" s="149" t="s">
        <v>227</v>
      </c>
      <c r="U6" s="149" t="s">
        <v>228</v>
      </c>
      <c r="V6" s="149" t="s">
        <v>229</v>
      </c>
      <c r="W6" s="149" t="s">
        <v>230</v>
      </c>
      <c r="X6" s="149" t="s">
        <v>231</v>
      </c>
    </row>
    <row r="7" spans="1:60" hidden="1" x14ac:dyDescent="0.2">
      <c r="A7" s="3"/>
      <c r="B7" s="4"/>
      <c r="C7" s="4"/>
      <c r="D7" s="6"/>
      <c r="E7" s="151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</row>
    <row r="8" spans="1:60" x14ac:dyDescent="0.2">
      <c r="A8" s="163" t="s">
        <v>232</v>
      </c>
      <c r="B8" s="164" t="s">
        <v>97</v>
      </c>
      <c r="C8" s="182" t="s">
        <v>98</v>
      </c>
      <c r="D8" s="165"/>
      <c r="E8" s="166"/>
      <c r="F8" s="167"/>
      <c r="G8" s="168">
        <f>SUMIF(AG9:AG21,"&lt;&gt;NOR",G9:G21)</f>
        <v>0</v>
      </c>
      <c r="H8" s="162"/>
      <c r="I8" s="162">
        <f>SUM(I9:I21)</f>
        <v>0</v>
      </c>
      <c r="J8" s="162"/>
      <c r="K8" s="162">
        <f>SUM(K9:K21)</f>
        <v>0</v>
      </c>
      <c r="L8" s="162"/>
      <c r="M8" s="162">
        <f>SUM(M9:M21)</f>
        <v>0</v>
      </c>
      <c r="N8" s="162"/>
      <c r="O8" s="162">
        <f>SUM(O9:O21)</f>
        <v>0</v>
      </c>
      <c r="P8" s="162"/>
      <c r="Q8" s="162">
        <f>SUM(Q9:Q21)</f>
        <v>0</v>
      </c>
      <c r="R8" s="162"/>
      <c r="S8" s="162"/>
      <c r="T8" s="162"/>
      <c r="U8" s="162"/>
      <c r="V8" s="162">
        <f>SUM(V9:V21)</f>
        <v>0</v>
      </c>
      <c r="W8" s="162"/>
      <c r="X8" s="162"/>
      <c r="AG8" t="s">
        <v>233</v>
      </c>
    </row>
    <row r="9" spans="1:60" outlineLevel="1" x14ac:dyDescent="0.2">
      <c r="A9" s="175">
        <v>1</v>
      </c>
      <c r="B9" s="176" t="s">
        <v>1199</v>
      </c>
      <c r="C9" s="183" t="s">
        <v>1200</v>
      </c>
      <c r="D9" s="177" t="s">
        <v>1201</v>
      </c>
      <c r="E9" s="178">
        <v>70</v>
      </c>
      <c r="F9" s="179"/>
      <c r="G9" s="180">
        <f t="shared" ref="G9:G21" si="0">ROUND(E9*F9,2)</f>
        <v>0</v>
      </c>
      <c r="H9" s="161"/>
      <c r="I9" s="160">
        <f t="shared" ref="I9:I21" si="1">ROUND(E9*H9,2)</f>
        <v>0</v>
      </c>
      <c r="J9" s="161"/>
      <c r="K9" s="160">
        <f t="shared" ref="K9:K21" si="2">ROUND(E9*J9,2)</f>
        <v>0</v>
      </c>
      <c r="L9" s="160">
        <v>21</v>
      </c>
      <c r="M9" s="160">
        <f t="shared" ref="M9:M21" si="3">G9*(1+L9/100)</f>
        <v>0</v>
      </c>
      <c r="N9" s="160">
        <v>0</v>
      </c>
      <c r="O9" s="160">
        <f t="shared" ref="O9:O21" si="4">ROUND(E9*N9,2)</f>
        <v>0</v>
      </c>
      <c r="P9" s="160">
        <v>0</v>
      </c>
      <c r="Q9" s="160">
        <f t="shared" ref="Q9:Q21" si="5">ROUND(E9*P9,2)</f>
        <v>0</v>
      </c>
      <c r="R9" s="160"/>
      <c r="S9" s="160" t="s">
        <v>236</v>
      </c>
      <c r="T9" s="160" t="s">
        <v>237</v>
      </c>
      <c r="U9" s="160">
        <v>0</v>
      </c>
      <c r="V9" s="160">
        <f t="shared" ref="V9:V21" si="6">ROUND(E9*U9,2)</f>
        <v>0</v>
      </c>
      <c r="W9" s="160"/>
      <c r="X9" s="160" t="s">
        <v>423</v>
      </c>
      <c r="Y9" s="150"/>
      <c r="Z9" s="150"/>
      <c r="AA9" s="150"/>
      <c r="AB9" s="150"/>
      <c r="AC9" s="150"/>
      <c r="AD9" s="150"/>
      <c r="AE9" s="150"/>
      <c r="AF9" s="150"/>
      <c r="AG9" s="150" t="s">
        <v>1202</v>
      </c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</row>
    <row r="10" spans="1:60" outlineLevel="1" x14ac:dyDescent="0.2">
      <c r="A10" s="175">
        <v>2</v>
      </c>
      <c r="B10" s="176" t="s">
        <v>1203</v>
      </c>
      <c r="C10" s="183" t="s">
        <v>1204</v>
      </c>
      <c r="D10" s="177" t="s">
        <v>1201</v>
      </c>
      <c r="E10" s="178">
        <v>60</v>
      </c>
      <c r="F10" s="179"/>
      <c r="G10" s="180">
        <f t="shared" si="0"/>
        <v>0</v>
      </c>
      <c r="H10" s="161"/>
      <c r="I10" s="160">
        <f t="shared" si="1"/>
        <v>0</v>
      </c>
      <c r="J10" s="161"/>
      <c r="K10" s="160">
        <f t="shared" si="2"/>
        <v>0</v>
      </c>
      <c r="L10" s="160">
        <v>21</v>
      </c>
      <c r="M10" s="160">
        <f t="shared" si="3"/>
        <v>0</v>
      </c>
      <c r="N10" s="160">
        <v>0</v>
      </c>
      <c r="O10" s="160">
        <f t="shared" si="4"/>
        <v>0</v>
      </c>
      <c r="P10" s="160">
        <v>0</v>
      </c>
      <c r="Q10" s="160">
        <f t="shared" si="5"/>
        <v>0</v>
      </c>
      <c r="R10" s="160"/>
      <c r="S10" s="160" t="s">
        <v>236</v>
      </c>
      <c r="T10" s="160" t="s">
        <v>237</v>
      </c>
      <c r="U10" s="160">
        <v>0</v>
      </c>
      <c r="V10" s="160">
        <f t="shared" si="6"/>
        <v>0</v>
      </c>
      <c r="W10" s="160"/>
      <c r="X10" s="160" t="s">
        <v>423</v>
      </c>
      <c r="Y10" s="150"/>
      <c r="Z10" s="150"/>
      <c r="AA10" s="150"/>
      <c r="AB10" s="150"/>
      <c r="AC10" s="150"/>
      <c r="AD10" s="150"/>
      <c r="AE10" s="150"/>
      <c r="AF10" s="150"/>
      <c r="AG10" s="150" t="s">
        <v>1202</v>
      </c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</row>
    <row r="11" spans="1:60" outlineLevel="1" x14ac:dyDescent="0.2">
      <c r="A11" s="175">
        <v>3</v>
      </c>
      <c r="B11" s="176" t="s">
        <v>1205</v>
      </c>
      <c r="C11" s="183" t="s">
        <v>1206</v>
      </c>
      <c r="D11" s="177" t="s">
        <v>1201</v>
      </c>
      <c r="E11" s="178">
        <v>60</v>
      </c>
      <c r="F11" s="179"/>
      <c r="G11" s="180">
        <f t="shared" si="0"/>
        <v>0</v>
      </c>
      <c r="H11" s="161"/>
      <c r="I11" s="160">
        <f t="shared" si="1"/>
        <v>0</v>
      </c>
      <c r="J11" s="161"/>
      <c r="K11" s="160">
        <f t="shared" si="2"/>
        <v>0</v>
      </c>
      <c r="L11" s="160">
        <v>21</v>
      </c>
      <c r="M11" s="160">
        <f t="shared" si="3"/>
        <v>0</v>
      </c>
      <c r="N11" s="160">
        <v>0</v>
      </c>
      <c r="O11" s="160">
        <f t="shared" si="4"/>
        <v>0</v>
      </c>
      <c r="P11" s="160">
        <v>0</v>
      </c>
      <c r="Q11" s="160">
        <f t="shared" si="5"/>
        <v>0</v>
      </c>
      <c r="R11" s="160"/>
      <c r="S11" s="160" t="s">
        <v>236</v>
      </c>
      <c r="T11" s="160" t="s">
        <v>237</v>
      </c>
      <c r="U11" s="160">
        <v>0</v>
      </c>
      <c r="V11" s="160">
        <f t="shared" si="6"/>
        <v>0</v>
      </c>
      <c r="W11" s="160"/>
      <c r="X11" s="160" t="s">
        <v>423</v>
      </c>
      <c r="Y11" s="150"/>
      <c r="Z11" s="150"/>
      <c r="AA11" s="150"/>
      <c r="AB11" s="150"/>
      <c r="AC11" s="150"/>
      <c r="AD11" s="150"/>
      <c r="AE11" s="150"/>
      <c r="AF11" s="150"/>
      <c r="AG11" s="150" t="s">
        <v>1202</v>
      </c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</row>
    <row r="12" spans="1:60" outlineLevel="1" x14ac:dyDescent="0.2">
      <c r="A12" s="175">
        <v>4</v>
      </c>
      <c r="B12" s="176" t="s">
        <v>1207</v>
      </c>
      <c r="C12" s="183" t="s">
        <v>1208</v>
      </c>
      <c r="D12" s="177" t="s">
        <v>1201</v>
      </c>
      <c r="E12" s="178">
        <v>130</v>
      </c>
      <c r="F12" s="179"/>
      <c r="G12" s="180">
        <f t="shared" si="0"/>
        <v>0</v>
      </c>
      <c r="H12" s="161"/>
      <c r="I12" s="160">
        <f t="shared" si="1"/>
        <v>0</v>
      </c>
      <c r="J12" s="161"/>
      <c r="K12" s="160">
        <f t="shared" si="2"/>
        <v>0</v>
      </c>
      <c r="L12" s="160">
        <v>21</v>
      </c>
      <c r="M12" s="160">
        <f t="shared" si="3"/>
        <v>0</v>
      </c>
      <c r="N12" s="160">
        <v>0</v>
      </c>
      <c r="O12" s="160">
        <f t="shared" si="4"/>
        <v>0</v>
      </c>
      <c r="P12" s="160">
        <v>0</v>
      </c>
      <c r="Q12" s="160">
        <f t="shared" si="5"/>
        <v>0</v>
      </c>
      <c r="R12" s="160"/>
      <c r="S12" s="160" t="s">
        <v>236</v>
      </c>
      <c r="T12" s="160" t="s">
        <v>237</v>
      </c>
      <c r="U12" s="160">
        <v>0</v>
      </c>
      <c r="V12" s="160">
        <f t="shared" si="6"/>
        <v>0</v>
      </c>
      <c r="W12" s="160"/>
      <c r="X12" s="160" t="s">
        <v>423</v>
      </c>
      <c r="Y12" s="150"/>
      <c r="Z12" s="150"/>
      <c r="AA12" s="150"/>
      <c r="AB12" s="150"/>
      <c r="AC12" s="150"/>
      <c r="AD12" s="150"/>
      <c r="AE12" s="150"/>
      <c r="AF12" s="150"/>
      <c r="AG12" s="150" t="s">
        <v>1202</v>
      </c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</row>
    <row r="13" spans="1:60" outlineLevel="1" x14ac:dyDescent="0.2">
      <c r="A13" s="175">
        <v>5</v>
      </c>
      <c r="B13" s="176" t="s">
        <v>1209</v>
      </c>
      <c r="C13" s="183" t="s">
        <v>1210</v>
      </c>
      <c r="D13" s="177" t="s">
        <v>1201</v>
      </c>
      <c r="E13" s="178">
        <v>110</v>
      </c>
      <c r="F13" s="179"/>
      <c r="G13" s="180">
        <f t="shared" si="0"/>
        <v>0</v>
      </c>
      <c r="H13" s="161"/>
      <c r="I13" s="160">
        <f t="shared" si="1"/>
        <v>0</v>
      </c>
      <c r="J13" s="161"/>
      <c r="K13" s="160">
        <f t="shared" si="2"/>
        <v>0</v>
      </c>
      <c r="L13" s="160">
        <v>21</v>
      </c>
      <c r="M13" s="160">
        <f t="shared" si="3"/>
        <v>0</v>
      </c>
      <c r="N13" s="160">
        <v>0</v>
      </c>
      <c r="O13" s="160">
        <f t="shared" si="4"/>
        <v>0</v>
      </c>
      <c r="P13" s="160">
        <v>0</v>
      </c>
      <c r="Q13" s="160">
        <f t="shared" si="5"/>
        <v>0</v>
      </c>
      <c r="R13" s="160"/>
      <c r="S13" s="160" t="s">
        <v>236</v>
      </c>
      <c r="T13" s="160" t="s">
        <v>237</v>
      </c>
      <c r="U13" s="160">
        <v>0</v>
      </c>
      <c r="V13" s="160">
        <f t="shared" si="6"/>
        <v>0</v>
      </c>
      <c r="W13" s="160"/>
      <c r="X13" s="160" t="s">
        <v>423</v>
      </c>
      <c r="Y13" s="150"/>
      <c r="Z13" s="150"/>
      <c r="AA13" s="150"/>
      <c r="AB13" s="150"/>
      <c r="AC13" s="150"/>
      <c r="AD13" s="150"/>
      <c r="AE13" s="150"/>
      <c r="AF13" s="150"/>
      <c r="AG13" s="150" t="s">
        <v>1202</v>
      </c>
      <c r="AH13" s="150"/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50"/>
      <c r="BF13" s="150"/>
      <c r="BG13" s="150"/>
      <c r="BH13" s="150"/>
    </row>
    <row r="14" spans="1:60" outlineLevel="1" x14ac:dyDescent="0.2">
      <c r="A14" s="175">
        <v>6</v>
      </c>
      <c r="B14" s="176" t="s">
        <v>1211</v>
      </c>
      <c r="C14" s="183" t="s">
        <v>1212</v>
      </c>
      <c r="D14" s="177" t="s">
        <v>1201</v>
      </c>
      <c r="E14" s="178">
        <v>120</v>
      </c>
      <c r="F14" s="179"/>
      <c r="G14" s="180">
        <f t="shared" si="0"/>
        <v>0</v>
      </c>
      <c r="H14" s="161"/>
      <c r="I14" s="160">
        <f t="shared" si="1"/>
        <v>0</v>
      </c>
      <c r="J14" s="161"/>
      <c r="K14" s="160">
        <f t="shared" si="2"/>
        <v>0</v>
      </c>
      <c r="L14" s="160">
        <v>21</v>
      </c>
      <c r="M14" s="160">
        <f t="shared" si="3"/>
        <v>0</v>
      </c>
      <c r="N14" s="160">
        <v>0</v>
      </c>
      <c r="O14" s="160">
        <f t="shared" si="4"/>
        <v>0</v>
      </c>
      <c r="P14" s="160">
        <v>0</v>
      </c>
      <c r="Q14" s="160">
        <f t="shared" si="5"/>
        <v>0</v>
      </c>
      <c r="R14" s="160"/>
      <c r="S14" s="160" t="s">
        <v>236</v>
      </c>
      <c r="T14" s="160" t="s">
        <v>237</v>
      </c>
      <c r="U14" s="160">
        <v>0</v>
      </c>
      <c r="V14" s="160">
        <f t="shared" si="6"/>
        <v>0</v>
      </c>
      <c r="W14" s="160"/>
      <c r="X14" s="160" t="s">
        <v>423</v>
      </c>
      <c r="Y14" s="150"/>
      <c r="Z14" s="150"/>
      <c r="AA14" s="150"/>
      <c r="AB14" s="150"/>
      <c r="AC14" s="150"/>
      <c r="AD14" s="150"/>
      <c r="AE14" s="150"/>
      <c r="AF14" s="150"/>
      <c r="AG14" s="150" t="s">
        <v>1202</v>
      </c>
      <c r="AH14" s="150"/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</row>
    <row r="15" spans="1:60" outlineLevel="1" x14ac:dyDescent="0.2">
      <c r="A15" s="175">
        <v>7</v>
      </c>
      <c r="B15" s="176" t="s">
        <v>1213</v>
      </c>
      <c r="C15" s="183" t="s">
        <v>1214</v>
      </c>
      <c r="D15" s="177" t="s">
        <v>1201</v>
      </c>
      <c r="E15" s="178">
        <v>80</v>
      </c>
      <c r="F15" s="179"/>
      <c r="G15" s="180">
        <f t="shared" si="0"/>
        <v>0</v>
      </c>
      <c r="H15" s="161"/>
      <c r="I15" s="160">
        <f t="shared" si="1"/>
        <v>0</v>
      </c>
      <c r="J15" s="161"/>
      <c r="K15" s="160">
        <f t="shared" si="2"/>
        <v>0</v>
      </c>
      <c r="L15" s="160">
        <v>21</v>
      </c>
      <c r="M15" s="160">
        <f t="shared" si="3"/>
        <v>0</v>
      </c>
      <c r="N15" s="160">
        <v>0</v>
      </c>
      <c r="O15" s="160">
        <f t="shared" si="4"/>
        <v>0</v>
      </c>
      <c r="P15" s="160">
        <v>0</v>
      </c>
      <c r="Q15" s="160">
        <f t="shared" si="5"/>
        <v>0</v>
      </c>
      <c r="R15" s="160"/>
      <c r="S15" s="160" t="s">
        <v>236</v>
      </c>
      <c r="T15" s="160" t="s">
        <v>237</v>
      </c>
      <c r="U15" s="160">
        <v>0</v>
      </c>
      <c r="V15" s="160">
        <f t="shared" si="6"/>
        <v>0</v>
      </c>
      <c r="W15" s="160"/>
      <c r="X15" s="160" t="s">
        <v>423</v>
      </c>
      <c r="Y15" s="150"/>
      <c r="Z15" s="150"/>
      <c r="AA15" s="150"/>
      <c r="AB15" s="150"/>
      <c r="AC15" s="150"/>
      <c r="AD15" s="150"/>
      <c r="AE15" s="150"/>
      <c r="AF15" s="150"/>
      <c r="AG15" s="150" t="s">
        <v>1202</v>
      </c>
      <c r="AH15" s="150"/>
      <c r="AI15" s="150"/>
      <c r="AJ15" s="150"/>
      <c r="AK15" s="150"/>
      <c r="AL15" s="150"/>
      <c r="AM15" s="150"/>
      <c r="AN15" s="150"/>
      <c r="AO15" s="150"/>
      <c r="AP15" s="150"/>
      <c r="AQ15" s="150"/>
      <c r="AR15" s="150"/>
      <c r="AS15" s="150"/>
      <c r="AT15" s="150"/>
      <c r="AU15" s="150"/>
      <c r="AV15" s="150"/>
      <c r="AW15" s="150"/>
      <c r="AX15" s="150"/>
      <c r="AY15" s="150"/>
      <c r="AZ15" s="150"/>
      <c r="BA15" s="150"/>
      <c r="BB15" s="150"/>
      <c r="BC15" s="150"/>
      <c r="BD15" s="150"/>
      <c r="BE15" s="150"/>
      <c r="BF15" s="150"/>
      <c r="BG15" s="150"/>
      <c r="BH15" s="150"/>
    </row>
    <row r="16" spans="1:60" outlineLevel="1" x14ac:dyDescent="0.2">
      <c r="A16" s="175">
        <v>8</v>
      </c>
      <c r="B16" s="176" t="s">
        <v>1215</v>
      </c>
      <c r="C16" s="183" t="s">
        <v>1216</v>
      </c>
      <c r="D16" s="177" t="s">
        <v>1201</v>
      </c>
      <c r="E16" s="178">
        <v>1100</v>
      </c>
      <c r="F16" s="179"/>
      <c r="G16" s="180">
        <f t="shared" si="0"/>
        <v>0</v>
      </c>
      <c r="H16" s="161"/>
      <c r="I16" s="160">
        <f t="shared" si="1"/>
        <v>0</v>
      </c>
      <c r="J16" s="161"/>
      <c r="K16" s="160">
        <f t="shared" si="2"/>
        <v>0</v>
      </c>
      <c r="L16" s="160">
        <v>21</v>
      </c>
      <c r="M16" s="160">
        <f t="shared" si="3"/>
        <v>0</v>
      </c>
      <c r="N16" s="160">
        <v>0</v>
      </c>
      <c r="O16" s="160">
        <f t="shared" si="4"/>
        <v>0</v>
      </c>
      <c r="P16" s="160">
        <v>0</v>
      </c>
      <c r="Q16" s="160">
        <f t="shared" si="5"/>
        <v>0</v>
      </c>
      <c r="R16" s="160"/>
      <c r="S16" s="160" t="s">
        <v>236</v>
      </c>
      <c r="T16" s="160" t="s">
        <v>237</v>
      </c>
      <c r="U16" s="160">
        <v>0</v>
      </c>
      <c r="V16" s="160">
        <f t="shared" si="6"/>
        <v>0</v>
      </c>
      <c r="W16" s="160"/>
      <c r="X16" s="160" t="s">
        <v>423</v>
      </c>
      <c r="Y16" s="150"/>
      <c r="Z16" s="150"/>
      <c r="AA16" s="150"/>
      <c r="AB16" s="150"/>
      <c r="AC16" s="150"/>
      <c r="AD16" s="150"/>
      <c r="AE16" s="150"/>
      <c r="AF16" s="150"/>
      <c r="AG16" s="150" t="s">
        <v>1202</v>
      </c>
      <c r="AH16" s="150"/>
      <c r="AI16" s="150"/>
      <c r="AJ16" s="150"/>
      <c r="AK16" s="150"/>
      <c r="AL16" s="150"/>
      <c r="AM16" s="150"/>
      <c r="AN16" s="150"/>
      <c r="AO16" s="150"/>
      <c r="AP16" s="150"/>
      <c r="AQ16" s="150"/>
      <c r="AR16" s="150"/>
      <c r="AS16" s="150"/>
      <c r="AT16" s="150"/>
      <c r="AU16" s="150"/>
      <c r="AV16" s="150"/>
      <c r="AW16" s="150"/>
      <c r="AX16" s="150"/>
      <c r="AY16" s="150"/>
      <c r="AZ16" s="150"/>
      <c r="BA16" s="150"/>
      <c r="BB16" s="150"/>
      <c r="BC16" s="150"/>
      <c r="BD16" s="150"/>
      <c r="BE16" s="150"/>
      <c r="BF16" s="150"/>
      <c r="BG16" s="150"/>
      <c r="BH16" s="150"/>
    </row>
    <row r="17" spans="1:60" outlineLevel="1" x14ac:dyDescent="0.2">
      <c r="A17" s="175">
        <v>9</v>
      </c>
      <c r="B17" s="176" t="s">
        <v>1217</v>
      </c>
      <c r="C17" s="183" t="s">
        <v>1218</v>
      </c>
      <c r="D17" s="177" t="s">
        <v>1201</v>
      </c>
      <c r="E17" s="178">
        <v>1560</v>
      </c>
      <c r="F17" s="179"/>
      <c r="G17" s="180">
        <f t="shared" si="0"/>
        <v>0</v>
      </c>
      <c r="H17" s="161"/>
      <c r="I17" s="160">
        <f t="shared" si="1"/>
        <v>0</v>
      </c>
      <c r="J17" s="161"/>
      <c r="K17" s="160">
        <f t="shared" si="2"/>
        <v>0</v>
      </c>
      <c r="L17" s="160">
        <v>21</v>
      </c>
      <c r="M17" s="160">
        <f t="shared" si="3"/>
        <v>0</v>
      </c>
      <c r="N17" s="160">
        <v>0</v>
      </c>
      <c r="O17" s="160">
        <f t="shared" si="4"/>
        <v>0</v>
      </c>
      <c r="P17" s="160">
        <v>0</v>
      </c>
      <c r="Q17" s="160">
        <f t="shared" si="5"/>
        <v>0</v>
      </c>
      <c r="R17" s="160"/>
      <c r="S17" s="160" t="s">
        <v>236</v>
      </c>
      <c r="T17" s="160" t="s">
        <v>237</v>
      </c>
      <c r="U17" s="160">
        <v>0</v>
      </c>
      <c r="V17" s="160">
        <f t="shared" si="6"/>
        <v>0</v>
      </c>
      <c r="W17" s="160"/>
      <c r="X17" s="160" t="s">
        <v>423</v>
      </c>
      <c r="Y17" s="150"/>
      <c r="Z17" s="150"/>
      <c r="AA17" s="150"/>
      <c r="AB17" s="150"/>
      <c r="AC17" s="150"/>
      <c r="AD17" s="150"/>
      <c r="AE17" s="150"/>
      <c r="AF17" s="150"/>
      <c r="AG17" s="150" t="s">
        <v>1202</v>
      </c>
      <c r="AH17" s="150"/>
      <c r="AI17" s="150"/>
      <c r="AJ17" s="150"/>
      <c r="AK17" s="150"/>
      <c r="AL17" s="150"/>
      <c r="AM17" s="150"/>
      <c r="AN17" s="150"/>
      <c r="AO17" s="150"/>
      <c r="AP17" s="150"/>
      <c r="AQ17" s="150"/>
      <c r="AR17" s="150"/>
      <c r="AS17" s="150"/>
      <c r="AT17" s="150"/>
      <c r="AU17" s="150"/>
      <c r="AV17" s="150"/>
      <c r="AW17" s="150"/>
      <c r="AX17" s="150"/>
      <c r="AY17" s="150"/>
      <c r="AZ17" s="150"/>
      <c r="BA17" s="150"/>
      <c r="BB17" s="150"/>
      <c r="BC17" s="150"/>
      <c r="BD17" s="150"/>
      <c r="BE17" s="150"/>
      <c r="BF17" s="150"/>
      <c r="BG17" s="150"/>
      <c r="BH17" s="150"/>
    </row>
    <row r="18" spans="1:60" outlineLevel="1" x14ac:dyDescent="0.2">
      <c r="A18" s="175">
        <v>10</v>
      </c>
      <c r="B18" s="176" t="s">
        <v>1219</v>
      </c>
      <c r="C18" s="183" t="s">
        <v>1220</v>
      </c>
      <c r="D18" s="177" t="s">
        <v>1201</v>
      </c>
      <c r="E18" s="178">
        <v>340</v>
      </c>
      <c r="F18" s="179"/>
      <c r="G18" s="180">
        <f t="shared" si="0"/>
        <v>0</v>
      </c>
      <c r="H18" s="161"/>
      <c r="I18" s="160">
        <f t="shared" si="1"/>
        <v>0</v>
      </c>
      <c r="J18" s="161"/>
      <c r="K18" s="160">
        <f t="shared" si="2"/>
        <v>0</v>
      </c>
      <c r="L18" s="160">
        <v>21</v>
      </c>
      <c r="M18" s="160">
        <f t="shared" si="3"/>
        <v>0</v>
      </c>
      <c r="N18" s="160">
        <v>0</v>
      </c>
      <c r="O18" s="160">
        <f t="shared" si="4"/>
        <v>0</v>
      </c>
      <c r="P18" s="160">
        <v>0</v>
      </c>
      <c r="Q18" s="160">
        <f t="shared" si="5"/>
        <v>0</v>
      </c>
      <c r="R18" s="160"/>
      <c r="S18" s="160" t="s">
        <v>236</v>
      </c>
      <c r="T18" s="160" t="s">
        <v>237</v>
      </c>
      <c r="U18" s="160">
        <v>0</v>
      </c>
      <c r="V18" s="160">
        <f t="shared" si="6"/>
        <v>0</v>
      </c>
      <c r="W18" s="160"/>
      <c r="X18" s="160" t="s">
        <v>423</v>
      </c>
      <c r="Y18" s="150"/>
      <c r="Z18" s="150"/>
      <c r="AA18" s="150"/>
      <c r="AB18" s="150"/>
      <c r="AC18" s="150"/>
      <c r="AD18" s="150"/>
      <c r="AE18" s="150"/>
      <c r="AF18" s="150"/>
      <c r="AG18" s="150" t="s">
        <v>1202</v>
      </c>
      <c r="AH18" s="150"/>
      <c r="AI18" s="150"/>
      <c r="AJ18" s="150"/>
      <c r="AK18" s="150"/>
      <c r="AL18" s="150"/>
      <c r="AM18" s="150"/>
      <c r="AN18" s="150"/>
      <c r="AO18" s="150"/>
      <c r="AP18" s="150"/>
      <c r="AQ18" s="150"/>
      <c r="AR18" s="150"/>
      <c r="AS18" s="150"/>
      <c r="AT18" s="150"/>
      <c r="AU18" s="150"/>
      <c r="AV18" s="150"/>
      <c r="AW18" s="150"/>
      <c r="AX18" s="150"/>
      <c r="AY18" s="150"/>
      <c r="AZ18" s="150"/>
      <c r="BA18" s="150"/>
      <c r="BB18" s="150"/>
      <c r="BC18" s="150"/>
      <c r="BD18" s="150"/>
      <c r="BE18" s="150"/>
      <c r="BF18" s="150"/>
      <c r="BG18" s="150"/>
      <c r="BH18" s="150"/>
    </row>
    <row r="19" spans="1:60" outlineLevel="1" x14ac:dyDescent="0.2">
      <c r="A19" s="175">
        <v>11</v>
      </c>
      <c r="B19" s="176" t="s">
        <v>1221</v>
      </c>
      <c r="C19" s="183" t="s">
        <v>1222</v>
      </c>
      <c r="D19" s="177" t="s">
        <v>1201</v>
      </c>
      <c r="E19" s="178">
        <v>170</v>
      </c>
      <c r="F19" s="179"/>
      <c r="G19" s="180">
        <f t="shared" si="0"/>
        <v>0</v>
      </c>
      <c r="H19" s="161"/>
      <c r="I19" s="160">
        <f t="shared" si="1"/>
        <v>0</v>
      </c>
      <c r="J19" s="161"/>
      <c r="K19" s="160">
        <f t="shared" si="2"/>
        <v>0</v>
      </c>
      <c r="L19" s="160">
        <v>21</v>
      </c>
      <c r="M19" s="160">
        <f t="shared" si="3"/>
        <v>0</v>
      </c>
      <c r="N19" s="160">
        <v>0</v>
      </c>
      <c r="O19" s="160">
        <f t="shared" si="4"/>
        <v>0</v>
      </c>
      <c r="P19" s="160">
        <v>0</v>
      </c>
      <c r="Q19" s="160">
        <f t="shared" si="5"/>
        <v>0</v>
      </c>
      <c r="R19" s="160"/>
      <c r="S19" s="160" t="s">
        <v>236</v>
      </c>
      <c r="T19" s="160" t="s">
        <v>237</v>
      </c>
      <c r="U19" s="160">
        <v>0</v>
      </c>
      <c r="V19" s="160">
        <f t="shared" si="6"/>
        <v>0</v>
      </c>
      <c r="W19" s="160"/>
      <c r="X19" s="160" t="s">
        <v>423</v>
      </c>
      <c r="Y19" s="150"/>
      <c r="Z19" s="150"/>
      <c r="AA19" s="150"/>
      <c r="AB19" s="150"/>
      <c r="AC19" s="150"/>
      <c r="AD19" s="150"/>
      <c r="AE19" s="150"/>
      <c r="AF19" s="150"/>
      <c r="AG19" s="150" t="s">
        <v>1202</v>
      </c>
      <c r="AH19" s="150"/>
      <c r="AI19" s="150"/>
      <c r="AJ19" s="150"/>
      <c r="AK19" s="150"/>
      <c r="AL19" s="150"/>
      <c r="AM19" s="150"/>
      <c r="AN19" s="150"/>
      <c r="AO19" s="150"/>
      <c r="AP19" s="150"/>
      <c r="AQ19" s="150"/>
      <c r="AR19" s="150"/>
      <c r="AS19" s="150"/>
      <c r="AT19" s="150"/>
      <c r="AU19" s="150"/>
      <c r="AV19" s="150"/>
      <c r="AW19" s="150"/>
      <c r="AX19" s="150"/>
      <c r="AY19" s="150"/>
      <c r="AZ19" s="150"/>
      <c r="BA19" s="150"/>
      <c r="BB19" s="150"/>
      <c r="BC19" s="150"/>
      <c r="BD19" s="150"/>
      <c r="BE19" s="150"/>
      <c r="BF19" s="150"/>
      <c r="BG19" s="150"/>
      <c r="BH19" s="150"/>
    </row>
    <row r="20" spans="1:60" outlineLevel="1" x14ac:dyDescent="0.2">
      <c r="A20" s="175">
        <v>12</v>
      </c>
      <c r="B20" s="176" t="s">
        <v>1223</v>
      </c>
      <c r="C20" s="183" t="s">
        <v>1224</v>
      </c>
      <c r="D20" s="177" t="s">
        <v>1201</v>
      </c>
      <c r="E20" s="178">
        <v>20</v>
      </c>
      <c r="F20" s="179"/>
      <c r="G20" s="180">
        <f t="shared" si="0"/>
        <v>0</v>
      </c>
      <c r="H20" s="161"/>
      <c r="I20" s="160">
        <f t="shared" si="1"/>
        <v>0</v>
      </c>
      <c r="J20" s="161"/>
      <c r="K20" s="160">
        <f t="shared" si="2"/>
        <v>0</v>
      </c>
      <c r="L20" s="160">
        <v>21</v>
      </c>
      <c r="M20" s="160">
        <f t="shared" si="3"/>
        <v>0</v>
      </c>
      <c r="N20" s="160">
        <v>0</v>
      </c>
      <c r="O20" s="160">
        <f t="shared" si="4"/>
        <v>0</v>
      </c>
      <c r="P20" s="160">
        <v>0</v>
      </c>
      <c r="Q20" s="160">
        <f t="shared" si="5"/>
        <v>0</v>
      </c>
      <c r="R20" s="160"/>
      <c r="S20" s="160" t="s">
        <v>236</v>
      </c>
      <c r="T20" s="160" t="s">
        <v>237</v>
      </c>
      <c r="U20" s="160">
        <v>0</v>
      </c>
      <c r="V20" s="160">
        <f t="shared" si="6"/>
        <v>0</v>
      </c>
      <c r="W20" s="160"/>
      <c r="X20" s="160" t="s">
        <v>423</v>
      </c>
      <c r="Y20" s="150"/>
      <c r="Z20" s="150"/>
      <c r="AA20" s="150"/>
      <c r="AB20" s="150"/>
      <c r="AC20" s="150"/>
      <c r="AD20" s="150"/>
      <c r="AE20" s="150"/>
      <c r="AF20" s="150"/>
      <c r="AG20" s="150" t="s">
        <v>1202</v>
      </c>
      <c r="AH20" s="150"/>
      <c r="AI20" s="150"/>
      <c r="AJ20" s="150"/>
      <c r="AK20" s="150"/>
      <c r="AL20" s="150"/>
      <c r="AM20" s="150"/>
      <c r="AN20" s="150"/>
      <c r="AO20" s="150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0"/>
      <c r="BA20" s="150"/>
      <c r="BB20" s="150"/>
      <c r="BC20" s="150"/>
      <c r="BD20" s="150"/>
      <c r="BE20" s="150"/>
      <c r="BF20" s="150"/>
      <c r="BG20" s="150"/>
      <c r="BH20" s="150"/>
    </row>
    <row r="21" spans="1:60" outlineLevel="1" x14ac:dyDescent="0.2">
      <c r="A21" s="175">
        <v>13</v>
      </c>
      <c r="B21" s="176" t="s">
        <v>1225</v>
      </c>
      <c r="C21" s="183" t="s">
        <v>1226</v>
      </c>
      <c r="D21" s="177" t="s">
        <v>1201</v>
      </c>
      <c r="E21" s="178">
        <v>40</v>
      </c>
      <c r="F21" s="179"/>
      <c r="G21" s="180">
        <f t="shared" si="0"/>
        <v>0</v>
      </c>
      <c r="H21" s="161"/>
      <c r="I21" s="160">
        <f t="shared" si="1"/>
        <v>0</v>
      </c>
      <c r="J21" s="161"/>
      <c r="K21" s="160">
        <f t="shared" si="2"/>
        <v>0</v>
      </c>
      <c r="L21" s="160">
        <v>21</v>
      </c>
      <c r="M21" s="160">
        <f t="shared" si="3"/>
        <v>0</v>
      </c>
      <c r="N21" s="160">
        <v>0</v>
      </c>
      <c r="O21" s="160">
        <f t="shared" si="4"/>
        <v>0</v>
      </c>
      <c r="P21" s="160">
        <v>0</v>
      </c>
      <c r="Q21" s="160">
        <f t="shared" si="5"/>
        <v>0</v>
      </c>
      <c r="R21" s="160"/>
      <c r="S21" s="160" t="s">
        <v>236</v>
      </c>
      <c r="T21" s="160" t="s">
        <v>237</v>
      </c>
      <c r="U21" s="160">
        <v>0</v>
      </c>
      <c r="V21" s="160">
        <f t="shared" si="6"/>
        <v>0</v>
      </c>
      <c r="W21" s="160"/>
      <c r="X21" s="160" t="s">
        <v>423</v>
      </c>
      <c r="Y21" s="150"/>
      <c r="Z21" s="150"/>
      <c r="AA21" s="150"/>
      <c r="AB21" s="150"/>
      <c r="AC21" s="150"/>
      <c r="AD21" s="150"/>
      <c r="AE21" s="150"/>
      <c r="AF21" s="150"/>
      <c r="AG21" s="150" t="s">
        <v>1202</v>
      </c>
      <c r="AH21" s="150"/>
      <c r="AI21" s="150"/>
      <c r="AJ21" s="150"/>
      <c r="AK21" s="150"/>
      <c r="AL21" s="150"/>
      <c r="AM21" s="150"/>
      <c r="AN21" s="150"/>
      <c r="AO21" s="150"/>
      <c r="AP21" s="150"/>
      <c r="AQ21" s="150"/>
      <c r="AR21" s="150"/>
      <c r="AS21" s="150"/>
      <c r="AT21" s="150"/>
      <c r="AU21" s="150"/>
      <c r="AV21" s="150"/>
      <c r="AW21" s="150"/>
      <c r="AX21" s="150"/>
      <c r="AY21" s="150"/>
      <c r="AZ21" s="150"/>
      <c r="BA21" s="150"/>
      <c r="BB21" s="150"/>
      <c r="BC21" s="150"/>
      <c r="BD21" s="150"/>
      <c r="BE21" s="150"/>
      <c r="BF21" s="150"/>
      <c r="BG21" s="150"/>
      <c r="BH21" s="150"/>
    </row>
    <row r="22" spans="1:60" x14ac:dyDescent="0.2">
      <c r="A22" s="163" t="s">
        <v>232</v>
      </c>
      <c r="B22" s="164" t="s">
        <v>115</v>
      </c>
      <c r="C22" s="182" t="s">
        <v>116</v>
      </c>
      <c r="D22" s="165"/>
      <c r="E22" s="166"/>
      <c r="F22" s="167"/>
      <c r="G22" s="168">
        <f>SUMIF(AG23:AG24,"&lt;&gt;NOR",G23:G24)</f>
        <v>0</v>
      </c>
      <c r="H22" s="162"/>
      <c r="I22" s="162">
        <f>SUM(I23:I24)</f>
        <v>0</v>
      </c>
      <c r="J22" s="162"/>
      <c r="K22" s="162">
        <f>SUM(K23:K24)</f>
        <v>0</v>
      </c>
      <c r="L22" s="162"/>
      <c r="M22" s="162">
        <f>SUM(M23:M24)</f>
        <v>0</v>
      </c>
      <c r="N22" s="162"/>
      <c r="O22" s="162">
        <f>SUM(O23:O24)</f>
        <v>0</v>
      </c>
      <c r="P22" s="162"/>
      <c r="Q22" s="162">
        <f>SUM(Q23:Q24)</f>
        <v>0</v>
      </c>
      <c r="R22" s="162"/>
      <c r="S22" s="162"/>
      <c r="T22" s="162"/>
      <c r="U22" s="162"/>
      <c r="V22" s="162">
        <f>SUM(V23:V24)</f>
        <v>0</v>
      </c>
      <c r="W22" s="162"/>
      <c r="X22" s="162"/>
      <c r="AG22" t="s">
        <v>233</v>
      </c>
    </row>
    <row r="23" spans="1:60" outlineLevel="1" x14ac:dyDescent="0.2">
      <c r="A23" s="175">
        <v>14</v>
      </c>
      <c r="B23" s="176" t="s">
        <v>1227</v>
      </c>
      <c r="C23" s="183" t="s">
        <v>1228</v>
      </c>
      <c r="D23" s="177" t="s">
        <v>1201</v>
      </c>
      <c r="E23" s="178">
        <v>60</v>
      </c>
      <c r="F23" s="179"/>
      <c r="G23" s="180">
        <f>ROUND(E23*F23,2)</f>
        <v>0</v>
      </c>
      <c r="H23" s="161"/>
      <c r="I23" s="160">
        <f>ROUND(E23*H23,2)</f>
        <v>0</v>
      </c>
      <c r="J23" s="161"/>
      <c r="K23" s="160">
        <f>ROUND(E23*J23,2)</f>
        <v>0</v>
      </c>
      <c r="L23" s="160">
        <v>21</v>
      </c>
      <c r="M23" s="160">
        <f>G23*(1+L23/100)</f>
        <v>0</v>
      </c>
      <c r="N23" s="160">
        <v>0</v>
      </c>
      <c r="O23" s="160">
        <f>ROUND(E23*N23,2)</f>
        <v>0</v>
      </c>
      <c r="P23" s="160">
        <v>0</v>
      </c>
      <c r="Q23" s="160">
        <f>ROUND(E23*P23,2)</f>
        <v>0</v>
      </c>
      <c r="R23" s="160"/>
      <c r="S23" s="160" t="s">
        <v>236</v>
      </c>
      <c r="T23" s="160" t="s">
        <v>237</v>
      </c>
      <c r="U23" s="160">
        <v>0</v>
      </c>
      <c r="V23" s="160">
        <f>ROUND(E23*U23,2)</f>
        <v>0</v>
      </c>
      <c r="W23" s="160"/>
      <c r="X23" s="160" t="s">
        <v>423</v>
      </c>
      <c r="Y23" s="150"/>
      <c r="Z23" s="150"/>
      <c r="AA23" s="150"/>
      <c r="AB23" s="150"/>
      <c r="AC23" s="150"/>
      <c r="AD23" s="150"/>
      <c r="AE23" s="150"/>
      <c r="AF23" s="150"/>
      <c r="AG23" s="150" t="s">
        <v>1202</v>
      </c>
      <c r="AH23" s="150"/>
      <c r="AI23" s="150"/>
      <c r="AJ23" s="150"/>
      <c r="AK23" s="150"/>
      <c r="AL23" s="150"/>
      <c r="AM23" s="150"/>
      <c r="AN23" s="150"/>
      <c r="AO23" s="150"/>
      <c r="AP23" s="150"/>
      <c r="AQ23" s="150"/>
      <c r="AR23" s="150"/>
      <c r="AS23" s="150"/>
      <c r="AT23" s="150"/>
      <c r="AU23" s="150"/>
      <c r="AV23" s="150"/>
      <c r="AW23" s="150"/>
      <c r="AX23" s="150"/>
      <c r="AY23" s="150"/>
      <c r="AZ23" s="150"/>
      <c r="BA23" s="150"/>
      <c r="BB23" s="150"/>
      <c r="BC23" s="150"/>
      <c r="BD23" s="150"/>
      <c r="BE23" s="150"/>
      <c r="BF23" s="150"/>
      <c r="BG23" s="150"/>
      <c r="BH23" s="150"/>
    </row>
    <row r="24" spans="1:60" outlineLevel="1" x14ac:dyDescent="0.2">
      <c r="A24" s="175">
        <v>15</v>
      </c>
      <c r="B24" s="176" t="s">
        <v>1229</v>
      </c>
      <c r="C24" s="183" t="s">
        <v>1228</v>
      </c>
      <c r="D24" s="177" t="s">
        <v>1201</v>
      </c>
      <c r="E24" s="178">
        <v>110</v>
      </c>
      <c r="F24" s="179"/>
      <c r="G24" s="180">
        <f>ROUND(E24*F24,2)</f>
        <v>0</v>
      </c>
      <c r="H24" s="161"/>
      <c r="I24" s="160">
        <f>ROUND(E24*H24,2)</f>
        <v>0</v>
      </c>
      <c r="J24" s="161"/>
      <c r="K24" s="160">
        <f>ROUND(E24*J24,2)</f>
        <v>0</v>
      </c>
      <c r="L24" s="160">
        <v>21</v>
      </c>
      <c r="M24" s="160">
        <f>G24*(1+L24/100)</f>
        <v>0</v>
      </c>
      <c r="N24" s="160">
        <v>0</v>
      </c>
      <c r="O24" s="160">
        <f>ROUND(E24*N24,2)</f>
        <v>0</v>
      </c>
      <c r="P24" s="160">
        <v>0</v>
      </c>
      <c r="Q24" s="160">
        <f>ROUND(E24*P24,2)</f>
        <v>0</v>
      </c>
      <c r="R24" s="160"/>
      <c r="S24" s="160" t="s">
        <v>236</v>
      </c>
      <c r="T24" s="160" t="s">
        <v>237</v>
      </c>
      <c r="U24" s="160">
        <v>0</v>
      </c>
      <c r="V24" s="160">
        <f>ROUND(E24*U24,2)</f>
        <v>0</v>
      </c>
      <c r="W24" s="160"/>
      <c r="X24" s="160" t="s">
        <v>423</v>
      </c>
      <c r="Y24" s="150"/>
      <c r="Z24" s="150"/>
      <c r="AA24" s="150"/>
      <c r="AB24" s="150"/>
      <c r="AC24" s="150"/>
      <c r="AD24" s="150"/>
      <c r="AE24" s="150"/>
      <c r="AF24" s="150"/>
      <c r="AG24" s="150" t="s">
        <v>1202</v>
      </c>
      <c r="AH24" s="150"/>
      <c r="AI24" s="150"/>
      <c r="AJ24" s="150"/>
      <c r="AK24" s="150"/>
      <c r="AL24" s="150"/>
      <c r="AM24" s="150"/>
      <c r="AN24" s="150"/>
      <c r="AO24" s="150"/>
      <c r="AP24" s="150"/>
      <c r="AQ24" s="150"/>
      <c r="AR24" s="150"/>
      <c r="AS24" s="150"/>
      <c r="AT24" s="150"/>
      <c r="AU24" s="150"/>
      <c r="AV24" s="150"/>
      <c r="AW24" s="150"/>
      <c r="AX24" s="150"/>
      <c r="AY24" s="150"/>
      <c r="AZ24" s="150"/>
      <c r="BA24" s="150"/>
      <c r="BB24" s="150"/>
      <c r="BC24" s="150"/>
      <c r="BD24" s="150"/>
      <c r="BE24" s="150"/>
      <c r="BF24" s="150"/>
      <c r="BG24" s="150"/>
      <c r="BH24" s="150"/>
    </row>
    <row r="25" spans="1:60" x14ac:dyDescent="0.2">
      <c r="A25" s="163" t="s">
        <v>232</v>
      </c>
      <c r="B25" s="164" t="s">
        <v>112</v>
      </c>
      <c r="C25" s="182" t="s">
        <v>113</v>
      </c>
      <c r="D25" s="165"/>
      <c r="E25" s="166"/>
      <c r="F25" s="167"/>
      <c r="G25" s="168">
        <f>SUMIF(AG26:AG104,"&lt;&gt;NOR",G26:G104)</f>
        <v>0</v>
      </c>
      <c r="H25" s="162"/>
      <c r="I25" s="162">
        <f>SUM(I26:I104)</f>
        <v>0</v>
      </c>
      <c r="J25" s="162"/>
      <c r="K25" s="162">
        <f>SUM(K26:K104)</f>
        <v>0</v>
      </c>
      <c r="L25" s="162"/>
      <c r="M25" s="162">
        <f>SUM(M26:M104)</f>
        <v>0</v>
      </c>
      <c r="N25" s="162"/>
      <c r="O25" s="162">
        <f>SUM(O26:O104)</f>
        <v>0</v>
      </c>
      <c r="P25" s="162"/>
      <c r="Q25" s="162">
        <f>SUM(Q26:Q104)</f>
        <v>0</v>
      </c>
      <c r="R25" s="162"/>
      <c r="S25" s="162"/>
      <c r="T25" s="162"/>
      <c r="U25" s="162"/>
      <c r="V25" s="162">
        <f>SUM(V26:V104)</f>
        <v>0</v>
      </c>
      <c r="W25" s="162"/>
      <c r="X25" s="162"/>
      <c r="AG25" t="s">
        <v>233</v>
      </c>
    </row>
    <row r="26" spans="1:60" outlineLevel="1" x14ac:dyDescent="0.2">
      <c r="A26" s="175">
        <v>16</v>
      </c>
      <c r="B26" s="176" t="s">
        <v>1230</v>
      </c>
      <c r="C26" s="183" t="s">
        <v>1231</v>
      </c>
      <c r="D26" s="177" t="s">
        <v>292</v>
      </c>
      <c r="E26" s="178">
        <v>2</v>
      </c>
      <c r="F26" s="179"/>
      <c r="G26" s="180">
        <f t="shared" ref="G26:G57" si="7">ROUND(E26*F26,2)</f>
        <v>0</v>
      </c>
      <c r="H26" s="161"/>
      <c r="I26" s="160">
        <f t="shared" ref="I26:I57" si="8">ROUND(E26*H26,2)</f>
        <v>0</v>
      </c>
      <c r="J26" s="161"/>
      <c r="K26" s="160">
        <f t="shared" ref="K26:K57" si="9">ROUND(E26*J26,2)</f>
        <v>0</v>
      </c>
      <c r="L26" s="160">
        <v>21</v>
      </c>
      <c r="M26" s="160">
        <f t="shared" ref="M26:M57" si="10">G26*(1+L26/100)</f>
        <v>0</v>
      </c>
      <c r="N26" s="160">
        <v>0</v>
      </c>
      <c r="O26" s="160">
        <f t="shared" ref="O26:O57" si="11">ROUND(E26*N26,2)</f>
        <v>0</v>
      </c>
      <c r="P26" s="160">
        <v>0</v>
      </c>
      <c r="Q26" s="160">
        <f t="shared" ref="Q26:Q57" si="12">ROUND(E26*P26,2)</f>
        <v>0</v>
      </c>
      <c r="R26" s="160"/>
      <c r="S26" s="160" t="s">
        <v>236</v>
      </c>
      <c r="T26" s="160" t="s">
        <v>237</v>
      </c>
      <c r="U26" s="160">
        <v>0</v>
      </c>
      <c r="V26" s="160">
        <f t="shared" ref="V26:V57" si="13">ROUND(E26*U26,2)</f>
        <v>0</v>
      </c>
      <c r="W26" s="160"/>
      <c r="X26" s="160" t="s">
        <v>261</v>
      </c>
      <c r="Y26" s="150"/>
      <c r="Z26" s="150"/>
      <c r="AA26" s="150"/>
      <c r="AB26" s="150"/>
      <c r="AC26" s="150"/>
      <c r="AD26" s="150"/>
      <c r="AE26" s="150"/>
      <c r="AF26" s="150"/>
      <c r="AG26" s="150" t="s">
        <v>1232</v>
      </c>
      <c r="AH26" s="150"/>
      <c r="AI26" s="150"/>
      <c r="AJ26" s="150"/>
      <c r="AK26" s="150"/>
      <c r="AL26" s="150"/>
      <c r="AM26" s="150"/>
      <c r="AN26" s="150"/>
      <c r="AO26" s="150"/>
      <c r="AP26" s="150"/>
      <c r="AQ26" s="150"/>
      <c r="AR26" s="150"/>
      <c r="AS26" s="150"/>
      <c r="AT26" s="150"/>
      <c r="AU26" s="150"/>
      <c r="AV26" s="150"/>
      <c r="AW26" s="150"/>
      <c r="AX26" s="150"/>
      <c r="AY26" s="150"/>
      <c r="AZ26" s="150"/>
      <c r="BA26" s="150"/>
      <c r="BB26" s="150"/>
      <c r="BC26" s="150"/>
      <c r="BD26" s="150"/>
      <c r="BE26" s="150"/>
      <c r="BF26" s="150"/>
      <c r="BG26" s="150"/>
      <c r="BH26" s="150"/>
    </row>
    <row r="27" spans="1:60" outlineLevel="1" x14ac:dyDescent="0.2">
      <c r="A27" s="175">
        <v>17</v>
      </c>
      <c r="B27" s="176" t="s">
        <v>1233</v>
      </c>
      <c r="C27" s="183" t="s">
        <v>1234</v>
      </c>
      <c r="D27" s="177" t="s">
        <v>292</v>
      </c>
      <c r="E27" s="178">
        <v>7</v>
      </c>
      <c r="F27" s="179"/>
      <c r="G27" s="180">
        <f t="shared" si="7"/>
        <v>0</v>
      </c>
      <c r="H27" s="161"/>
      <c r="I27" s="160">
        <f t="shared" si="8"/>
        <v>0</v>
      </c>
      <c r="J27" s="161"/>
      <c r="K27" s="160">
        <f t="shared" si="9"/>
        <v>0</v>
      </c>
      <c r="L27" s="160">
        <v>21</v>
      </c>
      <c r="M27" s="160">
        <f t="shared" si="10"/>
        <v>0</v>
      </c>
      <c r="N27" s="160">
        <v>0</v>
      </c>
      <c r="O27" s="160">
        <f t="shared" si="11"/>
        <v>0</v>
      </c>
      <c r="P27" s="160">
        <v>0</v>
      </c>
      <c r="Q27" s="160">
        <f t="shared" si="12"/>
        <v>0</v>
      </c>
      <c r="R27" s="160"/>
      <c r="S27" s="160" t="s">
        <v>236</v>
      </c>
      <c r="T27" s="160" t="s">
        <v>237</v>
      </c>
      <c r="U27" s="160">
        <v>0</v>
      </c>
      <c r="V27" s="160">
        <f t="shared" si="13"/>
        <v>0</v>
      </c>
      <c r="W27" s="160"/>
      <c r="X27" s="160" t="s">
        <v>261</v>
      </c>
      <c r="Y27" s="150"/>
      <c r="Z27" s="150"/>
      <c r="AA27" s="150"/>
      <c r="AB27" s="150"/>
      <c r="AC27" s="150"/>
      <c r="AD27" s="150"/>
      <c r="AE27" s="150"/>
      <c r="AF27" s="150"/>
      <c r="AG27" s="150" t="s">
        <v>1232</v>
      </c>
      <c r="AH27" s="150"/>
      <c r="AI27" s="150"/>
      <c r="AJ27" s="150"/>
      <c r="AK27" s="150"/>
      <c r="AL27" s="150"/>
      <c r="AM27" s="150"/>
      <c r="AN27" s="150"/>
      <c r="AO27" s="150"/>
      <c r="AP27" s="150"/>
      <c r="AQ27" s="150"/>
      <c r="AR27" s="150"/>
      <c r="AS27" s="150"/>
      <c r="AT27" s="150"/>
      <c r="AU27" s="150"/>
      <c r="AV27" s="150"/>
      <c r="AW27" s="150"/>
      <c r="AX27" s="150"/>
      <c r="AY27" s="150"/>
      <c r="AZ27" s="150"/>
      <c r="BA27" s="150"/>
      <c r="BB27" s="150"/>
      <c r="BC27" s="150"/>
      <c r="BD27" s="150"/>
      <c r="BE27" s="150"/>
      <c r="BF27" s="150"/>
      <c r="BG27" s="150"/>
      <c r="BH27" s="150"/>
    </row>
    <row r="28" spans="1:60" outlineLevel="1" x14ac:dyDescent="0.2">
      <c r="A28" s="175">
        <v>18</v>
      </c>
      <c r="B28" s="176" t="s">
        <v>1235</v>
      </c>
      <c r="C28" s="183" t="s">
        <v>1236</v>
      </c>
      <c r="D28" s="177" t="s">
        <v>292</v>
      </c>
      <c r="E28" s="178">
        <v>3</v>
      </c>
      <c r="F28" s="179"/>
      <c r="G28" s="180">
        <f t="shared" si="7"/>
        <v>0</v>
      </c>
      <c r="H28" s="161"/>
      <c r="I28" s="160">
        <f t="shared" si="8"/>
        <v>0</v>
      </c>
      <c r="J28" s="161"/>
      <c r="K28" s="160">
        <f t="shared" si="9"/>
        <v>0</v>
      </c>
      <c r="L28" s="160">
        <v>21</v>
      </c>
      <c r="M28" s="160">
        <f t="shared" si="10"/>
        <v>0</v>
      </c>
      <c r="N28" s="160">
        <v>0</v>
      </c>
      <c r="O28" s="160">
        <f t="shared" si="11"/>
        <v>0</v>
      </c>
      <c r="P28" s="160">
        <v>0</v>
      </c>
      <c r="Q28" s="160">
        <f t="shared" si="12"/>
        <v>0</v>
      </c>
      <c r="R28" s="160"/>
      <c r="S28" s="160" t="s">
        <v>236</v>
      </c>
      <c r="T28" s="160" t="s">
        <v>237</v>
      </c>
      <c r="U28" s="160">
        <v>0</v>
      </c>
      <c r="V28" s="160">
        <f t="shared" si="13"/>
        <v>0</v>
      </c>
      <c r="W28" s="160"/>
      <c r="X28" s="160" t="s">
        <v>261</v>
      </c>
      <c r="Y28" s="150"/>
      <c r="Z28" s="150"/>
      <c r="AA28" s="150"/>
      <c r="AB28" s="150"/>
      <c r="AC28" s="150"/>
      <c r="AD28" s="150"/>
      <c r="AE28" s="150"/>
      <c r="AF28" s="150"/>
      <c r="AG28" s="150" t="s">
        <v>1232</v>
      </c>
      <c r="AH28" s="150"/>
      <c r="AI28" s="150"/>
      <c r="AJ28" s="150"/>
      <c r="AK28" s="150"/>
      <c r="AL28" s="150"/>
      <c r="AM28" s="150"/>
      <c r="AN28" s="150"/>
      <c r="AO28" s="150"/>
      <c r="AP28" s="150"/>
      <c r="AQ28" s="150"/>
      <c r="AR28" s="150"/>
      <c r="AS28" s="150"/>
      <c r="AT28" s="150"/>
      <c r="AU28" s="150"/>
      <c r="AV28" s="150"/>
      <c r="AW28" s="150"/>
      <c r="AX28" s="150"/>
      <c r="AY28" s="150"/>
      <c r="AZ28" s="150"/>
      <c r="BA28" s="150"/>
      <c r="BB28" s="150"/>
      <c r="BC28" s="150"/>
      <c r="BD28" s="150"/>
      <c r="BE28" s="150"/>
      <c r="BF28" s="150"/>
      <c r="BG28" s="150"/>
      <c r="BH28" s="150"/>
    </row>
    <row r="29" spans="1:60" outlineLevel="1" x14ac:dyDescent="0.2">
      <c r="A29" s="175">
        <v>19</v>
      </c>
      <c r="B29" s="176" t="s">
        <v>1237</v>
      </c>
      <c r="C29" s="183" t="s">
        <v>1238</v>
      </c>
      <c r="D29" s="177" t="s">
        <v>292</v>
      </c>
      <c r="E29" s="178">
        <v>18</v>
      </c>
      <c r="F29" s="179"/>
      <c r="G29" s="180">
        <f t="shared" si="7"/>
        <v>0</v>
      </c>
      <c r="H29" s="161"/>
      <c r="I29" s="160">
        <f t="shared" si="8"/>
        <v>0</v>
      </c>
      <c r="J29" s="161"/>
      <c r="K29" s="160">
        <f t="shared" si="9"/>
        <v>0</v>
      </c>
      <c r="L29" s="160">
        <v>21</v>
      </c>
      <c r="M29" s="160">
        <f t="shared" si="10"/>
        <v>0</v>
      </c>
      <c r="N29" s="160">
        <v>0</v>
      </c>
      <c r="O29" s="160">
        <f t="shared" si="11"/>
        <v>0</v>
      </c>
      <c r="P29" s="160">
        <v>0</v>
      </c>
      <c r="Q29" s="160">
        <f t="shared" si="12"/>
        <v>0</v>
      </c>
      <c r="R29" s="160"/>
      <c r="S29" s="160" t="s">
        <v>236</v>
      </c>
      <c r="T29" s="160" t="s">
        <v>237</v>
      </c>
      <c r="U29" s="160">
        <v>0</v>
      </c>
      <c r="V29" s="160">
        <f t="shared" si="13"/>
        <v>0</v>
      </c>
      <c r="W29" s="160"/>
      <c r="X29" s="160" t="s">
        <v>261</v>
      </c>
      <c r="Y29" s="150"/>
      <c r="Z29" s="150"/>
      <c r="AA29" s="150"/>
      <c r="AB29" s="150"/>
      <c r="AC29" s="150"/>
      <c r="AD29" s="150"/>
      <c r="AE29" s="150"/>
      <c r="AF29" s="150"/>
      <c r="AG29" s="150" t="s">
        <v>1232</v>
      </c>
      <c r="AH29" s="150"/>
      <c r="AI29" s="150"/>
      <c r="AJ29" s="150"/>
      <c r="AK29" s="150"/>
      <c r="AL29" s="150"/>
      <c r="AM29" s="150"/>
      <c r="AN29" s="150"/>
      <c r="AO29" s="150"/>
      <c r="AP29" s="150"/>
      <c r="AQ29" s="150"/>
      <c r="AR29" s="150"/>
      <c r="AS29" s="150"/>
      <c r="AT29" s="150"/>
      <c r="AU29" s="150"/>
      <c r="AV29" s="150"/>
      <c r="AW29" s="150"/>
      <c r="AX29" s="150"/>
      <c r="AY29" s="150"/>
      <c r="AZ29" s="150"/>
      <c r="BA29" s="150"/>
      <c r="BB29" s="150"/>
      <c r="BC29" s="150"/>
      <c r="BD29" s="150"/>
      <c r="BE29" s="150"/>
      <c r="BF29" s="150"/>
      <c r="BG29" s="150"/>
      <c r="BH29" s="150"/>
    </row>
    <row r="30" spans="1:60" outlineLevel="1" x14ac:dyDescent="0.2">
      <c r="A30" s="175">
        <v>20</v>
      </c>
      <c r="B30" s="176" t="s">
        <v>1239</v>
      </c>
      <c r="C30" s="183" t="s">
        <v>1240</v>
      </c>
      <c r="D30" s="177" t="s">
        <v>292</v>
      </c>
      <c r="E30" s="178">
        <v>8</v>
      </c>
      <c r="F30" s="179"/>
      <c r="G30" s="180">
        <f t="shared" si="7"/>
        <v>0</v>
      </c>
      <c r="H30" s="161"/>
      <c r="I30" s="160">
        <f t="shared" si="8"/>
        <v>0</v>
      </c>
      <c r="J30" s="161"/>
      <c r="K30" s="160">
        <f t="shared" si="9"/>
        <v>0</v>
      </c>
      <c r="L30" s="160">
        <v>21</v>
      </c>
      <c r="M30" s="160">
        <f t="shared" si="10"/>
        <v>0</v>
      </c>
      <c r="N30" s="160">
        <v>0</v>
      </c>
      <c r="O30" s="160">
        <f t="shared" si="11"/>
        <v>0</v>
      </c>
      <c r="P30" s="160">
        <v>0</v>
      </c>
      <c r="Q30" s="160">
        <f t="shared" si="12"/>
        <v>0</v>
      </c>
      <c r="R30" s="160"/>
      <c r="S30" s="160" t="s">
        <v>236</v>
      </c>
      <c r="T30" s="160" t="s">
        <v>237</v>
      </c>
      <c r="U30" s="160">
        <v>0</v>
      </c>
      <c r="V30" s="160">
        <f t="shared" si="13"/>
        <v>0</v>
      </c>
      <c r="W30" s="160"/>
      <c r="X30" s="160" t="s">
        <v>261</v>
      </c>
      <c r="Y30" s="150"/>
      <c r="Z30" s="150"/>
      <c r="AA30" s="150"/>
      <c r="AB30" s="150"/>
      <c r="AC30" s="150"/>
      <c r="AD30" s="150"/>
      <c r="AE30" s="150"/>
      <c r="AF30" s="150"/>
      <c r="AG30" s="150" t="s">
        <v>1232</v>
      </c>
      <c r="AH30" s="150"/>
      <c r="AI30" s="150"/>
      <c r="AJ30" s="150"/>
      <c r="AK30" s="150"/>
      <c r="AL30" s="150"/>
      <c r="AM30" s="150"/>
      <c r="AN30" s="150"/>
      <c r="AO30" s="150"/>
      <c r="AP30" s="150"/>
      <c r="AQ30" s="150"/>
      <c r="AR30" s="150"/>
      <c r="AS30" s="150"/>
      <c r="AT30" s="150"/>
      <c r="AU30" s="150"/>
      <c r="AV30" s="150"/>
      <c r="AW30" s="150"/>
      <c r="AX30" s="150"/>
      <c r="AY30" s="150"/>
      <c r="AZ30" s="150"/>
      <c r="BA30" s="150"/>
      <c r="BB30" s="150"/>
      <c r="BC30" s="150"/>
      <c r="BD30" s="150"/>
      <c r="BE30" s="150"/>
      <c r="BF30" s="150"/>
      <c r="BG30" s="150"/>
      <c r="BH30" s="150"/>
    </row>
    <row r="31" spans="1:60" outlineLevel="1" x14ac:dyDescent="0.2">
      <c r="A31" s="175">
        <v>21</v>
      </c>
      <c r="B31" s="176" t="s">
        <v>1241</v>
      </c>
      <c r="C31" s="183" t="s">
        <v>1242</v>
      </c>
      <c r="D31" s="177" t="s">
        <v>292</v>
      </c>
      <c r="E31" s="178">
        <v>1</v>
      </c>
      <c r="F31" s="179"/>
      <c r="G31" s="180">
        <f t="shared" si="7"/>
        <v>0</v>
      </c>
      <c r="H31" s="161"/>
      <c r="I31" s="160">
        <f t="shared" si="8"/>
        <v>0</v>
      </c>
      <c r="J31" s="161"/>
      <c r="K31" s="160">
        <f t="shared" si="9"/>
        <v>0</v>
      </c>
      <c r="L31" s="160">
        <v>21</v>
      </c>
      <c r="M31" s="160">
        <f t="shared" si="10"/>
        <v>0</v>
      </c>
      <c r="N31" s="160">
        <v>0</v>
      </c>
      <c r="O31" s="160">
        <f t="shared" si="11"/>
        <v>0</v>
      </c>
      <c r="P31" s="160">
        <v>0</v>
      </c>
      <c r="Q31" s="160">
        <f t="shared" si="12"/>
        <v>0</v>
      </c>
      <c r="R31" s="160"/>
      <c r="S31" s="160" t="s">
        <v>236</v>
      </c>
      <c r="T31" s="160" t="s">
        <v>237</v>
      </c>
      <c r="U31" s="160">
        <v>0</v>
      </c>
      <c r="V31" s="160">
        <f t="shared" si="13"/>
        <v>0</v>
      </c>
      <c r="W31" s="160"/>
      <c r="X31" s="160" t="s">
        <v>261</v>
      </c>
      <c r="Y31" s="150"/>
      <c r="Z31" s="150"/>
      <c r="AA31" s="150"/>
      <c r="AB31" s="150"/>
      <c r="AC31" s="150"/>
      <c r="AD31" s="150"/>
      <c r="AE31" s="150"/>
      <c r="AF31" s="150"/>
      <c r="AG31" s="150" t="s">
        <v>1232</v>
      </c>
      <c r="AH31" s="150"/>
      <c r="AI31" s="150"/>
      <c r="AJ31" s="150"/>
      <c r="AK31" s="150"/>
      <c r="AL31" s="150"/>
      <c r="AM31" s="150"/>
      <c r="AN31" s="150"/>
      <c r="AO31" s="150"/>
      <c r="AP31" s="150"/>
      <c r="AQ31" s="150"/>
      <c r="AR31" s="150"/>
      <c r="AS31" s="150"/>
      <c r="AT31" s="150"/>
      <c r="AU31" s="150"/>
      <c r="AV31" s="150"/>
      <c r="AW31" s="150"/>
      <c r="AX31" s="150"/>
      <c r="AY31" s="150"/>
      <c r="AZ31" s="150"/>
      <c r="BA31" s="150"/>
      <c r="BB31" s="150"/>
      <c r="BC31" s="150"/>
      <c r="BD31" s="150"/>
      <c r="BE31" s="150"/>
      <c r="BF31" s="150"/>
      <c r="BG31" s="150"/>
      <c r="BH31" s="150"/>
    </row>
    <row r="32" spans="1:60" outlineLevel="1" x14ac:dyDescent="0.2">
      <c r="A32" s="175">
        <v>22</v>
      </c>
      <c r="B32" s="176" t="s">
        <v>1243</v>
      </c>
      <c r="C32" s="183" t="s">
        <v>1244</v>
      </c>
      <c r="D32" s="177" t="s">
        <v>292</v>
      </c>
      <c r="E32" s="178">
        <v>6</v>
      </c>
      <c r="F32" s="179"/>
      <c r="G32" s="180">
        <f t="shared" si="7"/>
        <v>0</v>
      </c>
      <c r="H32" s="161"/>
      <c r="I32" s="160">
        <f t="shared" si="8"/>
        <v>0</v>
      </c>
      <c r="J32" s="161"/>
      <c r="K32" s="160">
        <f t="shared" si="9"/>
        <v>0</v>
      </c>
      <c r="L32" s="160">
        <v>21</v>
      </c>
      <c r="M32" s="160">
        <f t="shared" si="10"/>
        <v>0</v>
      </c>
      <c r="N32" s="160">
        <v>0</v>
      </c>
      <c r="O32" s="160">
        <f t="shared" si="11"/>
        <v>0</v>
      </c>
      <c r="P32" s="160">
        <v>0</v>
      </c>
      <c r="Q32" s="160">
        <f t="shared" si="12"/>
        <v>0</v>
      </c>
      <c r="R32" s="160"/>
      <c r="S32" s="160" t="s">
        <v>236</v>
      </c>
      <c r="T32" s="160" t="s">
        <v>237</v>
      </c>
      <c r="U32" s="160">
        <v>0</v>
      </c>
      <c r="V32" s="160">
        <f t="shared" si="13"/>
        <v>0</v>
      </c>
      <c r="W32" s="160"/>
      <c r="X32" s="160" t="s">
        <v>261</v>
      </c>
      <c r="Y32" s="150"/>
      <c r="Z32" s="150"/>
      <c r="AA32" s="150"/>
      <c r="AB32" s="150"/>
      <c r="AC32" s="150"/>
      <c r="AD32" s="150"/>
      <c r="AE32" s="150"/>
      <c r="AF32" s="150"/>
      <c r="AG32" s="150" t="s">
        <v>1232</v>
      </c>
      <c r="AH32" s="150"/>
      <c r="AI32" s="150"/>
      <c r="AJ32" s="150"/>
      <c r="AK32" s="150"/>
      <c r="AL32" s="150"/>
      <c r="AM32" s="150"/>
      <c r="AN32" s="150"/>
      <c r="AO32" s="150"/>
      <c r="AP32" s="150"/>
      <c r="AQ32" s="150"/>
      <c r="AR32" s="150"/>
      <c r="AS32" s="150"/>
      <c r="AT32" s="150"/>
      <c r="AU32" s="150"/>
      <c r="AV32" s="150"/>
      <c r="AW32" s="150"/>
      <c r="AX32" s="150"/>
      <c r="AY32" s="150"/>
      <c r="AZ32" s="150"/>
      <c r="BA32" s="150"/>
      <c r="BB32" s="150"/>
      <c r="BC32" s="150"/>
      <c r="BD32" s="150"/>
      <c r="BE32" s="150"/>
      <c r="BF32" s="150"/>
      <c r="BG32" s="150"/>
      <c r="BH32" s="150"/>
    </row>
    <row r="33" spans="1:60" outlineLevel="1" x14ac:dyDescent="0.2">
      <c r="A33" s="175">
        <v>23</v>
      </c>
      <c r="B33" s="176" t="s">
        <v>1245</v>
      </c>
      <c r="C33" s="183" t="s">
        <v>1246</v>
      </c>
      <c r="D33" s="177" t="s">
        <v>292</v>
      </c>
      <c r="E33" s="178">
        <v>9</v>
      </c>
      <c r="F33" s="179"/>
      <c r="G33" s="180">
        <f t="shared" si="7"/>
        <v>0</v>
      </c>
      <c r="H33" s="161"/>
      <c r="I33" s="160">
        <f t="shared" si="8"/>
        <v>0</v>
      </c>
      <c r="J33" s="161"/>
      <c r="K33" s="160">
        <f t="shared" si="9"/>
        <v>0</v>
      </c>
      <c r="L33" s="160">
        <v>21</v>
      </c>
      <c r="M33" s="160">
        <f t="shared" si="10"/>
        <v>0</v>
      </c>
      <c r="N33" s="160">
        <v>0</v>
      </c>
      <c r="O33" s="160">
        <f t="shared" si="11"/>
        <v>0</v>
      </c>
      <c r="P33" s="160">
        <v>0</v>
      </c>
      <c r="Q33" s="160">
        <f t="shared" si="12"/>
        <v>0</v>
      </c>
      <c r="R33" s="160"/>
      <c r="S33" s="160" t="s">
        <v>236</v>
      </c>
      <c r="T33" s="160" t="s">
        <v>237</v>
      </c>
      <c r="U33" s="160">
        <v>0</v>
      </c>
      <c r="V33" s="160">
        <f t="shared" si="13"/>
        <v>0</v>
      </c>
      <c r="W33" s="160"/>
      <c r="X33" s="160" t="s">
        <v>261</v>
      </c>
      <c r="Y33" s="150"/>
      <c r="Z33" s="150"/>
      <c r="AA33" s="150"/>
      <c r="AB33" s="150"/>
      <c r="AC33" s="150"/>
      <c r="AD33" s="150"/>
      <c r="AE33" s="150"/>
      <c r="AF33" s="150"/>
      <c r="AG33" s="150" t="s">
        <v>1232</v>
      </c>
      <c r="AH33" s="150"/>
      <c r="AI33" s="150"/>
      <c r="AJ33" s="150"/>
      <c r="AK33" s="150"/>
      <c r="AL33" s="150"/>
      <c r="AM33" s="150"/>
      <c r="AN33" s="150"/>
      <c r="AO33" s="150"/>
      <c r="AP33" s="150"/>
      <c r="AQ33" s="150"/>
      <c r="AR33" s="150"/>
      <c r="AS33" s="150"/>
      <c r="AT33" s="150"/>
      <c r="AU33" s="150"/>
      <c r="AV33" s="150"/>
      <c r="AW33" s="150"/>
      <c r="AX33" s="150"/>
      <c r="AY33" s="150"/>
      <c r="AZ33" s="150"/>
      <c r="BA33" s="150"/>
      <c r="BB33" s="150"/>
      <c r="BC33" s="150"/>
      <c r="BD33" s="150"/>
      <c r="BE33" s="150"/>
      <c r="BF33" s="150"/>
      <c r="BG33" s="150"/>
      <c r="BH33" s="150"/>
    </row>
    <row r="34" spans="1:60" outlineLevel="1" x14ac:dyDescent="0.2">
      <c r="A34" s="175">
        <v>24</v>
      </c>
      <c r="B34" s="176" t="s">
        <v>1247</v>
      </c>
      <c r="C34" s="183" t="s">
        <v>1248</v>
      </c>
      <c r="D34" s="177" t="s">
        <v>351</v>
      </c>
      <c r="E34" s="178">
        <v>110</v>
      </c>
      <c r="F34" s="179"/>
      <c r="G34" s="180">
        <f t="shared" si="7"/>
        <v>0</v>
      </c>
      <c r="H34" s="161"/>
      <c r="I34" s="160">
        <f t="shared" si="8"/>
        <v>0</v>
      </c>
      <c r="J34" s="161"/>
      <c r="K34" s="160">
        <f t="shared" si="9"/>
        <v>0</v>
      </c>
      <c r="L34" s="160">
        <v>21</v>
      </c>
      <c r="M34" s="160">
        <f t="shared" si="10"/>
        <v>0</v>
      </c>
      <c r="N34" s="160">
        <v>0</v>
      </c>
      <c r="O34" s="160">
        <f t="shared" si="11"/>
        <v>0</v>
      </c>
      <c r="P34" s="160">
        <v>0</v>
      </c>
      <c r="Q34" s="160">
        <f t="shared" si="12"/>
        <v>0</v>
      </c>
      <c r="R34" s="160"/>
      <c r="S34" s="160" t="s">
        <v>236</v>
      </c>
      <c r="T34" s="160" t="s">
        <v>237</v>
      </c>
      <c r="U34" s="160">
        <v>0</v>
      </c>
      <c r="V34" s="160">
        <f t="shared" si="13"/>
        <v>0</v>
      </c>
      <c r="W34" s="160"/>
      <c r="X34" s="160" t="s">
        <v>261</v>
      </c>
      <c r="Y34" s="150"/>
      <c r="Z34" s="150"/>
      <c r="AA34" s="150"/>
      <c r="AB34" s="150"/>
      <c r="AC34" s="150"/>
      <c r="AD34" s="150"/>
      <c r="AE34" s="150"/>
      <c r="AF34" s="150"/>
      <c r="AG34" s="150" t="s">
        <v>1232</v>
      </c>
      <c r="AH34" s="150"/>
      <c r="AI34" s="150"/>
      <c r="AJ34" s="150"/>
      <c r="AK34" s="150"/>
      <c r="AL34" s="150"/>
      <c r="AM34" s="150"/>
      <c r="AN34" s="150"/>
      <c r="AO34" s="150"/>
      <c r="AP34" s="150"/>
      <c r="AQ34" s="150"/>
      <c r="AR34" s="150"/>
      <c r="AS34" s="150"/>
      <c r="AT34" s="150"/>
      <c r="AU34" s="150"/>
      <c r="AV34" s="150"/>
      <c r="AW34" s="150"/>
      <c r="AX34" s="150"/>
      <c r="AY34" s="150"/>
      <c r="AZ34" s="150"/>
      <c r="BA34" s="150"/>
      <c r="BB34" s="150"/>
      <c r="BC34" s="150"/>
      <c r="BD34" s="150"/>
      <c r="BE34" s="150"/>
      <c r="BF34" s="150"/>
      <c r="BG34" s="150"/>
      <c r="BH34" s="150"/>
    </row>
    <row r="35" spans="1:60" outlineLevel="1" x14ac:dyDescent="0.2">
      <c r="A35" s="175">
        <v>25</v>
      </c>
      <c r="B35" s="176" t="s">
        <v>1249</v>
      </c>
      <c r="C35" s="183" t="s">
        <v>1250</v>
      </c>
      <c r="D35" s="177" t="s">
        <v>351</v>
      </c>
      <c r="E35" s="178">
        <v>60</v>
      </c>
      <c r="F35" s="179"/>
      <c r="G35" s="180">
        <f t="shared" si="7"/>
        <v>0</v>
      </c>
      <c r="H35" s="161"/>
      <c r="I35" s="160">
        <f t="shared" si="8"/>
        <v>0</v>
      </c>
      <c r="J35" s="161"/>
      <c r="K35" s="160">
        <f t="shared" si="9"/>
        <v>0</v>
      </c>
      <c r="L35" s="160">
        <v>21</v>
      </c>
      <c r="M35" s="160">
        <f t="shared" si="10"/>
        <v>0</v>
      </c>
      <c r="N35" s="160">
        <v>0</v>
      </c>
      <c r="O35" s="160">
        <f t="shared" si="11"/>
        <v>0</v>
      </c>
      <c r="P35" s="160">
        <v>0</v>
      </c>
      <c r="Q35" s="160">
        <f t="shared" si="12"/>
        <v>0</v>
      </c>
      <c r="R35" s="160"/>
      <c r="S35" s="160" t="s">
        <v>236</v>
      </c>
      <c r="T35" s="160" t="s">
        <v>237</v>
      </c>
      <c r="U35" s="160">
        <v>0</v>
      </c>
      <c r="V35" s="160">
        <f t="shared" si="13"/>
        <v>0</v>
      </c>
      <c r="W35" s="160"/>
      <c r="X35" s="160" t="s">
        <v>261</v>
      </c>
      <c r="Y35" s="150"/>
      <c r="Z35" s="150"/>
      <c r="AA35" s="150"/>
      <c r="AB35" s="150"/>
      <c r="AC35" s="150"/>
      <c r="AD35" s="150"/>
      <c r="AE35" s="150"/>
      <c r="AF35" s="150"/>
      <c r="AG35" s="150" t="s">
        <v>1232</v>
      </c>
      <c r="AH35" s="150"/>
      <c r="AI35" s="150"/>
      <c r="AJ35" s="150"/>
      <c r="AK35" s="150"/>
      <c r="AL35" s="150"/>
      <c r="AM35" s="150"/>
      <c r="AN35" s="150"/>
      <c r="AO35" s="150"/>
      <c r="AP35" s="150"/>
      <c r="AQ35" s="150"/>
      <c r="AR35" s="150"/>
      <c r="AS35" s="150"/>
      <c r="AT35" s="150"/>
      <c r="AU35" s="150"/>
      <c r="AV35" s="150"/>
      <c r="AW35" s="150"/>
      <c r="AX35" s="150"/>
      <c r="AY35" s="150"/>
      <c r="AZ35" s="150"/>
      <c r="BA35" s="150"/>
      <c r="BB35" s="150"/>
      <c r="BC35" s="150"/>
      <c r="BD35" s="150"/>
      <c r="BE35" s="150"/>
      <c r="BF35" s="150"/>
      <c r="BG35" s="150"/>
      <c r="BH35" s="150"/>
    </row>
    <row r="36" spans="1:60" outlineLevel="1" x14ac:dyDescent="0.2">
      <c r="A36" s="175">
        <v>26</v>
      </c>
      <c r="B36" s="176" t="s">
        <v>1251</v>
      </c>
      <c r="C36" s="183" t="s">
        <v>1252</v>
      </c>
      <c r="D36" s="177" t="s">
        <v>351</v>
      </c>
      <c r="E36" s="178">
        <v>60</v>
      </c>
      <c r="F36" s="179"/>
      <c r="G36" s="180">
        <f t="shared" si="7"/>
        <v>0</v>
      </c>
      <c r="H36" s="161"/>
      <c r="I36" s="160">
        <f t="shared" si="8"/>
        <v>0</v>
      </c>
      <c r="J36" s="161"/>
      <c r="K36" s="160">
        <f t="shared" si="9"/>
        <v>0</v>
      </c>
      <c r="L36" s="160">
        <v>21</v>
      </c>
      <c r="M36" s="160">
        <f t="shared" si="10"/>
        <v>0</v>
      </c>
      <c r="N36" s="160">
        <v>0</v>
      </c>
      <c r="O36" s="160">
        <f t="shared" si="11"/>
        <v>0</v>
      </c>
      <c r="P36" s="160">
        <v>0</v>
      </c>
      <c r="Q36" s="160">
        <f t="shared" si="12"/>
        <v>0</v>
      </c>
      <c r="R36" s="160"/>
      <c r="S36" s="160" t="s">
        <v>236</v>
      </c>
      <c r="T36" s="160" t="s">
        <v>237</v>
      </c>
      <c r="U36" s="160">
        <v>0</v>
      </c>
      <c r="V36" s="160">
        <f t="shared" si="13"/>
        <v>0</v>
      </c>
      <c r="W36" s="160"/>
      <c r="X36" s="160" t="s">
        <v>261</v>
      </c>
      <c r="Y36" s="150"/>
      <c r="Z36" s="150"/>
      <c r="AA36" s="150"/>
      <c r="AB36" s="150"/>
      <c r="AC36" s="150"/>
      <c r="AD36" s="150"/>
      <c r="AE36" s="150"/>
      <c r="AF36" s="150"/>
      <c r="AG36" s="150" t="s">
        <v>1232</v>
      </c>
      <c r="AH36" s="150"/>
      <c r="AI36" s="150"/>
      <c r="AJ36" s="150"/>
      <c r="AK36" s="150"/>
      <c r="AL36" s="150"/>
      <c r="AM36" s="150"/>
      <c r="AN36" s="150"/>
      <c r="AO36" s="150"/>
      <c r="AP36" s="150"/>
      <c r="AQ36" s="150"/>
      <c r="AR36" s="150"/>
      <c r="AS36" s="150"/>
      <c r="AT36" s="150"/>
      <c r="AU36" s="150"/>
      <c r="AV36" s="150"/>
      <c r="AW36" s="150"/>
      <c r="AX36" s="150"/>
      <c r="AY36" s="150"/>
      <c r="AZ36" s="150"/>
      <c r="BA36" s="150"/>
      <c r="BB36" s="150"/>
      <c r="BC36" s="150"/>
      <c r="BD36" s="150"/>
      <c r="BE36" s="150"/>
      <c r="BF36" s="150"/>
      <c r="BG36" s="150"/>
      <c r="BH36" s="150"/>
    </row>
    <row r="37" spans="1:60" outlineLevel="1" x14ac:dyDescent="0.2">
      <c r="A37" s="175">
        <v>27</v>
      </c>
      <c r="B37" s="176" t="s">
        <v>1253</v>
      </c>
      <c r="C37" s="183" t="s">
        <v>1254</v>
      </c>
      <c r="D37" s="177" t="s">
        <v>351</v>
      </c>
      <c r="E37" s="178">
        <v>110</v>
      </c>
      <c r="F37" s="179"/>
      <c r="G37" s="180">
        <f t="shared" si="7"/>
        <v>0</v>
      </c>
      <c r="H37" s="161"/>
      <c r="I37" s="160">
        <f t="shared" si="8"/>
        <v>0</v>
      </c>
      <c r="J37" s="161"/>
      <c r="K37" s="160">
        <f t="shared" si="9"/>
        <v>0</v>
      </c>
      <c r="L37" s="160">
        <v>21</v>
      </c>
      <c r="M37" s="160">
        <f t="shared" si="10"/>
        <v>0</v>
      </c>
      <c r="N37" s="160">
        <v>0</v>
      </c>
      <c r="O37" s="160">
        <f t="shared" si="11"/>
        <v>0</v>
      </c>
      <c r="P37" s="160">
        <v>0</v>
      </c>
      <c r="Q37" s="160">
        <f t="shared" si="12"/>
        <v>0</v>
      </c>
      <c r="R37" s="160"/>
      <c r="S37" s="160" t="s">
        <v>236</v>
      </c>
      <c r="T37" s="160" t="s">
        <v>237</v>
      </c>
      <c r="U37" s="160">
        <v>0</v>
      </c>
      <c r="V37" s="160">
        <f t="shared" si="13"/>
        <v>0</v>
      </c>
      <c r="W37" s="160"/>
      <c r="X37" s="160" t="s">
        <v>261</v>
      </c>
      <c r="Y37" s="150"/>
      <c r="Z37" s="150"/>
      <c r="AA37" s="150"/>
      <c r="AB37" s="150"/>
      <c r="AC37" s="150"/>
      <c r="AD37" s="150"/>
      <c r="AE37" s="150"/>
      <c r="AF37" s="150"/>
      <c r="AG37" s="150" t="s">
        <v>1232</v>
      </c>
      <c r="AH37" s="150"/>
      <c r="AI37" s="150"/>
      <c r="AJ37" s="150"/>
      <c r="AK37" s="150"/>
      <c r="AL37" s="150"/>
      <c r="AM37" s="150"/>
      <c r="AN37" s="150"/>
      <c r="AO37" s="150"/>
      <c r="AP37" s="150"/>
      <c r="AQ37" s="150"/>
      <c r="AR37" s="150"/>
      <c r="AS37" s="150"/>
      <c r="AT37" s="150"/>
      <c r="AU37" s="150"/>
      <c r="AV37" s="150"/>
      <c r="AW37" s="150"/>
      <c r="AX37" s="150"/>
      <c r="AY37" s="150"/>
      <c r="AZ37" s="150"/>
      <c r="BA37" s="150"/>
      <c r="BB37" s="150"/>
      <c r="BC37" s="150"/>
      <c r="BD37" s="150"/>
      <c r="BE37" s="150"/>
      <c r="BF37" s="150"/>
      <c r="BG37" s="150"/>
      <c r="BH37" s="150"/>
    </row>
    <row r="38" spans="1:60" outlineLevel="1" x14ac:dyDescent="0.2">
      <c r="A38" s="175">
        <v>28</v>
      </c>
      <c r="B38" s="176" t="s">
        <v>1255</v>
      </c>
      <c r="C38" s="183" t="s">
        <v>1256</v>
      </c>
      <c r="D38" s="177" t="s">
        <v>292</v>
      </c>
      <c r="E38" s="178">
        <v>6</v>
      </c>
      <c r="F38" s="179"/>
      <c r="G38" s="180">
        <f t="shared" si="7"/>
        <v>0</v>
      </c>
      <c r="H38" s="161"/>
      <c r="I38" s="160">
        <f t="shared" si="8"/>
        <v>0</v>
      </c>
      <c r="J38" s="161"/>
      <c r="K38" s="160">
        <f t="shared" si="9"/>
        <v>0</v>
      </c>
      <c r="L38" s="160">
        <v>21</v>
      </c>
      <c r="M38" s="160">
        <f t="shared" si="10"/>
        <v>0</v>
      </c>
      <c r="N38" s="160">
        <v>0</v>
      </c>
      <c r="O38" s="160">
        <f t="shared" si="11"/>
        <v>0</v>
      </c>
      <c r="P38" s="160">
        <v>0</v>
      </c>
      <c r="Q38" s="160">
        <f t="shared" si="12"/>
        <v>0</v>
      </c>
      <c r="R38" s="160"/>
      <c r="S38" s="160" t="s">
        <v>236</v>
      </c>
      <c r="T38" s="160" t="s">
        <v>237</v>
      </c>
      <c r="U38" s="160">
        <v>0</v>
      </c>
      <c r="V38" s="160">
        <f t="shared" si="13"/>
        <v>0</v>
      </c>
      <c r="W38" s="160"/>
      <c r="X38" s="160" t="s">
        <v>261</v>
      </c>
      <c r="Y38" s="150"/>
      <c r="Z38" s="150"/>
      <c r="AA38" s="150"/>
      <c r="AB38" s="150"/>
      <c r="AC38" s="150"/>
      <c r="AD38" s="150"/>
      <c r="AE38" s="150"/>
      <c r="AF38" s="150"/>
      <c r="AG38" s="150" t="s">
        <v>1232</v>
      </c>
      <c r="AH38" s="150"/>
      <c r="AI38" s="150"/>
      <c r="AJ38" s="150"/>
      <c r="AK38" s="150"/>
      <c r="AL38" s="150"/>
      <c r="AM38" s="150"/>
      <c r="AN38" s="150"/>
      <c r="AO38" s="150"/>
      <c r="AP38" s="150"/>
      <c r="AQ38" s="150"/>
      <c r="AR38" s="150"/>
      <c r="AS38" s="150"/>
      <c r="AT38" s="150"/>
      <c r="AU38" s="150"/>
      <c r="AV38" s="150"/>
      <c r="AW38" s="150"/>
      <c r="AX38" s="150"/>
      <c r="AY38" s="150"/>
      <c r="AZ38" s="150"/>
      <c r="BA38" s="150"/>
      <c r="BB38" s="150"/>
      <c r="BC38" s="150"/>
      <c r="BD38" s="150"/>
      <c r="BE38" s="150"/>
      <c r="BF38" s="150"/>
      <c r="BG38" s="150"/>
      <c r="BH38" s="150"/>
    </row>
    <row r="39" spans="1:60" outlineLevel="1" x14ac:dyDescent="0.2">
      <c r="A39" s="175">
        <v>29</v>
      </c>
      <c r="B39" s="176" t="s">
        <v>1257</v>
      </c>
      <c r="C39" s="183" t="s">
        <v>1258</v>
      </c>
      <c r="D39" s="177" t="s">
        <v>292</v>
      </c>
      <c r="E39" s="178">
        <v>3</v>
      </c>
      <c r="F39" s="179"/>
      <c r="G39" s="180">
        <f t="shared" si="7"/>
        <v>0</v>
      </c>
      <c r="H39" s="161"/>
      <c r="I39" s="160">
        <f t="shared" si="8"/>
        <v>0</v>
      </c>
      <c r="J39" s="161"/>
      <c r="K39" s="160">
        <f t="shared" si="9"/>
        <v>0</v>
      </c>
      <c r="L39" s="160">
        <v>21</v>
      </c>
      <c r="M39" s="160">
        <f t="shared" si="10"/>
        <v>0</v>
      </c>
      <c r="N39" s="160">
        <v>0</v>
      </c>
      <c r="O39" s="160">
        <f t="shared" si="11"/>
        <v>0</v>
      </c>
      <c r="P39" s="160">
        <v>0</v>
      </c>
      <c r="Q39" s="160">
        <f t="shared" si="12"/>
        <v>0</v>
      </c>
      <c r="R39" s="160"/>
      <c r="S39" s="160" t="s">
        <v>236</v>
      </c>
      <c r="T39" s="160" t="s">
        <v>237</v>
      </c>
      <c r="U39" s="160">
        <v>0</v>
      </c>
      <c r="V39" s="160">
        <f t="shared" si="13"/>
        <v>0</v>
      </c>
      <c r="W39" s="160"/>
      <c r="X39" s="160" t="s">
        <v>261</v>
      </c>
      <c r="Y39" s="150"/>
      <c r="Z39" s="150"/>
      <c r="AA39" s="150"/>
      <c r="AB39" s="150"/>
      <c r="AC39" s="150"/>
      <c r="AD39" s="150"/>
      <c r="AE39" s="150"/>
      <c r="AF39" s="150"/>
      <c r="AG39" s="150" t="s">
        <v>1232</v>
      </c>
      <c r="AH39" s="150"/>
      <c r="AI39" s="150"/>
      <c r="AJ39" s="150"/>
      <c r="AK39" s="150"/>
      <c r="AL39" s="150"/>
      <c r="AM39" s="150"/>
      <c r="AN39" s="150"/>
      <c r="AO39" s="150"/>
      <c r="AP39" s="150"/>
      <c r="AQ39" s="150"/>
      <c r="AR39" s="150"/>
      <c r="AS39" s="150"/>
      <c r="AT39" s="150"/>
      <c r="AU39" s="150"/>
      <c r="AV39" s="150"/>
      <c r="AW39" s="150"/>
      <c r="AX39" s="150"/>
      <c r="AY39" s="150"/>
      <c r="AZ39" s="150"/>
      <c r="BA39" s="150"/>
      <c r="BB39" s="150"/>
      <c r="BC39" s="150"/>
      <c r="BD39" s="150"/>
      <c r="BE39" s="150"/>
      <c r="BF39" s="150"/>
      <c r="BG39" s="150"/>
      <c r="BH39" s="150"/>
    </row>
    <row r="40" spans="1:60" outlineLevel="1" x14ac:dyDescent="0.2">
      <c r="A40" s="175">
        <v>30</v>
      </c>
      <c r="B40" s="176" t="s">
        <v>1259</v>
      </c>
      <c r="C40" s="183" t="s">
        <v>1260</v>
      </c>
      <c r="D40" s="177" t="s">
        <v>292</v>
      </c>
      <c r="E40" s="178">
        <v>690</v>
      </c>
      <c r="F40" s="179"/>
      <c r="G40" s="180">
        <f t="shared" si="7"/>
        <v>0</v>
      </c>
      <c r="H40" s="161"/>
      <c r="I40" s="160">
        <f t="shared" si="8"/>
        <v>0</v>
      </c>
      <c r="J40" s="161"/>
      <c r="K40" s="160">
        <f t="shared" si="9"/>
        <v>0</v>
      </c>
      <c r="L40" s="160">
        <v>21</v>
      </c>
      <c r="M40" s="160">
        <f t="shared" si="10"/>
        <v>0</v>
      </c>
      <c r="N40" s="160">
        <v>0</v>
      </c>
      <c r="O40" s="160">
        <f t="shared" si="11"/>
        <v>0</v>
      </c>
      <c r="P40" s="160">
        <v>0</v>
      </c>
      <c r="Q40" s="160">
        <f t="shared" si="12"/>
        <v>0</v>
      </c>
      <c r="R40" s="160"/>
      <c r="S40" s="160" t="s">
        <v>236</v>
      </c>
      <c r="T40" s="160" t="s">
        <v>237</v>
      </c>
      <c r="U40" s="160">
        <v>0</v>
      </c>
      <c r="V40" s="160">
        <f t="shared" si="13"/>
        <v>0</v>
      </c>
      <c r="W40" s="160"/>
      <c r="X40" s="160" t="s">
        <v>261</v>
      </c>
      <c r="Y40" s="150"/>
      <c r="Z40" s="150"/>
      <c r="AA40" s="150"/>
      <c r="AB40" s="150"/>
      <c r="AC40" s="150"/>
      <c r="AD40" s="150"/>
      <c r="AE40" s="150"/>
      <c r="AF40" s="150"/>
      <c r="AG40" s="150" t="s">
        <v>1232</v>
      </c>
      <c r="AH40" s="150"/>
      <c r="AI40" s="150"/>
      <c r="AJ40" s="150"/>
      <c r="AK40" s="150"/>
      <c r="AL40" s="150"/>
      <c r="AM40" s="150"/>
      <c r="AN40" s="150"/>
      <c r="AO40" s="150"/>
      <c r="AP40" s="150"/>
      <c r="AQ40" s="150"/>
      <c r="AR40" s="150"/>
      <c r="AS40" s="150"/>
      <c r="AT40" s="150"/>
      <c r="AU40" s="150"/>
      <c r="AV40" s="150"/>
      <c r="AW40" s="150"/>
      <c r="AX40" s="150"/>
      <c r="AY40" s="150"/>
      <c r="AZ40" s="150"/>
      <c r="BA40" s="150"/>
      <c r="BB40" s="150"/>
      <c r="BC40" s="150"/>
      <c r="BD40" s="150"/>
      <c r="BE40" s="150"/>
      <c r="BF40" s="150"/>
      <c r="BG40" s="150"/>
      <c r="BH40" s="150"/>
    </row>
    <row r="41" spans="1:60" outlineLevel="1" x14ac:dyDescent="0.2">
      <c r="A41" s="175">
        <v>31</v>
      </c>
      <c r="B41" s="176" t="s">
        <v>1261</v>
      </c>
      <c r="C41" s="183" t="s">
        <v>1262</v>
      </c>
      <c r="D41" s="177" t="s">
        <v>292</v>
      </c>
      <c r="E41" s="178">
        <v>38</v>
      </c>
      <c r="F41" s="179"/>
      <c r="G41" s="180">
        <f t="shared" si="7"/>
        <v>0</v>
      </c>
      <c r="H41" s="161"/>
      <c r="I41" s="160">
        <f t="shared" si="8"/>
        <v>0</v>
      </c>
      <c r="J41" s="161"/>
      <c r="K41" s="160">
        <f t="shared" si="9"/>
        <v>0</v>
      </c>
      <c r="L41" s="160">
        <v>21</v>
      </c>
      <c r="M41" s="160">
        <f t="shared" si="10"/>
        <v>0</v>
      </c>
      <c r="N41" s="160">
        <v>0</v>
      </c>
      <c r="O41" s="160">
        <f t="shared" si="11"/>
        <v>0</v>
      </c>
      <c r="P41" s="160">
        <v>0</v>
      </c>
      <c r="Q41" s="160">
        <f t="shared" si="12"/>
        <v>0</v>
      </c>
      <c r="R41" s="160"/>
      <c r="S41" s="160" t="s">
        <v>236</v>
      </c>
      <c r="T41" s="160" t="s">
        <v>237</v>
      </c>
      <c r="U41" s="160">
        <v>0</v>
      </c>
      <c r="V41" s="160">
        <f t="shared" si="13"/>
        <v>0</v>
      </c>
      <c r="W41" s="160"/>
      <c r="X41" s="160" t="s">
        <v>261</v>
      </c>
      <c r="Y41" s="150"/>
      <c r="Z41" s="150"/>
      <c r="AA41" s="150"/>
      <c r="AB41" s="150"/>
      <c r="AC41" s="150"/>
      <c r="AD41" s="150"/>
      <c r="AE41" s="150"/>
      <c r="AF41" s="150"/>
      <c r="AG41" s="150" t="s">
        <v>1232</v>
      </c>
      <c r="AH41" s="150"/>
      <c r="AI41" s="150"/>
      <c r="AJ41" s="150"/>
      <c r="AK41" s="150"/>
      <c r="AL41" s="150"/>
      <c r="AM41" s="150"/>
      <c r="AN41" s="150"/>
      <c r="AO41" s="150"/>
      <c r="AP41" s="150"/>
      <c r="AQ41" s="150"/>
      <c r="AR41" s="150"/>
      <c r="AS41" s="150"/>
      <c r="AT41" s="150"/>
      <c r="AU41" s="150"/>
      <c r="AV41" s="150"/>
      <c r="AW41" s="150"/>
      <c r="AX41" s="150"/>
      <c r="AY41" s="150"/>
      <c r="AZ41" s="150"/>
      <c r="BA41" s="150"/>
      <c r="BB41" s="150"/>
      <c r="BC41" s="150"/>
      <c r="BD41" s="150"/>
      <c r="BE41" s="150"/>
      <c r="BF41" s="150"/>
      <c r="BG41" s="150"/>
      <c r="BH41" s="150"/>
    </row>
    <row r="42" spans="1:60" outlineLevel="1" x14ac:dyDescent="0.2">
      <c r="A42" s="175">
        <v>32</v>
      </c>
      <c r="B42" s="176" t="s">
        <v>1263</v>
      </c>
      <c r="C42" s="183" t="s">
        <v>1264</v>
      </c>
      <c r="D42" s="177" t="s">
        <v>292</v>
      </c>
      <c r="E42" s="178">
        <v>9</v>
      </c>
      <c r="F42" s="179"/>
      <c r="G42" s="180">
        <f t="shared" si="7"/>
        <v>0</v>
      </c>
      <c r="H42" s="161"/>
      <c r="I42" s="160">
        <f t="shared" si="8"/>
        <v>0</v>
      </c>
      <c r="J42" s="161"/>
      <c r="K42" s="160">
        <f t="shared" si="9"/>
        <v>0</v>
      </c>
      <c r="L42" s="160">
        <v>21</v>
      </c>
      <c r="M42" s="160">
        <f t="shared" si="10"/>
        <v>0</v>
      </c>
      <c r="N42" s="160">
        <v>0</v>
      </c>
      <c r="O42" s="160">
        <f t="shared" si="11"/>
        <v>0</v>
      </c>
      <c r="P42" s="160">
        <v>0</v>
      </c>
      <c r="Q42" s="160">
        <f t="shared" si="12"/>
        <v>0</v>
      </c>
      <c r="R42" s="160"/>
      <c r="S42" s="160" t="s">
        <v>236</v>
      </c>
      <c r="T42" s="160" t="s">
        <v>237</v>
      </c>
      <c r="U42" s="160">
        <v>0</v>
      </c>
      <c r="V42" s="160">
        <f t="shared" si="13"/>
        <v>0</v>
      </c>
      <c r="W42" s="160"/>
      <c r="X42" s="160" t="s">
        <v>261</v>
      </c>
      <c r="Y42" s="150"/>
      <c r="Z42" s="150"/>
      <c r="AA42" s="150"/>
      <c r="AB42" s="150"/>
      <c r="AC42" s="150"/>
      <c r="AD42" s="150"/>
      <c r="AE42" s="150"/>
      <c r="AF42" s="150"/>
      <c r="AG42" s="150" t="s">
        <v>1232</v>
      </c>
      <c r="AH42" s="150"/>
      <c r="AI42" s="150"/>
      <c r="AJ42" s="150"/>
      <c r="AK42" s="150"/>
      <c r="AL42" s="150"/>
      <c r="AM42" s="150"/>
      <c r="AN42" s="150"/>
      <c r="AO42" s="150"/>
      <c r="AP42" s="150"/>
      <c r="AQ42" s="150"/>
      <c r="AR42" s="150"/>
      <c r="AS42" s="150"/>
      <c r="AT42" s="150"/>
      <c r="AU42" s="150"/>
      <c r="AV42" s="150"/>
      <c r="AW42" s="150"/>
      <c r="AX42" s="150"/>
      <c r="AY42" s="150"/>
      <c r="AZ42" s="150"/>
      <c r="BA42" s="150"/>
      <c r="BB42" s="150"/>
      <c r="BC42" s="150"/>
      <c r="BD42" s="150"/>
      <c r="BE42" s="150"/>
      <c r="BF42" s="150"/>
      <c r="BG42" s="150"/>
      <c r="BH42" s="150"/>
    </row>
    <row r="43" spans="1:60" outlineLevel="1" x14ac:dyDescent="0.2">
      <c r="A43" s="175">
        <v>33</v>
      </c>
      <c r="B43" s="176" t="s">
        <v>1265</v>
      </c>
      <c r="C43" s="183" t="s">
        <v>1266</v>
      </c>
      <c r="D43" s="177" t="s">
        <v>292</v>
      </c>
      <c r="E43" s="178">
        <v>9</v>
      </c>
      <c r="F43" s="179"/>
      <c r="G43" s="180">
        <f t="shared" si="7"/>
        <v>0</v>
      </c>
      <c r="H43" s="161"/>
      <c r="I43" s="160">
        <f t="shared" si="8"/>
        <v>0</v>
      </c>
      <c r="J43" s="161"/>
      <c r="K43" s="160">
        <f t="shared" si="9"/>
        <v>0</v>
      </c>
      <c r="L43" s="160">
        <v>21</v>
      </c>
      <c r="M43" s="160">
        <f t="shared" si="10"/>
        <v>0</v>
      </c>
      <c r="N43" s="160">
        <v>0</v>
      </c>
      <c r="O43" s="160">
        <f t="shared" si="11"/>
        <v>0</v>
      </c>
      <c r="P43" s="160">
        <v>0</v>
      </c>
      <c r="Q43" s="160">
        <f t="shared" si="12"/>
        <v>0</v>
      </c>
      <c r="R43" s="160"/>
      <c r="S43" s="160" t="s">
        <v>236</v>
      </c>
      <c r="T43" s="160" t="s">
        <v>237</v>
      </c>
      <c r="U43" s="160">
        <v>0</v>
      </c>
      <c r="V43" s="160">
        <f t="shared" si="13"/>
        <v>0</v>
      </c>
      <c r="W43" s="160"/>
      <c r="X43" s="160" t="s">
        <v>423</v>
      </c>
      <c r="Y43" s="150"/>
      <c r="Z43" s="150"/>
      <c r="AA43" s="150"/>
      <c r="AB43" s="150"/>
      <c r="AC43" s="150"/>
      <c r="AD43" s="150"/>
      <c r="AE43" s="150"/>
      <c r="AF43" s="150"/>
      <c r="AG43" s="150" t="s">
        <v>1202</v>
      </c>
      <c r="AH43" s="150"/>
      <c r="AI43" s="150"/>
      <c r="AJ43" s="150"/>
      <c r="AK43" s="150"/>
      <c r="AL43" s="150"/>
      <c r="AM43" s="150"/>
      <c r="AN43" s="150"/>
      <c r="AO43" s="150"/>
      <c r="AP43" s="150"/>
      <c r="AQ43" s="150"/>
      <c r="AR43" s="150"/>
      <c r="AS43" s="150"/>
      <c r="AT43" s="150"/>
      <c r="AU43" s="150"/>
      <c r="AV43" s="150"/>
      <c r="AW43" s="150"/>
      <c r="AX43" s="150"/>
      <c r="AY43" s="150"/>
      <c r="AZ43" s="150"/>
      <c r="BA43" s="150"/>
      <c r="BB43" s="150"/>
      <c r="BC43" s="150"/>
      <c r="BD43" s="150"/>
      <c r="BE43" s="150"/>
      <c r="BF43" s="150"/>
      <c r="BG43" s="150"/>
      <c r="BH43" s="150"/>
    </row>
    <row r="44" spans="1:60" outlineLevel="1" x14ac:dyDescent="0.2">
      <c r="A44" s="175">
        <v>34</v>
      </c>
      <c r="B44" s="176" t="s">
        <v>1267</v>
      </c>
      <c r="C44" s="183" t="s">
        <v>1268</v>
      </c>
      <c r="D44" s="177" t="s">
        <v>292</v>
      </c>
      <c r="E44" s="178">
        <v>4</v>
      </c>
      <c r="F44" s="179"/>
      <c r="G44" s="180">
        <f t="shared" si="7"/>
        <v>0</v>
      </c>
      <c r="H44" s="161"/>
      <c r="I44" s="160">
        <f t="shared" si="8"/>
        <v>0</v>
      </c>
      <c r="J44" s="161"/>
      <c r="K44" s="160">
        <f t="shared" si="9"/>
        <v>0</v>
      </c>
      <c r="L44" s="160">
        <v>21</v>
      </c>
      <c r="M44" s="160">
        <f t="shared" si="10"/>
        <v>0</v>
      </c>
      <c r="N44" s="160">
        <v>0</v>
      </c>
      <c r="O44" s="160">
        <f t="shared" si="11"/>
        <v>0</v>
      </c>
      <c r="P44" s="160">
        <v>0</v>
      </c>
      <c r="Q44" s="160">
        <f t="shared" si="12"/>
        <v>0</v>
      </c>
      <c r="R44" s="160"/>
      <c r="S44" s="160" t="s">
        <v>236</v>
      </c>
      <c r="T44" s="160" t="s">
        <v>237</v>
      </c>
      <c r="U44" s="160">
        <v>0</v>
      </c>
      <c r="V44" s="160">
        <f t="shared" si="13"/>
        <v>0</v>
      </c>
      <c r="W44" s="160"/>
      <c r="X44" s="160" t="s">
        <v>423</v>
      </c>
      <c r="Y44" s="150"/>
      <c r="Z44" s="150"/>
      <c r="AA44" s="150"/>
      <c r="AB44" s="150"/>
      <c r="AC44" s="150"/>
      <c r="AD44" s="150"/>
      <c r="AE44" s="150"/>
      <c r="AF44" s="150"/>
      <c r="AG44" s="150" t="s">
        <v>1202</v>
      </c>
      <c r="AH44" s="150"/>
      <c r="AI44" s="150"/>
      <c r="AJ44" s="150"/>
      <c r="AK44" s="150"/>
      <c r="AL44" s="150"/>
      <c r="AM44" s="150"/>
      <c r="AN44" s="150"/>
      <c r="AO44" s="150"/>
      <c r="AP44" s="150"/>
      <c r="AQ44" s="150"/>
      <c r="AR44" s="150"/>
      <c r="AS44" s="150"/>
      <c r="AT44" s="150"/>
      <c r="AU44" s="150"/>
      <c r="AV44" s="150"/>
      <c r="AW44" s="150"/>
      <c r="AX44" s="150"/>
      <c r="AY44" s="150"/>
      <c r="AZ44" s="150"/>
      <c r="BA44" s="150"/>
      <c r="BB44" s="150"/>
      <c r="BC44" s="150"/>
      <c r="BD44" s="150"/>
      <c r="BE44" s="150"/>
      <c r="BF44" s="150"/>
      <c r="BG44" s="150"/>
      <c r="BH44" s="150"/>
    </row>
    <row r="45" spans="1:60" outlineLevel="1" x14ac:dyDescent="0.2">
      <c r="A45" s="175">
        <v>35</v>
      </c>
      <c r="B45" s="176" t="s">
        <v>1269</v>
      </c>
      <c r="C45" s="183" t="s">
        <v>1270</v>
      </c>
      <c r="D45" s="177" t="s">
        <v>292</v>
      </c>
      <c r="E45" s="178">
        <v>1</v>
      </c>
      <c r="F45" s="179"/>
      <c r="G45" s="180">
        <f t="shared" si="7"/>
        <v>0</v>
      </c>
      <c r="H45" s="161"/>
      <c r="I45" s="160">
        <f t="shared" si="8"/>
        <v>0</v>
      </c>
      <c r="J45" s="161"/>
      <c r="K45" s="160">
        <f t="shared" si="9"/>
        <v>0</v>
      </c>
      <c r="L45" s="160">
        <v>21</v>
      </c>
      <c r="M45" s="160">
        <f t="shared" si="10"/>
        <v>0</v>
      </c>
      <c r="N45" s="160">
        <v>0</v>
      </c>
      <c r="O45" s="160">
        <f t="shared" si="11"/>
        <v>0</v>
      </c>
      <c r="P45" s="160">
        <v>0</v>
      </c>
      <c r="Q45" s="160">
        <f t="shared" si="12"/>
        <v>0</v>
      </c>
      <c r="R45" s="160"/>
      <c r="S45" s="160" t="s">
        <v>236</v>
      </c>
      <c r="T45" s="160" t="s">
        <v>237</v>
      </c>
      <c r="U45" s="160">
        <v>0</v>
      </c>
      <c r="V45" s="160">
        <f t="shared" si="13"/>
        <v>0</v>
      </c>
      <c r="W45" s="160"/>
      <c r="X45" s="160" t="s">
        <v>261</v>
      </c>
      <c r="Y45" s="150"/>
      <c r="Z45" s="150"/>
      <c r="AA45" s="150"/>
      <c r="AB45" s="150"/>
      <c r="AC45" s="150"/>
      <c r="AD45" s="150"/>
      <c r="AE45" s="150"/>
      <c r="AF45" s="150"/>
      <c r="AG45" s="150" t="s">
        <v>1232</v>
      </c>
      <c r="AH45" s="150"/>
      <c r="AI45" s="150"/>
      <c r="AJ45" s="150"/>
      <c r="AK45" s="150"/>
      <c r="AL45" s="150"/>
      <c r="AM45" s="150"/>
      <c r="AN45" s="150"/>
      <c r="AO45" s="150"/>
      <c r="AP45" s="150"/>
      <c r="AQ45" s="150"/>
      <c r="AR45" s="150"/>
      <c r="AS45" s="150"/>
      <c r="AT45" s="150"/>
      <c r="AU45" s="150"/>
      <c r="AV45" s="150"/>
      <c r="AW45" s="150"/>
      <c r="AX45" s="150"/>
      <c r="AY45" s="150"/>
      <c r="AZ45" s="150"/>
      <c r="BA45" s="150"/>
      <c r="BB45" s="150"/>
      <c r="BC45" s="150"/>
      <c r="BD45" s="150"/>
      <c r="BE45" s="150"/>
      <c r="BF45" s="150"/>
      <c r="BG45" s="150"/>
      <c r="BH45" s="150"/>
    </row>
    <row r="46" spans="1:60" outlineLevel="1" x14ac:dyDescent="0.2">
      <c r="A46" s="175">
        <v>36</v>
      </c>
      <c r="B46" s="176" t="s">
        <v>1271</v>
      </c>
      <c r="C46" s="183" t="s">
        <v>1272</v>
      </c>
      <c r="D46" s="177" t="s">
        <v>292</v>
      </c>
      <c r="E46" s="178">
        <v>2</v>
      </c>
      <c r="F46" s="179"/>
      <c r="G46" s="180">
        <f t="shared" si="7"/>
        <v>0</v>
      </c>
      <c r="H46" s="161"/>
      <c r="I46" s="160">
        <f t="shared" si="8"/>
        <v>0</v>
      </c>
      <c r="J46" s="161"/>
      <c r="K46" s="160">
        <f t="shared" si="9"/>
        <v>0</v>
      </c>
      <c r="L46" s="160">
        <v>21</v>
      </c>
      <c r="M46" s="160">
        <f t="shared" si="10"/>
        <v>0</v>
      </c>
      <c r="N46" s="160">
        <v>0</v>
      </c>
      <c r="O46" s="160">
        <f t="shared" si="11"/>
        <v>0</v>
      </c>
      <c r="P46" s="160">
        <v>0</v>
      </c>
      <c r="Q46" s="160">
        <f t="shared" si="12"/>
        <v>0</v>
      </c>
      <c r="R46" s="160"/>
      <c r="S46" s="160" t="s">
        <v>236</v>
      </c>
      <c r="T46" s="160" t="s">
        <v>237</v>
      </c>
      <c r="U46" s="160">
        <v>0</v>
      </c>
      <c r="V46" s="160">
        <f t="shared" si="13"/>
        <v>0</v>
      </c>
      <c r="W46" s="160"/>
      <c r="X46" s="160" t="s">
        <v>423</v>
      </c>
      <c r="Y46" s="150"/>
      <c r="Z46" s="150"/>
      <c r="AA46" s="150"/>
      <c r="AB46" s="150"/>
      <c r="AC46" s="150"/>
      <c r="AD46" s="150"/>
      <c r="AE46" s="150"/>
      <c r="AF46" s="150"/>
      <c r="AG46" s="150" t="s">
        <v>1202</v>
      </c>
      <c r="AH46" s="150"/>
      <c r="AI46" s="150"/>
      <c r="AJ46" s="150"/>
      <c r="AK46" s="150"/>
      <c r="AL46" s="150"/>
      <c r="AM46" s="150"/>
      <c r="AN46" s="150"/>
      <c r="AO46" s="150"/>
      <c r="AP46" s="150"/>
      <c r="AQ46" s="150"/>
      <c r="AR46" s="150"/>
      <c r="AS46" s="150"/>
      <c r="AT46" s="150"/>
      <c r="AU46" s="150"/>
      <c r="AV46" s="150"/>
      <c r="AW46" s="150"/>
      <c r="AX46" s="150"/>
      <c r="AY46" s="150"/>
      <c r="AZ46" s="150"/>
      <c r="BA46" s="150"/>
      <c r="BB46" s="150"/>
      <c r="BC46" s="150"/>
      <c r="BD46" s="150"/>
      <c r="BE46" s="150"/>
      <c r="BF46" s="150"/>
      <c r="BG46" s="150"/>
      <c r="BH46" s="150"/>
    </row>
    <row r="47" spans="1:60" outlineLevel="1" x14ac:dyDescent="0.2">
      <c r="A47" s="175">
        <v>37</v>
      </c>
      <c r="B47" s="176" t="s">
        <v>1273</v>
      </c>
      <c r="C47" s="183" t="s">
        <v>1274</v>
      </c>
      <c r="D47" s="177" t="s">
        <v>351</v>
      </c>
      <c r="E47" s="178">
        <v>10</v>
      </c>
      <c r="F47" s="179"/>
      <c r="G47" s="180">
        <f t="shared" si="7"/>
        <v>0</v>
      </c>
      <c r="H47" s="161"/>
      <c r="I47" s="160">
        <f t="shared" si="8"/>
        <v>0</v>
      </c>
      <c r="J47" s="161"/>
      <c r="K47" s="160">
        <f t="shared" si="9"/>
        <v>0</v>
      </c>
      <c r="L47" s="160">
        <v>21</v>
      </c>
      <c r="M47" s="160">
        <f t="shared" si="10"/>
        <v>0</v>
      </c>
      <c r="N47" s="160">
        <v>0</v>
      </c>
      <c r="O47" s="160">
        <f t="shared" si="11"/>
        <v>0</v>
      </c>
      <c r="P47" s="160">
        <v>0</v>
      </c>
      <c r="Q47" s="160">
        <f t="shared" si="12"/>
        <v>0</v>
      </c>
      <c r="R47" s="160"/>
      <c r="S47" s="160" t="s">
        <v>236</v>
      </c>
      <c r="T47" s="160" t="s">
        <v>237</v>
      </c>
      <c r="U47" s="160">
        <v>0</v>
      </c>
      <c r="V47" s="160">
        <f t="shared" si="13"/>
        <v>0</v>
      </c>
      <c r="W47" s="160"/>
      <c r="X47" s="160" t="s">
        <v>423</v>
      </c>
      <c r="Y47" s="150"/>
      <c r="Z47" s="150"/>
      <c r="AA47" s="150"/>
      <c r="AB47" s="150"/>
      <c r="AC47" s="150"/>
      <c r="AD47" s="150"/>
      <c r="AE47" s="150"/>
      <c r="AF47" s="150"/>
      <c r="AG47" s="150" t="s">
        <v>1202</v>
      </c>
      <c r="AH47" s="150"/>
      <c r="AI47" s="150"/>
      <c r="AJ47" s="150"/>
      <c r="AK47" s="150"/>
      <c r="AL47" s="150"/>
      <c r="AM47" s="150"/>
      <c r="AN47" s="150"/>
      <c r="AO47" s="150"/>
      <c r="AP47" s="150"/>
      <c r="AQ47" s="150"/>
      <c r="AR47" s="150"/>
      <c r="AS47" s="150"/>
      <c r="AT47" s="150"/>
      <c r="AU47" s="150"/>
      <c r="AV47" s="150"/>
      <c r="AW47" s="150"/>
      <c r="AX47" s="150"/>
      <c r="AY47" s="150"/>
      <c r="AZ47" s="150"/>
      <c r="BA47" s="150"/>
      <c r="BB47" s="150"/>
      <c r="BC47" s="150"/>
      <c r="BD47" s="150"/>
      <c r="BE47" s="150"/>
      <c r="BF47" s="150"/>
      <c r="BG47" s="150"/>
      <c r="BH47" s="150"/>
    </row>
    <row r="48" spans="1:60" outlineLevel="1" x14ac:dyDescent="0.2">
      <c r="A48" s="175">
        <v>38</v>
      </c>
      <c r="B48" s="176" t="s">
        <v>1275</v>
      </c>
      <c r="C48" s="183" t="s">
        <v>1276</v>
      </c>
      <c r="D48" s="177" t="s">
        <v>1277</v>
      </c>
      <c r="E48" s="178">
        <v>2</v>
      </c>
      <c r="F48" s="179"/>
      <c r="G48" s="180">
        <f t="shared" si="7"/>
        <v>0</v>
      </c>
      <c r="H48" s="161"/>
      <c r="I48" s="160">
        <f t="shared" si="8"/>
        <v>0</v>
      </c>
      <c r="J48" s="161"/>
      <c r="K48" s="160">
        <f t="shared" si="9"/>
        <v>0</v>
      </c>
      <c r="L48" s="160">
        <v>21</v>
      </c>
      <c r="M48" s="160">
        <f t="shared" si="10"/>
        <v>0</v>
      </c>
      <c r="N48" s="160">
        <v>0</v>
      </c>
      <c r="O48" s="160">
        <f t="shared" si="11"/>
        <v>0</v>
      </c>
      <c r="P48" s="160">
        <v>0</v>
      </c>
      <c r="Q48" s="160">
        <f t="shared" si="12"/>
        <v>0</v>
      </c>
      <c r="R48" s="160"/>
      <c r="S48" s="160" t="s">
        <v>236</v>
      </c>
      <c r="T48" s="160" t="s">
        <v>237</v>
      </c>
      <c r="U48" s="160">
        <v>0</v>
      </c>
      <c r="V48" s="160">
        <f t="shared" si="13"/>
        <v>0</v>
      </c>
      <c r="W48" s="160"/>
      <c r="X48" s="160" t="s">
        <v>261</v>
      </c>
      <c r="Y48" s="150"/>
      <c r="Z48" s="150"/>
      <c r="AA48" s="150"/>
      <c r="AB48" s="150"/>
      <c r="AC48" s="150"/>
      <c r="AD48" s="150"/>
      <c r="AE48" s="150"/>
      <c r="AF48" s="150"/>
      <c r="AG48" s="150" t="s">
        <v>1232</v>
      </c>
      <c r="AH48" s="150"/>
      <c r="AI48" s="150"/>
      <c r="AJ48" s="150"/>
      <c r="AK48" s="150"/>
      <c r="AL48" s="150"/>
      <c r="AM48" s="150"/>
      <c r="AN48" s="150"/>
      <c r="AO48" s="150"/>
      <c r="AP48" s="150"/>
      <c r="AQ48" s="150"/>
      <c r="AR48" s="150"/>
      <c r="AS48" s="150"/>
      <c r="AT48" s="150"/>
      <c r="AU48" s="150"/>
      <c r="AV48" s="150"/>
      <c r="AW48" s="150"/>
      <c r="AX48" s="150"/>
      <c r="AY48" s="150"/>
      <c r="AZ48" s="150"/>
      <c r="BA48" s="150"/>
      <c r="BB48" s="150"/>
      <c r="BC48" s="150"/>
      <c r="BD48" s="150"/>
      <c r="BE48" s="150"/>
      <c r="BF48" s="150"/>
      <c r="BG48" s="150"/>
      <c r="BH48" s="150"/>
    </row>
    <row r="49" spans="1:60" outlineLevel="1" x14ac:dyDescent="0.2">
      <c r="A49" s="175">
        <v>39</v>
      </c>
      <c r="B49" s="176" t="s">
        <v>1278</v>
      </c>
      <c r="C49" s="183" t="s">
        <v>1279</v>
      </c>
      <c r="D49" s="177" t="s">
        <v>292</v>
      </c>
      <c r="E49" s="178">
        <v>159</v>
      </c>
      <c r="F49" s="179"/>
      <c r="G49" s="180">
        <f t="shared" si="7"/>
        <v>0</v>
      </c>
      <c r="H49" s="161"/>
      <c r="I49" s="160">
        <f t="shared" si="8"/>
        <v>0</v>
      </c>
      <c r="J49" s="161"/>
      <c r="K49" s="160">
        <f t="shared" si="9"/>
        <v>0</v>
      </c>
      <c r="L49" s="160">
        <v>21</v>
      </c>
      <c r="M49" s="160">
        <f t="shared" si="10"/>
        <v>0</v>
      </c>
      <c r="N49" s="160">
        <v>0</v>
      </c>
      <c r="O49" s="160">
        <f t="shared" si="11"/>
        <v>0</v>
      </c>
      <c r="P49" s="160">
        <v>0</v>
      </c>
      <c r="Q49" s="160">
        <f t="shared" si="12"/>
        <v>0</v>
      </c>
      <c r="R49" s="160"/>
      <c r="S49" s="160" t="s">
        <v>236</v>
      </c>
      <c r="T49" s="160" t="s">
        <v>237</v>
      </c>
      <c r="U49" s="160">
        <v>0</v>
      </c>
      <c r="V49" s="160">
        <f t="shared" si="13"/>
        <v>0</v>
      </c>
      <c r="W49" s="160"/>
      <c r="X49" s="160" t="s">
        <v>261</v>
      </c>
      <c r="Y49" s="150"/>
      <c r="Z49" s="150"/>
      <c r="AA49" s="150"/>
      <c r="AB49" s="150"/>
      <c r="AC49" s="150"/>
      <c r="AD49" s="150"/>
      <c r="AE49" s="150"/>
      <c r="AF49" s="150"/>
      <c r="AG49" s="150" t="s">
        <v>1232</v>
      </c>
      <c r="AH49" s="150"/>
      <c r="AI49" s="150"/>
      <c r="AJ49" s="150"/>
      <c r="AK49" s="150"/>
      <c r="AL49" s="150"/>
      <c r="AM49" s="150"/>
      <c r="AN49" s="150"/>
      <c r="AO49" s="150"/>
      <c r="AP49" s="150"/>
      <c r="AQ49" s="150"/>
      <c r="AR49" s="150"/>
      <c r="AS49" s="150"/>
      <c r="AT49" s="150"/>
      <c r="AU49" s="150"/>
      <c r="AV49" s="150"/>
      <c r="AW49" s="150"/>
      <c r="AX49" s="150"/>
      <c r="AY49" s="150"/>
      <c r="AZ49" s="150"/>
      <c r="BA49" s="150"/>
      <c r="BB49" s="150"/>
      <c r="BC49" s="150"/>
      <c r="BD49" s="150"/>
      <c r="BE49" s="150"/>
      <c r="BF49" s="150"/>
      <c r="BG49" s="150"/>
      <c r="BH49" s="150"/>
    </row>
    <row r="50" spans="1:60" outlineLevel="1" x14ac:dyDescent="0.2">
      <c r="A50" s="175">
        <v>40</v>
      </c>
      <c r="B50" s="176" t="s">
        <v>1280</v>
      </c>
      <c r="C50" s="183" t="s">
        <v>1281</v>
      </c>
      <c r="D50" s="177" t="s">
        <v>292</v>
      </c>
      <c r="E50" s="178">
        <v>20</v>
      </c>
      <c r="F50" s="179"/>
      <c r="G50" s="180">
        <f t="shared" si="7"/>
        <v>0</v>
      </c>
      <c r="H50" s="161"/>
      <c r="I50" s="160">
        <f t="shared" si="8"/>
        <v>0</v>
      </c>
      <c r="J50" s="161"/>
      <c r="K50" s="160">
        <f t="shared" si="9"/>
        <v>0</v>
      </c>
      <c r="L50" s="160">
        <v>21</v>
      </c>
      <c r="M50" s="160">
        <f t="shared" si="10"/>
        <v>0</v>
      </c>
      <c r="N50" s="160">
        <v>0</v>
      </c>
      <c r="O50" s="160">
        <f t="shared" si="11"/>
        <v>0</v>
      </c>
      <c r="P50" s="160">
        <v>0</v>
      </c>
      <c r="Q50" s="160">
        <f t="shared" si="12"/>
        <v>0</v>
      </c>
      <c r="R50" s="160"/>
      <c r="S50" s="160" t="s">
        <v>236</v>
      </c>
      <c r="T50" s="160" t="s">
        <v>237</v>
      </c>
      <c r="U50" s="160">
        <v>0</v>
      </c>
      <c r="V50" s="160">
        <f t="shared" si="13"/>
        <v>0</v>
      </c>
      <c r="W50" s="160"/>
      <c r="X50" s="160" t="s">
        <v>261</v>
      </c>
      <c r="Y50" s="150"/>
      <c r="Z50" s="150"/>
      <c r="AA50" s="150"/>
      <c r="AB50" s="150"/>
      <c r="AC50" s="150"/>
      <c r="AD50" s="150"/>
      <c r="AE50" s="150"/>
      <c r="AF50" s="150"/>
      <c r="AG50" s="150" t="s">
        <v>1232</v>
      </c>
      <c r="AH50" s="150"/>
      <c r="AI50" s="150"/>
      <c r="AJ50" s="150"/>
      <c r="AK50" s="150"/>
      <c r="AL50" s="150"/>
      <c r="AM50" s="150"/>
      <c r="AN50" s="150"/>
      <c r="AO50" s="150"/>
      <c r="AP50" s="150"/>
      <c r="AQ50" s="150"/>
      <c r="AR50" s="150"/>
      <c r="AS50" s="150"/>
      <c r="AT50" s="150"/>
      <c r="AU50" s="150"/>
      <c r="AV50" s="150"/>
      <c r="AW50" s="150"/>
      <c r="AX50" s="150"/>
      <c r="AY50" s="150"/>
      <c r="AZ50" s="150"/>
      <c r="BA50" s="150"/>
      <c r="BB50" s="150"/>
      <c r="BC50" s="150"/>
      <c r="BD50" s="150"/>
      <c r="BE50" s="150"/>
      <c r="BF50" s="150"/>
      <c r="BG50" s="150"/>
      <c r="BH50" s="150"/>
    </row>
    <row r="51" spans="1:60" outlineLevel="1" x14ac:dyDescent="0.2">
      <c r="A51" s="175">
        <v>41</v>
      </c>
      <c r="B51" s="176" t="s">
        <v>1282</v>
      </c>
      <c r="C51" s="183" t="s">
        <v>1283</v>
      </c>
      <c r="D51" s="177" t="s">
        <v>292</v>
      </c>
      <c r="E51" s="178">
        <v>18</v>
      </c>
      <c r="F51" s="179"/>
      <c r="G51" s="180">
        <f t="shared" si="7"/>
        <v>0</v>
      </c>
      <c r="H51" s="161"/>
      <c r="I51" s="160">
        <f t="shared" si="8"/>
        <v>0</v>
      </c>
      <c r="J51" s="161"/>
      <c r="K51" s="160">
        <f t="shared" si="9"/>
        <v>0</v>
      </c>
      <c r="L51" s="160">
        <v>21</v>
      </c>
      <c r="M51" s="160">
        <f t="shared" si="10"/>
        <v>0</v>
      </c>
      <c r="N51" s="160">
        <v>0</v>
      </c>
      <c r="O51" s="160">
        <f t="shared" si="11"/>
        <v>0</v>
      </c>
      <c r="P51" s="160">
        <v>0</v>
      </c>
      <c r="Q51" s="160">
        <f t="shared" si="12"/>
        <v>0</v>
      </c>
      <c r="R51" s="160"/>
      <c r="S51" s="160" t="s">
        <v>236</v>
      </c>
      <c r="T51" s="160" t="s">
        <v>237</v>
      </c>
      <c r="U51" s="160">
        <v>0</v>
      </c>
      <c r="V51" s="160">
        <f t="shared" si="13"/>
        <v>0</v>
      </c>
      <c r="W51" s="160"/>
      <c r="X51" s="160" t="s">
        <v>261</v>
      </c>
      <c r="Y51" s="150"/>
      <c r="Z51" s="150"/>
      <c r="AA51" s="150"/>
      <c r="AB51" s="150"/>
      <c r="AC51" s="150"/>
      <c r="AD51" s="150"/>
      <c r="AE51" s="150"/>
      <c r="AF51" s="150"/>
      <c r="AG51" s="150" t="s">
        <v>1232</v>
      </c>
      <c r="AH51" s="150"/>
      <c r="AI51" s="150"/>
      <c r="AJ51" s="150"/>
      <c r="AK51" s="150"/>
      <c r="AL51" s="150"/>
      <c r="AM51" s="150"/>
      <c r="AN51" s="150"/>
      <c r="AO51" s="150"/>
      <c r="AP51" s="150"/>
      <c r="AQ51" s="150"/>
      <c r="AR51" s="150"/>
      <c r="AS51" s="150"/>
      <c r="AT51" s="150"/>
      <c r="AU51" s="150"/>
      <c r="AV51" s="150"/>
      <c r="AW51" s="150"/>
      <c r="AX51" s="150"/>
      <c r="AY51" s="150"/>
      <c r="AZ51" s="150"/>
      <c r="BA51" s="150"/>
      <c r="BB51" s="150"/>
      <c r="BC51" s="150"/>
      <c r="BD51" s="150"/>
      <c r="BE51" s="150"/>
      <c r="BF51" s="150"/>
      <c r="BG51" s="150"/>
      <c r="BH51" s="150"/>
    </row>
    <row r="52" spans="1:60" outlineLevel="1" x14ac:dyDescent="0.2">
      <c r="A52" s="175">
        <v>42</v>
      </c>
      <c r="B52" s="176" t="s">
        <v>1284</v>
      </c>
      <c r="C52" s="183" t="s">
        <v>1285</v>
      </c>
      <c r="D52" s="177" t="s">
        <v>292</v>
      </c>
      <c r="E52" s="178">
        <v>1</v>
      </c>
      <c r="F52" s="179"/>
      <c r="G52" s="180">
        <f t="shared" si="7"/>
        <v>0</v>
      </c>
      <c r="H52" s="161"/>
      <c r="I52" s="160">
        <f t="shared" si="8"/>
        <v>0</v>
      </c>
      <c r="J52" s="161"/>
      <c r="K52" s="160">
        <f t="shared" si="9"/>
        <v>0</v>
      </c>
      <c r="L52" s="160">
        <v>21</v>
      </c>
      <c r="M52" s="160">
        <f t="shared" si="10"/>
        <v>0</v>
      </c>
      <c r="N52" s="160">
        <v>0</v>
      </c>
      <c r="O52" s="160">
        <f t="shared" si="11"/>
        <v>0</v>
      </c>
      <c r="P52" s="160">
        <v>0</v>
      </c>
      <c r="Q52" s="160">
        <f t="shared" si="12"/>
        <v>0</v>
      </c>
      <c r="R52" s="160"/>
      <c r="S52" s="160" t="s">
        <v>236</v>
      </c>
      <c r="T52" s="160" t="s">
        <v>237</v>
      </c>
      <c r="U52" s="160">
        <v>0</v>
      </c>
      <c r="V52" s="160">
        <f t="shared" si="13"/>
        <v>0</v>
      </c>
      <c r="W52" s="160"/>
      <c r="X52" s="160" t="s">
        <v>261</v>
      </c>
      <c r="Y52" s="150"/>
      <c r="Z52" s="150"/>
      <c r="AA52" s="150"/>
      <c r="AB52" s="150"/>
      <c r="AC52" s="150"/>
      <c r="AD52" s="150"/>
      <c r="AE52" s="150"/>
      <c r="AF52" s="150"/>
      <c r="AG52" s="150" t="s">
        <v>1232</v>
      </c>
      <c r="AH52" s="150"/>
      <c r="AI52" s="150"/>
      <c r="AJ52" s="150"/>
      <c r="AK52" s="150"/>
      <c r="AL52" s="150"/>
      <c r="AM52" s="150"/>
      <c r="AN52" s="150"/>
      <c r="AO52" s="150"/>
      <c r="AP52" s="150"/>
      <c r="AQ52" s="150"/>
      <c r="AR52" s="150"/>
      <c r="AS52" s="150"/>
      <c r="AT52" s="150"/>
      <c r="AU52" s="150"/>
      <c r="AV52" s="150"/>
      <c r="AW52" s="150"/>
      <c r="AX52" s="150"/>
      <c r="AY52" s="150"/>
      <c r="AZ52" s="150"/>
      <c r="BA52" s="150"/>
      <c r="BB52" s="150"/>
      <c r="BC52" s="150"/>
      <c r="BD52" s="150"/>
      <c r="BE52" s="150"/>
      <c r="BF52" s="150"/>
      <c r="BG52" s="150"/>
      <c r="BH52" s="150"/>
    </row>
    <row r="53" spans="1:60" outlineLevel="1" x14ac:dyDescent="0.2">
      <c r="A53" s="175">
        <v>43</v>
      </c>
      <c r="B53" s="176" t="s">
        <v>1286</v>
      </c>
      <c r="C53" s="183" t="s">
        <v>1287</v>
      </c>
      <c r="D53" s="177" t="s">
        <v>292</v>
      </c>
      <c r="E53" s="178">
        <v>6</v>
      </c>
      <c r="F53" s="179"/>
      <c r="G53" s="180">
        <f t="shared" si="7"/>
        <v>0</v>
      </c>
      <c r="H53" s="161"/>
      <c r="I53" s="160">
        <f t="shared" si="8"/>
        <v>0</v>
      </c>
      <c r="J53" s="161"/>
      <c r="K53" s="160">
        <f t="shared" si="9"/>
        <v>0</v>
      </c>
      <c r="L53" s="160">
        <v>21</v>
      </c>
      <c r="M53" s="160">
        <f t="shared" si="10"/>
        <v>0</v>
      </c>
      <c r="N53" s="160">
        <v>0</v>
      </c>
      <c r="O53" s="160">
        <f t="shared" si="11"/>
        <v>0</v>
      </c>
      <c r="P53" s="160">
        <v>0</v>
      </c>
      <c r="Q53" s="160">
        <f t="shared" si="12"/>
        <v>0</v>
      </c>
      <c r="R53" s="160"/>
      <c r="S53" s="160" t="s">
        <v>236</v>
      </c>
      <c r="T53" s="160" t="s">
        <v>237</v>
      </c>
      <c r="U53" s="160">
        <v>0</v>
      </c>
      <c r="V53" s="160">
        <f t="shared" si="13"/>
        <v>0</v>
      </c>
      <c r="W53" s="160"/>
      <c r="X53" s="160" t="s">
        <v>261</v>
      </c>
      <c r="Y53" s="150"/>
      <c r="Z53" s="150"/>
      <c r="AA53" s="150"/>
      <c r="AB53" s="150"/>
      <c r="AC53" s="150"/>
      <c r="AD53" s="150"/>
      <c r="AE53" s="150"/>
      <c r="AF53" s="150"/>
      <c r="AG53" s="150" t="s">
        <v>1232</v>
      </c>
      <c r="AH53" s="150"/>
      <c r="AI53" s="150"/>
      <c r="AJ53" s="150"/>
      <c r="AK53" s="150"/>
      <c r="AL53" s="150"/>
      <c r="AM53" s="150"/>
      <c r="AN53" s="150"/>
      <c r="AO53" s="150"/>
      <c r="AP53" s="150"/>
      <c r="AQ53" s="150"/>
      <c r="AR53" s="150"/>
      <c r="AS53" s="150"/>
      <c r="AT53" s="150"/>
      <c r="AU53" s="150"/>
      <c r="AV53" s="150"/>
      <c r="AW53" s="150"/>
      <c r="AX53" s="150"/>
      <c r="AY53" s="150"/>
      <c r="AZ53" s="150"/>
      <c r="BA53" s="150"/>
      <c r="BB53" s="150"/>
      <c r="BC53" s="150"/>
      <c r="BD53" s="150"/>
      <c r="BE53" s="150"/>
      <c r="BF53" s="150"/>
      <c r="BG53" s="150"/>
      <c r="BH53" s="150"/>
    </row>
    <row r="54" spans="1:60" outlineLevel="1" x14ac:dyDescent="0.2">
      <c r="A54" s="175">
        <v>44</v>
      </c>
      <c r="B54" s="176" t="s">
        <v>1288</v>
      </c>
      <c r="C54" s="183" t="s">
        <v>1289</v>
      </c>
      <c r="D54" s="177" t="s">
        <v>292</v>
      </c>
      <c r="E54" s="178">
        <v>97</v>
      </c>
      <c r="F54" s="179"/>
      <c r="G54" s="180">
        <f t="shared" si="7"/>
        <v>0</v>
      </c>
      <c r="H54" s="161"/>
      <c r="I54" s="160">
        <f t="shared" si="8"/>
        <v>0</v>
      </c>
      <c r="J54" s="161"/>
      <c r="K54" s="160">
        <f t="shared" si="9"/>
        <v>0</v>
      </c>
      <c r="L54" s="160">
        <v>21</v>
      </c>
      <c r="M54" s="160">
        <f t="shared" si="10"/>
        <v>0</v>
      </c>
      <c r="N54" s="160">
        <v>0</v>
      </c>
      <c r="O54" s="160">
        <f t="shared" si="11"/>
        <v>0</v>
      </c>
      <c r="P54" s="160">
        <v>0</v>
      </c>
      <c r="Q54" s="160">
        <f t="shared" si="12"/>
        <v>0</v>
      </c>
      <c r="R54" s="160"/>
      <c r="S54" s="160" t="s">
        <v>236</v>
      </c>
      <c r="T54" s="160" t="s">
        <v>237</v>
      </c>
      <c r="U54" s="160">
        <v>0</v>
      </c>
      <c r="V54" s="160">
        <f t="shared" si="13"/>
        <v>0</v>
      </c>
      <c r="W54" s="160"/>
      <c r="X54" s="160" t="s">
        <v>261</v>
      </c>
      <c r="Y54" s="150"/>
      <c r="Z54" s="150"/>
      <c r="AA54" s="150"/>
      <c r="AB54" s="150"/>
      <c r="AC54" s="150"/>
      <c r="AD54" s="150"/>
      <c r="AE54" s="150"/>
      <c r="AF54" s="150"/>
      <c r="AG54" s="150" t="s">
        <v>1232</v>
      </c>
      <c r="AH54" s="150"/>
      <c r="AI54" s="150"/>
      <c r="AJ54" s="150"/>
      <c r="AK54" s="150"/>
      <c r="AL54" s="150"/>
      <c r="AM54" s="150"/>
      <c r="AN54" s="150"/>
      <c r="AO54" s="150"/>
      <c r="AP54" s="150"/>
      <c r="AQ54" s="150"/>
      <c r="AR54" s="150"/>
      <c r="AS54" s="150"/>
      <c r="AT54" s="150"/>
      <c r="AU54" s="150"/>
      <c r="AV54" s="150"/>
      <c r="AW54" s="150"/>
      <c r="AX54" s="150"/>
      <c r="AY54" s="150"/>
      <c r="AZ54" s="150"/>
      <c r="BA54" s="150"/>
      <c r="BB54" s="150"/>
      <c r="BC54" s="150"/>
      <c r="BD54" s="150"/>
      <c r="BE54" s="150"/>
      <c r="BF54" s="150"/>
      <c r="BG54" s="150"/>
      <c r="BH54" s="150"/>
    </row>
    <row r="55" spans="1:60" outlineLevel="1" x14ac:dyDescent="0.2">
      <c r="A55" s="175">
        <v>45</v>
      </c>
      <c r="B55" s="176" t="s">
        <v>1290</v>
      </c>
      <c r="C55" s="183" t="s">
        <v>1291</v>
      </c>
      <c r="D55" s="177" t="s">
        <v>292</v>
      </c>
      <c r="E55" s="178">
        <v>1</v>
      </c>
      <c r="F55" s="179"/>
      <c r="G55" s="180">
        <f t="shared" si="7"/>
        <v>0</v>
      </c>
      <c r="H55" s="161"/>
      <c r="I55" s="160">
        <f t="shared" si="8"/>
        <v>0</v>
      </c>
      <c r="J55" s="161"/>
      <c r="K55" s="160">
        <f t="shared" si="9"/>
        <v>0</v>
      </c>
      <c r="L55" s="160">
        <v>21</v>
      </c>
      <c r="M55" s="160">
        <f t="shared" si="10"/>
        <v>0</v>
      </c>
      <c r="N55" s="160">
        <v>0</v>
      </c>
      <c r="O55" s="160">
        <f t="shared" si="11"/>
        <v>0</v>
      </c>
      <c r="P55" s="160">
        <v>0</v>
      </c>
      <c r="Q55" s="160">
        <f t="shared" si="12"/>
        <v>0</v>
      </c>
      <c r="R55" s="160"/>
      <c r="S55" s="160" t="s">
        <v>236</v>
      </c>
      <c r="T55" s="160" t="s">
        <v>237</v>
      </c>
      <c r="U55" s="160">
        <v>0</v>
      </c>
      <c r="V55" s="160">
        <f t="shared" si="13"/>
        <v>0</v>
      </c>
      <c r="W55" s="160"/>
      <c r="X55" s="160" t="s">
        <v>261</v>
      </c>
      <c r="Y55" s="150"/>
      <c r="Z55" s="150"/>
      <c r="AA55" s="150"/>
      <c r="AB55" s="150"/>
      <c r="AC55" s="150"/>
      <c r="AD55" s="150"/>
      <c r="AE55" s="150"/>
      <c r="AF55" s="150"/>
      <c r="AG55" s="150" t="s">
        <v>1232</v>
      </c>
      <c r="AH55" s="150"/>
      <c r="AI55" s="150"/>
      <c r="AJ55" s="150"/>
      <c r="AK55" s="150"/>
      <c r="AL55" s="150"/>
      <c r="AM55" s="150"/>
      <c r="AN55" s="150"/>
      <c r="AO55" s="150"/>
      <c r="AP55" s="150"/>
      <c r="AQ55" s="150"/>
      <c r="AR55" s="150"/>
      <c r="AS55" s="150"/>
      <c r="AT55" s="150"/>
      <c r="AU55" s="150"/>
      <c r="AV55" s="150"/>
      <c r="AW55" s="150"/>
      <c r="AX55" s="150"/>
      <c r="AY55" s="150"/>
      <c r="AZ55" s="150"/>
      <c r="BA55" s="150"/>
      <c r="BB55" s="150"/>
      <c r="BC55" s="150"/>
      <c r="BD55" s="150"/>
      <c r="BE55" s="150"/>
      <c r="BF55" s="150"/>
      <c r="BG55" s="150"/>
      <c r="BH55" s="150"/>
    </row>
    <row r="56" spans="1:60" outlineLevel="1" x14ac:dyDescent="0.2">
      <c r="A56" s="175">
        <v>46</v>
      </c>
      <c r="B56" s="176" t="s">
        <v>1292</v>
      </c>
      <c r="C56" s="183" t="s">
        <v>1293</v>
      </c>
      <c r="D56" s="177" t="s">
        <v>292</v>
      </c>
      <c r="E56" s="178">
        <v>1</v>
      </c>
      <c r="F56" s="179"/>
      <c r="G56" s="180">
        <f t="shared" si="7"/>
        <v>0</v>
      </c>
      <c r="H56" s="161"/>
      <c r="I56" s="160">
        <f t="shared" si="8"/>
        <v>0</v>
      </c>
      <c r="J56" s="161"/>
      <c r="K56" s="160">
        <f t="shared" si="9"/>
        <v>0</v>
      </c>
      <c r="L56" s="160">
        <v>21</v>
      </c>
      <c r="M56" s="160">
        <f t="shared" si="10"/>
        <v>0</v>
      </c>
      <c r="N56" s="160">
        <v>0</v>
      </c>
      <c r="O56" s="160">
        <f t="shared" si="11"/>
        <v>0</v>
      </c>
      <c r="P56" s="160">
        <v>0</v>
      </c>
      <c r="Q56" s="160">
        <f t="shared" si="12"/>
        <v>0</v>
      </c>
      <c r="R56" s="160"/>
      <c r="S56" s="160" t="s">
        <v>236</v>
      </c>
      <c r="T56" s="160" t="s">
        <v>237</v>
      </c>
      <c r="U56" s="160">
        <v>0</v>
      </c>
      <c r="V56" s="160">
        <f t="shared" si="13"/>
        <v>0</v>
      </c>
      <c r="W56" s="160"/>
      <c r="X56" s="160" t="s">
        <v>261</v>
      </c>
      <c r="Y56" s="150"/>
      <c r="Z56" s="150"/>
      <c r="AA56" s="150"/>
      <c r="AB56" s="150"/>
      <c r="AC56" s="150"/>
      <c r="AD56" s="150"/>
      <c r="AE56" s="150"/>
      <c r="AF56" s="150"/>
      <c r="AG56" s="150" t="s">
        <v>1232</v>
      </c>
      <c r="AH56" s="150"/>
      <c r="AI56" s="150"/>
      <c r="AJ56" s="150"/>
      <c r="AK56" s="150"/>
      <c r="AL56" s="150"/>
      <c r="AM56" s="150"/>
      <c r="AN56" s="150"/>
      <c r="AO56" s="150"/>
      <c r="AP56" s="150"/>
      <c r="AQ56" s="150"/>
      <c r="AR56" s="150"/>
      <c r="AS56" s="150"/>
      <c r="AT56" s="150"/>
      <c r="AU56" s="150"/>
      <c r="AV56" s="150"/>
      <c r="AW56" s="150"/>
      <c r="AX56" s="150"/>
      <c r="AY56" s="150"/>
      <c r="AZ56" s="150"/>
      <c r="BA56" s="150"/>
      <c r="BB56" s="150"/>
      <c r="BC56" s="150"/>
      <c r="BD56" s="150"/>
      <c r="BE56" s="150"/>
      <c r="BF56" s="150"/>
      <c r="BG56" s="150"/>
      <c r="BH56" s="150"/>
    </row>
    <row r="57" spans="1:60" outlineLevel="1" x14ac:dyDescent="0.2">
      <c r="A57" s="175">
        <v>47</v>
      </c>
      <c r="B57" s="176" t="s">
        <v>1294</v>
      </c>
      <c r="C57" s="183" t="s">
        <v>1295</v>
      </c>
      <c r="D57" s="177" t="s">
        <v>292</v>
      </c>
      <c r="E57" s="178">
        <v>1</v>
      </c>
      <c r="F57" s="179"/>
      <c r="G57" s="180">
        <f t="shared" si="7"/>
        <v>0</v>
      </c>
      <c r="H57" s="161"/>
      <c r="I57" s="160">
        <f t="shared" si="8"/>
        <v>0</v>
      </c>
      <c r="J57" s="161"/>
      <c r="K57" s="160">
        <f t="shared" si="9"/>
        <v>0</v>
      </c>
      <c r="L57" s="160">
        <v>21</v>
      </c>
      <c r="M57" s="160">
        <f t="shared" si="10"/>
        <v>0</v>
      </c>
      <c r="N57" s="160">
        <v>0</v>
      </c>
      <c r="O57" s="160">
        <f t="shared" si="11"/>
        <v>0</v>
      </c>
      <c r="P57" s="160">
        <v>0</v>
      </c>
      <c r="Q57" s="160">
        <f t="shared" si="12"/>
        <v>0</v>
      </c>
      <c r="R57" s="160"/>
      <c r="S57" s="160" t="s">
        <v>236</v>
      </c>
      <c r="T57" s="160" t="s">
        <v>237</v>
      </c>
      <c r="U57" s="160">
        <v>0</v>
      </c>
      <c r="V57" s="160">
        <f t="shared" si="13"/>
        <v>0</v>
      </c>
      <c r="W57" s="160"/>
      <c r="X57" s="160" t="s">
        <v>261</v>
      </c>
      <c r="Y57" s="150"/>
      <c r="Z57" s="150"/>
      <c r="AA57" s="150"/>
      <c r="AB57" s="150"/>
      <c r="AC57" s="150"/>
      <c r="AD57" s="150"/>
      <c r="AE57" s="150"/>
      <c r="AF57" s="150"/>
      <c r="AG57" s="150" t="s">
        <v>1232</v>
      </c>
      <c r="AH57" s="150"/>
      <c r="AI57" s="150"/>
      <c r="AJ57" s="150"/>
      <c r="AK57" s="150"/>
      <c r="AL57" s="150"/>
      <c r="AM57" s="150"/>
      <c r="AN57" s="150"/>
      <c r="AO57" s="150"/>
      <c r="AP57" s="150"/>
      <c r="AQ57" s="150"/>
      <c r="AR57" s="150"/>
      <c r="AS57" s="150"/>
      <c r="AT57" s="150"/>
      <c r="AU57" s="150"/>
      <c r="AV57" s="150"/>
      <c r="AW57" s="150"/>
      <c r="AX57" s="150"/>
      <c r="AY57" s="150"/>
      <c r="AZ57" s="150"/>
      <c r="BA57" s="150"/>
      <c r="BB57" s="150"/>
      <c r="BC57" s="150"/>
      <c r="BD57" s="150"/>
      <c r="BE57" s="150"/>
      <c r="BF57" s="150"/>
      <c r="BG57" s="150"/>
      <c r="BH57" s="150"/>
    </row>
    <row r="58" spans="1:60" outlineLevel="1" x14ac:dyDescent="0.2">
      <c r="A58" s="175">
        <v>48</v>
      </c>
      <c r="B58" s="176" t="s">
        <v>1296</v>
      </c>
      <c r="C58" s="183" t="s">
        <v>1297</v>
      </c>
      <c r="D58" s="177" t="s">
        <v>292</v>
      </c>
      <c r="E58" s="178">
        <v>6</v>
      </c>
      <c r="F58" s="179"/>
      <c r="G58" s="180">
        <f t="shared" ref="G58:G89" si="14">ROUND(E58*F58,2)</f>
        <v>0</v>
      </c>
      <c r="H58" s="161"/>
      <c r="I58" s="160">
        <f t="shared" ref="I58:I89" si="15">ROUND(E58*H58,2)</f>
        <v>0</v>
      </c>
      <c r="J58" s="161"/>
      <c r="K58" s="160">
        <f t="shared" ref="K58:K89" si="16">ROUND(E58*J58,2)</f>
        <v>0</v>
      </c>
      <c r="L58" s="160">
        <v>21</v>
      </c>
      <c r="M58" s="160">
        <f t="shared" ref="M58:M89" si="17">G58*(1+L58/100)</f>
        <v>0</v>
      </c>
      <c r="N58" s="160">
        <v>0</v>
      </c>
      <c r="O58" s="160">
        <f t="shared" ref="O58:O89" si="18">ROUND(E58*N58,2)</f>
        <v>0</v>
      </c>
      <c r="P58" s="160">
        <v>0</v>
      </c>
      <c r="Q58" s="160">
        <f t="shared" ref="Q58:Q89" si="19">ROUND(E58*P58,2)</f>
        <v>0</v>
      </c>
      <c r="R58" s="160"/>
      <c r="S58" s="160" t="s">
        <v>236</v>
      </c>
      <c r="T58" s="160" t="s">
        <v>237</v>
      </c>
      <c r="U58" s="160">
        <v>0</v>
      </c>
      <c r="V58" s="160">
        <f t="shared" ref="V58:V89" si="20">ROUND(E58*U58,2)</f>
        <v>0</v>
      </c>
      <c r="W58" s="160"/>
      <c r="X58" s="160" t="s">
        <v>261</v>
      </c>
      <c r="Y58" s="150"/>
      <c r="Z58" s="150"/>
      <c r="AA58" s="150"/>
      <c r="AB58" s="150"/>
      <c r="AC58" s="150"/>
      <c r="AD58" s="150"/>
      <c r="AE58" s="150"/>
      <c r="AF58" s="150"/>
      <c r="AG58" s="150" t="s">
        <v>1232</v>
      </c>
      <c r="AH58" s="150"/>
      <c r="AI58" s="150"/>
      <c r="AJ58" s="150"/>
      <c r="AK58" s="150"/>
      <c r="AL58" s="150"/>
      <c r="AM58" s="150"/>
      <c r="AN58" s="150"/>
      <c r="AO58" s="150"/>
      <c r="AP58" s="150"/>
      <c r="AQ58" s="150"/>
      <c r="AR58" s="150"/>
      <c r="AS58" s="150"/>
      <c r="AT58" s="150"/>
      <c r="AU58" s="150"/>
      <c r="AV58" s="150"/>
      <c r="AW58" s="150"/>
      <c r="AX58" s="150"/>
      <c r="AY58" s="150"/>
      <c r="AZ58" s="150"/>
      <c r="BA58" s="150"/>
      <c r="BB58" s="150"/>
      <c r="BC58" s="150"/>
      <c r="BD58" s="150"/>
      <c r="BE58" s="150"/>
      <c r="BF58" s="150"/>
      <c r="BG58" s="150"/>
      <c r="BH58" s="150"/>
    </row>
    <row r="59" spans="1:60" outlineLevel="1" x14ac:dyDescent="0.2">
      <c r="A59" s="175">
        <v>49</v>
      </c>
      <c r="B59" s="176" t="s">
        <v>1298</v>
      </c>
      <c r="C59" s="183" t="s">
        <v>1299</v>
      </c>
      <c r="D59" s="177" t="s">
        <v>351</v>
      </c>
      <c r="E59" s="178">
        <v>60</v>
      </c>
      <c r="F59" s="179"/>
      <c r="G59" s="180">
        <f t="shared" si="14"/>
        <v>0</v>
      </c>
      <c r="H59" s="161"/>
      <c r="I59" s="160">
        <f t="shared" si="15"/>
        <v>0</v>
      </c>
      <c r="J59" s="161"/>
      <c r="K59" s="160">
        <f t="shared" si="16"/>
        <v>0</v>
      </c>
      <c r="L59" s="160">
        <v>21</v>
      </c>
      <c r="M59" s="160">
        <f t="shared" si="17"/>
        <v>0</v>
      </c>
      <c r="N59" s="160">
        <v>0</v>
      </c>
      <c r="O59" s="160">
        <f t="shared" si="18"/>
        <v>0</v>
      </c>
      <c r="P59" s="160">
        <v>0</v>
      </c>
      <c r="Q59" s="160">
        <f t="shared" si="19"/>
        <v>0</v>
      </c>
      <c r="R59" s="160"/>
      <c r="S59" s="160" t="s">
        <v>236</v>
      </c>
      <c r="T59" s="160" t="s">
        <v>237</v>
      </c>
      <c r="U59" s="160">
        <v>0</v>
      </c>
      <c r="V59" s="160">
        <f t="shared" si="20"/>
        <v>0</v>
      </c>
      <c r="W59" s="160"/>
      <c r="X59" s="160" t="s">
        <v>261</v>
      </c>
      <c r="Y59" s="150"/>
      <c r="Z59" s="150"/>
      <c r="AA59" s="150"/>
      <c r="AB59" s="150"/>
      <c r="AC59" s="150"/>
      <c r="AD59" s="150"/>
      <c r="AE59" s="150"/>
      <c r="AF59" s="150"/>
      <c r="AG59" s="150" t="s">
        <v>1232</v>
      </c>
      <c r="AH59" s="150"/>
      <c r="AI59" s="150"/>
      <c r="AJ59" s="150"/>
      <c r="AK59" s="150"/>
      <c r="AL59" s="150"/>
      <c r="AM59" s="150"/>
      <c r="AN59" s="150"/>
      <c r="AO59" s="150"/>
      <c r="AP59" s="150"/>
      <c r="AQ59" s="150"/>
      <c r="AR59" s="150"/>
      <c r="AS59" s="150"/>
      <c r="AT59" s="150"/>
      <c r="AU59" s="150"/>
      <c r="AV59" s="150"/>
      <c r="AW59" s="150"/>
      <c r="AX59" s="150"/>
      <c r="AY59" s="150"/>
      <c r="AZ59" s="150"/>
      <c r="BA59" s="150"/>
      <c r="BB59" s="150"/>
      <c r="BC59" s="150"/>
      <c r="BD59" s="150"/>
      <c r="BE59" s="150"/>
      <c r="BF59" s="150"/>
      <c r="BG59" s="150"/>
      <c r="BH59" s="150"/>
    </row>
    <row r="60" spans="1:60" outlineLevel="1" x14ac:dyDescent="0.2">
      <c r="A60" s="175">
        <v>50</v>
      </c>
      <c r="B60" s="176" t="s">
        <v>1300</v>
      </c>
      <c r="C60" s="183" t="s">
        <v>1301</v>
      </c>
      <c r="D60" s="177" t="s">
        <v>292</v>
      </c>
      <c r="E60" s="178">
        <v>10</v>
      </c>
      <c r="F60" s="179"/>
      <c r="G60" s="180">
        <f t="shared" si="14"/>
        <v>0</v>
      </c>
      <c r="H60" s="161"/>
      <c r="I60" s="160">
        <f t="shared" si="15"/>
        <v>0</v>
      </c>
      <c r="J60" s="161"/>
      <c r="K60" s="160">
        <f t="shared" si="16"/>
        <v>0</v>
      </c>
      <c r="L60" s="160">
        <v>21</v>
      </c>
      <c r="M60" s="160">
        <f t="shared" si="17"/>
        <v>0</v>
      </c>
      <c r="N60" s="160">
        <v>0</v>
      </c>
      <c r="O60" s="160">
        <f t="shared" si="18"/>
        <v>0</v>
      </c>
      <c r="P60" s="160">
        <v>0</v>
      </c>
      <c r="Q60" s="160">
        <f t="shared" si="19"/>
        <v>0</v>
      </c>
      <c r="R60" s="160"/>
      <c r="S60" s="160" t="s">
        <v>236</v>
      </c>
      <c r="T60" s="160" t="s">
        <v>237</v>
      </c>
      <c r="U60" s="160">
        <v>0</v>
      </c>
      <c r="V60" s="160">
        <f t="shared" si="20"/>
        <v>0</v>
      </c>
      <c r="W60" s="160"/>
      <c r="X60" s="160" t="s">
        <v>261</v>
      </c>
      <c r="Y60" s="150"/>
      <c r="Z60" s="150"/>
      <c r="AA60" s="150"/>
      <c r="AB60" s="150"/>
      <c r="AC60" s="150"/>
      <c r="AD60" s="150"/>
      <c r="AE60" s="150"/>
      <c r="AF60" s="150"/>
      <c r="AG60" s="150" t="s">
        <v>1232</v>
      </c>
      <c r="AH60" s="150"/>
      <c r="AI60" s="150"/>
      <c r="AJ60" s="150"/>
      <c r="AK60" s="150"/>
      <c r="AL60" s="150"/>
      <c r="AM60" s="150"/>
      <c r="AN60" s="150"/>
      <c r="AO60" s="150"/>
      <c r="AP60" s="150"/>
      <c r="AQ60" s="150"/>
      <c r="AR60" s="150"/>
      <c r="AS60" s="150"/>
      <c r="AT60" s="150"/>
      <c r="AU60" s="150"/>
      <c r="AV60" s="150"/>
      <c r="AW60" s="150"/>
      <c r="AX60" s="150"/>
      <c r="AY60" s="150"/>
      <c r="AZ60" s="150"/>
      <c r="BA60" s="150"/>
      <c r="BB60" s="150"/>
      <c r="BC60" s="150"/>
      <c r="BD60" s="150"/>
      <c r="BE60" s="150"/>
      <c r="BF60" s="150"/>
      <c r="BG60" s="150"/>
      <c r="BH60" s="150"/>
    </row>
    <row r="61" spans="1:60" outlineLevel="1" x14ac:dyDescent="0.2">
      <c r="A61" s="175">
        <v>51</v>
      </c>
      <c r="B61" s="176" t="s">
        <v>1302</v>
      </c>
      <c r="C61" s="183" t="s">
        <v>1303</v>
      </c>
      <c r="D61" s="177" t="s">
        <v>351</v>
      </c>
      <c r="E61" s="178">
        <v>110</v>
      </c>
      <c r="F61" s="179"/>
      <c r="G61" s="180">
        <f t="shared" si="14"/>
        <v>0</v>
      </c>
      <c r="H61" s="161"/>
      <c r="I61" s="160">
        <f t="shared" si="15"/>
        <v>0</v>
      </c>
      <c r="J61" s="161"/>
      <c r="K61" s="160">
        <f t="shared" si="16"/>
        <v>0</v>
      </c>
      <c r="L61" s="160">
        <v>21</v>
      </c>
      <c r="M61" s="160">
        <f t="shared" si="17"/>
        <v>0</v>
      </c>
      <c r="N61" s="160">
        <v>0</v>
      </c>
      <c r="O61" s="160">
        <f t="shared" si="18"/>
        <v>0</v>
      </c>
      <c r="P61" s="160">
        <v>0</v>
      </c>
      <c r="Q61" s="160">
        <f t="shared" si="19"/>
        <v>0</v>
      </c>
      <c r="R61" s="160"/>
      <c r="S61" s="160" t="s">
        <v>236</v>
      </c>
      <c r="T61" s="160" t="s">
        <v>237</v>
      </c>
      <c r="U61" s="160">
        <v>0</v>
      </c>
      <c r="V61" s="160">
        <f t="shared" si="20"/>
        <v>0</v>
      </c>
      <c r="W61" s="160"/>
      <c r="X61" s="160" t="s">
        <v>261</v>
      </c>
      <c r="Y61" s="150"/>
      <c r="Z61" s="150"/>
      <c r="AA61" s="150"/>
      <c r="AB61" s="150"/>
      <c r="AC61" s="150"/>
      <c r="AD61" s="150"/>
      <c r="AE61" s="150"/>
      <c r="AF61" s="150"/>
      <c r="AG61" s="150" t="s">
        <v>1232</v>
      </c>
      <c r="AH61" s="150"/>
      <c r="AI61" s="150"/>
      <c r="AJ61" s="150"/>
      <c r="AK61" s="150"/>
      <c r="AL61" s="150"/>
      <c r="AM61" s="150"/>
      <c r="AN61" s="150"/>
      <c r="AO61" s="150"/>
      <c r="AP61" s="150"/>
      <c r="AQ61" s="150"/>
      <c r="AR61" s="150"/>
      <c r="AS61" s="150"/>
      <c r="AT61" s="150"/>
      <c r="AU61" s="150"/>
      <c r="AV61" s="150"/>
      <c r="AW61" s="150"/>
      <c r="AX61" s="150"/>
      <c r="AY61" s="150"/>
      <c r="AZ61" s="150"/>
      <c r="BA61" s="150"/>
      <c r="BB61" s="150"/>
      <c r="BC61" s="150"/>
      <c r="BD61" s="150"/>
      <c r="BE61" s="150"/>
      <c r="BF61" s="150"/>
      <c r="BG61" s="150"/>
      <c r="BH61" s="150"/>
    </row>
    <row r="62" spans="1:60" outlineLevel="1" x14ac:dyDescent="0.2">
      <c r="A62" s="175">
        <v>52</v>
      </c>
      <c r="B62" s="176" t="s">
        <v>1304</v>
      </c>
      <c r="C62" s="183" t="s">
        <v>1305</v>
      </c>
      <c r="D62" s="177" t="s">
        <v>292</v>
      </c>
      <c r="E62" s="178">
        <v>2</v>
      </c>
      <c r="F62" s="179"/>
      <c r="G62" s="180">
        <f t="shared" si="14"/>
        <v>0</v>
      </c>
      <c r="H62" s="161"/>
      <c r="I62" s="160">
        <f t="shared" si="15"/>
        <v>0</v>
      </c>
      <c r="J62" s="161"/>
      <c r="K62" s="160">
        <f t="shared" si="16"/>
        <v>0</v>
      </c>
      <c r="L62" s="160">
        <v>21</v>
      </c>
      <c r="M62" s="160">
        <f t="shared" si="17"/>
        <v>0</v>
      </c>
      <c r="N62" s="160">
        <v>0</v>
      </c>
      <c r="O62" s="160">
        <f t="shared" si="18"/>
        <v>0</v>
      </c>
      <c r="P62" s="160">
        <v>0</v>
      </c>
      <c r="Q62" s="160">
        <f t="shared" si="19"/>
        <v>0</v>
      </c>
      <c r="R62" s="160"/>
      <c r="S62" s="160" t="s">
        <v>236</v>
      </c>
      <c r="T62" s="160" t="s">
        <v>237</v>
      </c>
      <c r="U62" s="160">
        <v>0</v>
      </c>
      <c r="V62" s="160">
        <f t="shared" si="20"/>
        <v>0</v>
      </c>
      <c r="W62" s="160"/>
      <c r="X62" s="160" t="s">
        <v>261</v>
      </c>
      <c r="Y62" s="150"/>
      <c r="Z62" s="150"/>
      <c r="AA62" s="150"/>
      <c r="AB62" s="150"/>
      <c r="AC62" s="150"/>
      <c r="AD62" s="150"/>
      <c r="AE62" s="150"/>
      <c r="AF62" s="150"/>
      <c r="AG62" s="150" t="s">
        <v>1232</v>
      </c>
      <c r="AH62" s="150"/>
      <c r="AI62" s="150"/>
      <c r="AJ62" s="150"/>
      <c r="AK62" s="150"/>
      <c r="AL62" s="150"/>
      <c r="AM62" s="150"/>
      <c r="AN62" s="150"/>
      <c r="AO62" s="150"/>
      <c r="AP62" s="150"/>
      <c r="AQ62" s="150"/>
      <c r="AR62" s="150"/>
      <c r="AS62" s="150"/>
      <c r="AT62" s="150"/>
      <c r="AU62" s="150"/>
      <c r="AV62" s="150"/>
      <c r="AW62" s="150"/>
      <c r="AX62" s="150"/>
      <c r="AY62" s="150"/>
      <c r="AZ62" s="150"/>
      <c r="BA62" s="150"/>
      <c r="BB62" s="150"/>
      <c r="BC62" s="150"/>
      <c r="BD62" s="150"/>
      <c r="BE62" s="150"/>
      <c r="BF62" s="150"/>
      <c r="BG62" s="150"/>
      <c r="BH62" s="150"/>
    </row>
    <row r="63" spans="1:60" outlineLevel="1" x14ac:dyDescent="0.2">
      <c r="A63" s="175">
        <v>53</v>
      </c>
      <c r="B63" s="176" t="s">
        <v>1306</v>
      </c>
      <c r="C63" s="183" t="s">
        <v>1307</v>
      </c>
      <c r="D63" s="177" t="s">
        <v>292</v>
      </c>
      <c r="E63" s="178">
        <v>540</v>
      </c>
      <c r="F63" s="179"/>
      <c r="G63" s="180">
        <f t="shared" si="14"/>
        <v>0</v>
      </c>
      <c r="H63" s="161"/>
      <c r="I63" s="160">
        <f t="shared" si="15"/>
        <v>0</v>
      </c>
      <c r="J63" s="161"/>
      <c r="K63" s="160">
        <f t="shared" si="16"/>
        <v>0</v>
      </c>
      <c r="L63" s="160">
        <v>21</v>
      </c>
      <c r="M63" s="160">
        <f t="shared" si="17"/>
        <v>0</v>
      </c>
      <c r="N63" s="160">
        <v>0</v>
      </c>
      <c r="O63" s="160">
        <f t="shared" si="18"/>
        <v>0</v>
      </c>
      <c r="P63" s="160">
        <v>0</v>
      </c>
      <c r="Q63" s="160">
        <f t="shared" si="19"/>
        <v>0</v>
      </c>
      <c r="R63" s="160"/>
      <c r="S63" s="160" t="s">
        <v>236</v>
      </c>
      <c r="T63" s="160" t="s">
        <v>237</v>
      </c>
      <c r="U63" s="160">
        <v>0</v>
      </c>
      <c r="V63" s="160">
        <f t="shared" si="20"/>
        <v>0</v>
      </c>
      <c r="W63" s="160"/>
      <c r="X63" s="160" t="s">
        <v>261</v>
      </c>
      <c r="Y63" s="150"/>
      <c r="Z63" s="150"/>
      <c r="AA63" s="150"/>
      <c r="AB63" s="150"/>
      <c r="AC63" s="150"/>
      <c r="AD63" s="150"/>
      <c r="AE63" s="150"/>
      <c r="AF63" s="150"/>
      <c r="AG63" s="150" t="s">
        <v>1232</v>
      </c>
      <c r="AH63" s="150"/>
      <c r="AI63" s="150"/>
      <c r="AJ63" s="150"/>
      <c r="AK63" s="150"/>
      <c r="AL63" s="150"/>
      <c r="AM63" s="150"/>
      <c r="AN63" s="150"/>
      <c r="AO63" s="150"/>
      <c r="AP63" s="150"/>
      <c r="AQ63" s="150"/>
      <c r="AR63" s="150"/>
      <c r="AS63" s="150"/>
      <c r="AT63" s="150"/>
      <c r="AU63" s="150"/>
      <c r="AV63" s="150"/>
      <c r="AW63" s="150"/>
      <c r="AX63" s="150"/>
      <c r="AY63" s="150"/>
      <c r="AZ63" s="150"/>
      <c r="BA63" s="150"/>
      <c r="BB63" s="150"/>
      <c r="BC63" s="150"/>
      <c r="BD63" s="150"/>
      <c r="BE63" s="150"/>
      <c r="BF63" s="150"/>
      <c r="BG63" s="150"/>
      <c r="BH63" s="150"/>
    </row>
    <row r="64" spans="1:60" outlineLevel="1" x14ac:dyDescent="0.2">
      <c r="A64" s="175">
        <v>54</v>
      </c>
      <c r="B64" s="176" t="s">
        <v>1308</v>
      </c>
      <c r="C64" s="183" t="s">
        <v>1309</v>
      </c>
      <c r="D64" s="177" t="s">
        <v>292</v>
      </c>
      <c r="E64" s="178">
        <v>180</v>
      </c>
      <c r="F64" s="179"/>
      <c r="G64" s="180">
        <f t="shared" si="14"/>
        <v>0</v>
      </c>
      <c r="H64" s="161"/>
      <c r="I64" s="160">
        <f t="shared" si="15"/>
        <v>0</v>
      </c>
      <c r="J64" s="161"/>
      <c r="K64" s="160">
        <f t="shared" si="16"/>
        <v>0</v>
      </c>
      <c r="L64" s="160">
        <v>21</v>
      </c>
      <c r="M64" s="160">
        <f t="shared" si="17"/>
        <v>0</v>
      </c>
      <c r="N64" s="160">
        <v>0</v>
      </c>
      <c r="O64" s="160">
        <f t="shared" si="18"/>
        <v>0</v>
      </c>
      <c r="P64" s="160">
        <v>0</v>
      </c>
      <c r="Q64" s="160">
        <f t="shared" si="19"/>
        <v>0</v>
      </c>
      <c r="R64" s="160"/>
      <c r="S64" s="160" t="s">
        <v>236</v>
      </c>
      <c r="T64" s="160" t="s">
        <v>237</v>
      </c>
      <c r="U64" s="160">
        <v>0</v>
      </c>
      <c r="V64" s="160">
        <f t="shared" si="20"/>
        <v>0</v>
      </c>
      <c r="W64" s="160"/>
      <c r="X64" s="160" t="s">
        <v>261</v>
      </c>
      <c r="Y64" s="150"/>
      <c r="Z64" s="150"/>
      <c r="AA64" s="150"/>
      <c r="AB64" s="150"/>
      <c r="AC64" s="150"/>
      <c r="AD64" s="150"/>
      <c r="AE64" s="150"/>
      <c r="AF64" s="150"/>
      <c r="AG64" s="150" t="s">
        <v>1232</v>
      </c>
      <c r="AH64" s="150"/>
      <c r="AI64" s="150"/>
      <c r="AJ64" s="150"/>
      <c r="AK64" s="150"/>
      <c r="AL64" s="150"/>
      <c r="AM64" s="150"/>
      <c r="AN64" s="150"/>
      <c r="AO64" s="150"/>
      <c r="AP64" s="150"/>
      <c r="AQ64" s="150"/>
      <c r="AR64" s="150"/>
      <c r="AS64" s="150"/>
      <c r="AT64" s="150"/>
      <c r="AU64" s="150"/>
      <c r="AV64" s="150"/>
      <c r="AW64" s="150"/>
      <c r="AX64" s="150"/>
      <c r="AY64" s="150"/>
      <c r="AZ64" s="150"/>
      <c r="BA64" s="150"/>
      <c r="BB64" s="150"/>
      <c r="BC64" s="150"/>
      <c r="BD64" s="150"/>
      <c r="BE64" s="150"/>
      <c r="BF64" s="150"/>
      <c r="BG64" s="150"/>
      <c r="BH64" s="150"/>
    </row>
    <row r="65" spans="1:60" outlineLevel="1" x14ac:dyDescent="0.2">
      <c r="A65" s="175">
        <v>55</v>
      </c>
      <c r="B65" s="176" t="s">
        <v>1310</v>
      </c>
      <c r="C65" s="183" t="s">
        <v>1311</v>
      </c>
      <c r="D65" s="177" t="s">
        <v>292</v>
      </c>
      <c r="E65" s="178">
        <v>20</v>
      </c>
      <c r="F65" s="179"/>
      <c r="G65" s="180">
        <f t="shared" si="14"/>
        <v>0</v>
      </c>
      <c r="H65" s="161"/>
      <c r="I65" s="160">
        <f t="shared" si="15"/>
        <v>0</v>
      </c>
      <c r="J65" s="161"/>
      <c r="K65" s="160">
        <f t="shared" si="16"/>
        <v>0</v>
      </c>
      <c r="L65" s="160">
        <v>21</v>
      </c>
      <c r="M65" s="160">
        <f t="shared" si="17"/>
        <v>0</v>
      </c>
      <c r="N65" s="160">
        <v>0</v>
      </c>
      <c r="O65" s="160">
        <f t="shared" si="18"/>
        <v>0</v>
      </c>
      <c r="P65" s="160">
        <v>0</v>
      </c>
      <c r="Q65" s="160">
        <f t="shared" si="19"/>
        <v>0</v>
      </c>
      <c r="R65" s="160"/>
      <c r="S65" s="160" t="s">
        <v>236</v>
      </c>
      <c r="T65" s="160" t="s">
        <v>237</v>
      </c>
      <c r="U65" s="160">
        <v>0</v>
      </c>
      <c r="V65" s="160">
        <f t="shared" si="20"/>
        <v>0</v>
      </c>
      <c r="W65" s="160"/>
      <c r="X65" s="160" t="s">
        <v>261</v>
      </c>
      <c r="Y65" s="150"/>
      <c r="Z65" s="150"/>
      <c r="AA65" s="150"/>
      <c r="AB65" s="150"/>
      <c r="AC65" s="150"/>
      <c r="AD65" s="150"/>
      <c r="AE65" s="150"/>
      <c r="AF65" s="150"/>
      <c r="AG65" s="150" t="s">
        <v>1232</v>
      </c>
      <c r="AH65" s="150"/>
      <c r="AI65" s="150"/>
      <c r="AJ65" s="150"/>
      <c r="AK65" s="150"/>
      <c r="AL65" s="150"/>
      <c r="AM65" s="150"/>
      <c r="AN65" s="150"/>
      <c r="AO65" s="150"/>
      <c r="AP65" s="150"/>
      <c r="AQ65" s="150"/>
      <c r="AR65" s="150"/>
      <c r="AS65" s="150"/>
      <c r="AT65" s="150"/>
      <c r="AU65" s="150"/>
      <c r="AV65" s="150"/>
      <c r="AW65" s="150"/>
      <c r="AX65" s="150"/>
      <c r="AY65" s="150"/>
      <c r="AZ65" s="150"/>
      <c r="BA65" s="150"/>
      <c r="BB65" s="150"/>
      <c r="BC65" s="150"/>
      <c r="BD65" s="150"/>
      <c r="BE65" s="150"/>
      <c r="BF65" s="150"/>
      <c r="BG65" s="150"/>
      <c r="BH65" s="150"/>
    </row>
    <row r="66" spans="1:60" outlineLevel="1" x14ac:dyDescent="0.2">
      <c r="A66" s="175">
        <v>56</v>
      </c>
      <c r="B66" s="176" t="s">
        <v>1312</v>
      </c>
      <c r="C66" s="183" t="s">
        <v>1313</v>
      </c>
      <c r="D66" s="177" t="s">
        <v>351</v>
      </c>
      <c r="E66" s="178">
        <v>60</v>
      </c>
      <c r="F66" s="179"/>
      <c r="G66" s="180">
        <f t="shared" si="14"/>
        <v>0</v>
      </c>
      <c r="H66" s="161"/>
      <c r="I66" s="160">
        <f t="shared" si="15"/>
        <v>0</v>
      </c>
      <c r="J66" s="161"/>
      <c r="K66" s="160">
        <f t="shared" si="16"/>
        <v>0</v>
      </c>
      <c r="L66" s="160">
        <v>21</v>
      </c>
      <c r="M66" s="160">
        <f t="shared" si="17"/>
        <v>0</v>
      </c>
      <c r="N66" s="160">
        <v>0</v>
      </c>
      <c r="O66" s="160">
        <f t="shared" si="18"/>
        <v>0</v>
      </c>
      <c r="P66" s="160">
        <v>0</v>
      </c>
      <c r="Q66" s="160">
        <f t="shared" si="19"/>
        <v>0</v>
      </c>
      <c r="R66" s="160"/>
      <c r="S66" s="160" t="s">
        <v>236</v>
      </c>
      <c r="T66" s="160" t="s">
        <v>237</v>
      </c>
      <c r="U66" s="160">
        <v>0</v>
      </c>
      <c r="V66" s="160">
        <f t="shared" si="20"/>
        <v>0</v>
      </c>
      <c r="W66" s="160"/>
      <c r="X66" s="160" t="s">
        <v>261</v>
      </c>
      <c r="Y66" s="150"/>
      <c r="Z66" s="150"/>
      <c r="AA66" s="150"/>
      <c r="AB66" s="150"/>
      <c r="AC66" s="150"/>
      <c r="AD66" s="150"/>
      <c r="AE66" s="150"/>
      <c r="AF66" s="150"/>
      <c r="AG66" s="150" t="s">
        <v>1232</v>
      </c>
      <c r="AH66" s="150"/>
      <c r="AI66" s="150"/>
      <c r="AJ66" s="150"/>
      <c r="AK66" s="150"/>
      <c r="AL66" s="150"/>
      <c r="AM66" s="150"/>
      <c r="AN66" s="150"/>
      <c r="AO66" s="150"/>
      <c r="AP66" s="150"/>
      <c r="AQ66" s="150"/>
      <c r="AR66" s="150"/>
      <c r="AS66" s="150"/>
      <c r="AT66" s="150"/>
      <c r="AU66" s="150"/>
      <c r="AV66" s="150"/>
      <c r="AW66" s="150"/>
      <c r="AX66" s="150"/>
      <c r="AY66" s="150"/>
      <c r="AZ66" s="150"/>
      <c r="BA66" s="150"/>
      <c r="BB66" s="150"/>
      <c r="BC66" s="150"/>
      <c r="BD66" s="150"/>
      <c r="BE66" s="150"/>
      <c r="BF66" s="150"/>
      <c r="BG66" s="150"/>
      <c r="BH66" s="150"/>
    </row>
    <row r="67" spans="1:60" outlineLevel="1" x14ac:dyDescent="0.2">
      <c r="A67" s="175">
        <v>57</v>
      </c>
      <c r="B67" s="176" t="s">
        <v>1314</v>
      </c>
      <c r="C67" s="183" t="s">
        <v>1315</v>
      </c>
      <c r="D67" s="177" t="s">
        <v>351</v>
      </c>
      <c r="E67" s="178">
        <v>70</v>
      </c>
      <c r="F67" s="179"/>
      <c r="G67" s="180">
        <f t="shared" si="14"/>
        <v>0</v>
      </c>
      <c r="H67" s="161"/>
      <c r="I67" s="160">
        <f t="shared" si="15"/>
        <v>0</v>
      </c>
      <c r="J67" s="161"/>
      <c r="K67" s="160">
        <f t="shared" si="16"/>
        <v>0</v>
      </c>
      <c r="L67" s="160">
        <v>21</v>
      </c>
      <c r="M67" s="160">
        <f t="shared" si="17"/>
        <v>0</v>
      </c>
      <c r="N67" s="160">
        <v>0</v>
      </c>
      <c r="O67" s="160">
        <f t="shared" si="18"/>
        <v>0</v>
      </c>
      <c r="P67" s="160">
        <v>0</v>
      </c>
      <c r="Q67" s="160">
        <f t="shared" si="19"/>
        <v>0</v>
      </c>
      <c r="R67" s="160"/>
      <c r="S67" s="160" t="s">
        <v>236</v>
      </c>
      <c r="T67" s="160" t="s">
        <v>237</v>
      </c>
      <c r="U67" s="160">
        <v>0</v>
      </c>
      <c r="V67" s="160">
        <f t="shared" si="20"/>
        <v>0</v>
      </c>
      <c r="W67" s="160"/>
      <c r="X67" s="160" t="s">
        <v>261</v>
      </c>
      <c r="Y67" s="150"/>
      <c r="Z67" s="150"/>
      <c r="AA67" s="150"/>
      <c r="AB67" s="150"/>
      <c r="AC67" s="150"/>
      <c r="AD67" s="150"/>
      <c r="AE67" s="150"/>
      <c r="AF67" s="150"/>
      <c r="AG67" s="150" t="s">
        <v>1232</v>
      </c>
      <c r="AH67" s="150"/>
      <c r="AI67" s="150"/>
      <c r="AJ67" s="150"/>
      <c r="AK67" s="150"/>
      <c r="AL67" s="150"/>
      <c r="AM67" s="150"/>
      <c r="AN67" s="150"/>
      <c r="AO67" s="150"/>
      <c r="AP67" s="150"/>
      <c r="AQ67" s="150"/>
      <c r="AR67" s="150"/>
      <c r="AS67" s="150"/>
      <c r="AT67" s="150"/>
      <c r="AU67" s="150"/>
      <c r="AV67" s="150"/>
      <c r="AW67" s="150"/>
      <c r="AX67" s="150"/>
      <c r="AY67" s="150"/>
      <c r="AZ67" s="150"/>
      <c r="BA67" s="150"/>
      <c r="BB67" s="150"/>
      <c r="BC67" s="150"/>
      <c r="BD67" s="150"/>
      <c r="BE67" s="150"/>
      <c r="BF67" s="150"/>
      <c r="BG67" s="150"/>
      <c r="BH67" s="150"/>
    </row>
    <row r="68" spans="1:60" outlineLevel="1" x14ac:dyDescent="0.2">
      <c r="A68" s="175">
        <v>58</v>
      </c>
      <c r="B68" s="176" t="s">
        <v>1316</v>
      </c>
      <c r="C68" s="183" t="s">
        <v>1317</v>
      </c>
      <c r="D68" s="177" t="s">
        <v>1009</v>
      </c>
      <c r="E68" s="178">
        <v>50</v>
      </c>
      <c r="F68" s="179"/>
      <c r="G68" s="180">
        <f t="shared" si="14"/>
        <v>0</v>
      </c>
      <c r="H68" s="161"/>
      <c r="I68" s="160">
        <f t="shared" si="15"/>
        <v>0</v>
      </c>
      <c r="J68" s="161"/>
      <c r="K68" s="160">
        <f t="shared" si="16"/>
        <v>0</v>
      </c>
      <c r="L68" s="160">
        <v>21</v>
      </c>
      <c r="M68" s="160">
        <f t="shared" si="17"/>
        <v>0</v>
      </c>
      <c r="N68" s="160">
        <v>0</v>
      </c>
      <c r="O68" s="160">
        <f t="shared" si="18"/>
        <v>0</v>
      </c>
      <c r="P68" s="160">
        <v>0</v>
      </c>
      <c r="Q68" s="160">
        <f t="shared" si="19"/>
        <v>0</v>
      </c>
      <c r="R68" s="160"/>
      <c r="S68" s="160" t="s">
        <v>236</v>
      </c>
      <c r="T68" s="160" t="s">
        <v>237</v>
      </c>
      <c r="U68" s="160">
        <v>0</v>
      </c>
      <c r="V68" s="160">
        <f t="shared" si="20"/>
        <v>0</v>
      </c>
      <c r="W68" s="160"/>
      <c r="X68" s="160" t="s">
        <v>261</v>
      </c>
      <c r="Y68" s="150"/>
      <c r="Z68" s="150"/>
      <c r="AA68" s="150"/>
      <c r="AB68" s="150"/>
      <c r="AC68" s="150"/>
      <c r="AD68" s="150"/>
      <c r="AE68" s="150"/>
      <c r="AF68" s="150"/>
      <c r="AG68" s="150" t="s">
        <v>1232</v>
      </c>
      <c r="AH68" s="150"/>
      <c r="AI68" s="150"/>
      <c r="AJ68" s="150"/>
      <c r="AK68" s="150"/>
      <c r="AL68" s="150"/>
      <c r="AM68" s="150"/>
      <c r="AN68" s="150"/>
      <c r="AO68" s="150"/>
      <c r="AP68" s="150"/>
      <c r="AQ68" s="150"/>
      <c r="AR68" s="150"/>
      <c r="AS68" s="150"/>
      <c r="AT68" s="150"/>
      <c r="AU68" s="150"/>
      <c r="AV68" s="150"/>
      <c r="AW68" s="150"/>
      <c r="AX68" s="150"/>
      <c r="AY68" s="150"/>
      <c r="AZ68" s="150"/>
      <c r="BA68" s="150"/>
      <c r="BB68" s="150"/>
      <c r="BC68" s="150"/>
      <c r="BD68" s="150"/>
      <c r="BE68" s="150"/>
      <c r="BF68" s="150"/>
      <c r="BG68" s="150"/>
      <c r="BH68" s="150"/>
    </row>
    <row r="69" spans="1:60" outlineLevel="1" x14ac:dyDescent="0.2">
      <c r="A69" s="175">
        <v>59</v>
      </c>
      <c r="B69" s="176" t="s">
        <v>1318</v>
      </c>
      <c r="C69" s="183" t="s">
        <v>1319</v>
      </c>
      <c r="D69" s="177" t="s">
        <v>1009</v>
      </c>
      <c r="E69" s="178">
        <v>20</v>
      </c>
      <c r="F69" s="179"/>
      <c r="G69" s="180">
        <f t="shared" si="14"/>
        <v>0</v>
      </c>
      <c r="H69" s="161"/>
      <c r="I69" s="160">
        <f t="shared" si="15"/>
        <v>0</v>
      </c>
      <c r="J69" s="161"/>
      <c r="K69" s="160">
        <f t="shared" si="16"/>
        <v>0</v>
      </c>
      <c r="L69" s="160">
        <v>21</v>
      </c>
      <c r="M69" s="160">
        <f t="shared" si="17"/>
        <v>0</v>
      </c>
      <c r="N69" s="160">
        <v>0</v>
      </c>
      <c r="O69" s="160">
        <f t="shared" si="18"/>
        <v>0</v>
      </c>
      <c r="P69" s="160">
        <v>0</v>
      </c>
      <c r="Q69" s="160">
        <f t="shared" si="19"/>
        <v>0</v>
      </c>
      <c r="R69" s="160"/>
      <c r="S69" s="160" t="s">
        <v>236</v>
      </c>
      <c r="T69" s="160" t="s">
        <v>237</v>
      </c>
      <c r="U69" s="160">
        <v>0</v>
      </c>
      <c r="V69" s="160">
        <f t="shared" si="20"/>
        <v>0</v>
      </c>
      <c r="W69" s="160"/>
      <c r="X69" s="160" t="s">
        <v>261</v>
      </c>
      <c r="Y69" s="150"/>
      <c r="Z69" s="150"/>
      <c r="AA69" s="150"/>
      <c r="AB69" s="150"/>
      <c r="AC69" s="150"/>
      <c r="AD69" s="150"/>
      <c r="AE69" s="150"/>
      <c r="AF69" s="150"/>
      <c r="AG69" s="150" t="s">
        <v>1232</v>
      </c>
      <c r="AH69" s="150"/>
      <c r="AI69" s="150"/>
      <c r="AJ69" s="150"/>
      <c r="AK69" s="150"/>
      <c r="AL69" s="150"/>
      <c r="AM69" s="150"/>
      <c r="AN69" s="150"/>
      <c r="AO69" s="150"/>
      <c r="AP69" s="150"/>
      <c r="AQ69" s="150"/>
      <c r="AR69" s="150"/>
      <c r="AS69" s="150"/>
      <c r="AT69" s="150"/>
      <c r="AU69" s="150"/>
      <c r="AV69" s="150"/>
      <c r="AW69" s="150"/>
      <c r="AX69" s="150"/>
      <c r="AY69" s="150"/>
      <c r="AZ69" s="150"/>
      <c r="BA69" s="150"/>
      <c r="BB69" s="150"/>
      <c r="BC69" s="150"/>
      <c r="BD69" s="150"/>
      <c r="BE69" s="150"/>
      <c r="BF69" s="150"/>
      <c r="BG69" s="150"/>
      <c r="BH69" s="150"/>
    </row>
    <row r="70" spans="1:60" outlineLevel="1" x14ac:dyDescent="0.2">
      <c r="A70" s="175">
        <v>60</v>
      </c>
      <c r="B70" s="176" t="s">
        <v>1320</v>
      </c>
      <c r="C70" s="183" t="s">
        <v>1321</v>
      </c>
      <c r="D70" s="177" t="s">
        <v>1277</v>
      </c>
      <c r="E70" s="178">
        <v>1</v>
      </c>
      <c r="F70" s="179"/>
      <c r="G70" s="180">
        <f t="shared" si="14"/>
        <v>0</v>
      </c>
      <c r="H70" s="161"/>
      <c r="I70" s="160">
        <f t="shared" si="15"/>
        <v>0</v>
      </c>
      <c r="J70" s="161"/>
      <c r="K70" s="160">
        <f t="shared" si="16"/>
        <v>0</v>
      </c>
      <c r="L70" s="160">
        <v>21</v>
      </c>
      <c r="M70" s="160">
        <f t="shared" si="17"/>
        <v>0</v>
      </c>
      <c r="N70" s="160">
        <v>0</v>
      </c>
      <c r="O70" s="160">
        <f t="shared" si="18"/>
        <v>0</v>
      </c>
      <c r="P70" s="160">
        <v>0</v>
      </c>
      <c r="Q70" s="160">
        <f t="shared" si="19"/>
        <v>0</v>
      </c>
      <c r="R70" s="160"/>
      <c r="S70" s="160" t="s">
        <v>236</v>
      </c>
      <c r="T70" s="160" t="s">
        <v>237</v>
      </c>
      <c r="U70" s="160">
        <v>0</v>
      </c>
      <c r="V70" s="160">
        <f t="shared" si="20"/>
        <v>0</v>
      </c>
      <c r="W70" s="160"/>
      <c r="X70" s="160" t="s">
        <v>261</v>
      </c>
      <c r="Y70" s="150"/>
      <c r="Z70" s="150"/>
      <c r="AA70" s="150"/>
      <c r="AB70" s="150"/>
      <c r="AC70" s="150"/>
      <c r="AD70" s="150"/>
      <c r="AE70" s="150"/>
      <c r="AF70" s="150"/>
      <c r="AG70" s="150" t="s">
        <v>1232</v>
      </c>
      <c r="AH70" s="150"/>
      <c r="AI70" s="150"/>
      <c r="AJ70" s="150"/>
      <c r="AK70" s="150"/>
      <c r="AL70" s="150"/>
      <c r="AM70" s="150"/>
      <c r="AN70" s="150"/>
      <c r="AO70" s="150"/>
      <c r="AP70" s="150"/>
      <c r="AQ70" s="150"/>
      <c r="AR70" s="150"/>
      <c r="AS70" s="150"/>
      <c r="AT70" s="150"/>
      <c r="AU70" s="150"/>
      <c r="AV70" s="150"/>
      <c r="AW70" s="150"/>
      <c r="AX70" s="150"/>
      <c r="AY70" s="150"/>
      <c r="AZ70" s="150"/>
      <c r="BA70" s="150"/>
      <c r="BB70" s="150"/>
      <c r="BC70" s="150"/>
      <c r="BD70" s="150"/>
      <c r="BE70" s="150"/>
      <c r="BF70" s="150"/>
      <c r="BG70" s="150"/>
      <c r="BH70" s="150"/>
    </row>
    <row r="71" spans="1:60" outlineLevel="1" x14ac:dyDescent="0.2">
      <c r="A71" s="175">
        <v>61</v>
      </c>
      <c r="B71" s="176" t="s">
        <v>1322</v>
      </c>
      <c r="C71" s="183" t="s">
        <v>1323</v>
      </c>
      <c r="D71" s="177" t="s">
        <v>1277</v>
      </c>
      <c r="E71" s="178">
        <v>1</v>
      </c>
      <c r="F71" s="179"/>
      <c r="G71" s="180">
        <f t="shared" si="14"/>
        <v>0</v>
      </c>
      <c r="H71" s="161"/>
      <c r="I71" s="160">
        <f t="shared" si="15"/>
        <v>0</v>
      </c>
      <c r="J71" s="161"/>
      <c r="K71" s="160">
        <f t="shared" si="16"/>
        <v>0</v>
      </c>
      <c r="L71" s="160">
        <v>21</v>
      </c>
      <c r="M71" s="160">
        <f t="shared" si="17"/>
        <v>0</v>
      </c>
      <c r="N71" s="160">
        <v>0</v>
      </c>
      <c r="O71" s="160">
        <f t="shared" si="18"/>
        <v>0</v>
      </c>
      <c r="P71" s="160">
        <v>0</v>
      </c>
      <c r="Q71" s="160">
        <f t="shared" si="19"/>
        <v>0</v>
      </c>
      <c r="R71" s="160"/>
      <c r="S71" s="160" t="s">
        <v>236</v>
      </c>
      <c r="T71" s="160" t="s">
        <v>237</v>
      </c>
      <c r="U71" s="160">
        <v>0</v>
      </c>
      <c r="V71" s="160">
        <f t="shared" si="20"/>
        <v>0</v>
      </c>
      <c r="W71" s="160"/>
      <c r="X71" s="160" t="s">
        <v>261</v>
      </c>
      <c r="Y71" s="150"/>
      <c r="Z71" s="150"/>
      <c r="AA71" s="150"/>
      <c r="AB71" s="150"/>
      <c r="AC71" s="150"/>
      <c r="AD71" s="150"/>
      <c r="AE71" s="150"/>
      <c r="AF71" s="150"/>
      <c r="AG71" s="150" t="s">
        <v>1232</v>
      </c>
      <c r="AH71" s="150"/>
      <c r="AI71" s="150"/>
      <c r="AJ71" s="150"/>
      <c r="AK71" s="150"/>
      <c r="AL71" s="150"/>
      <c r="AM71" s="150"/>
      <c r="AN71" s="150"/>
      <c r="AO71" s="150"/>
      <c r="AP71" s="150"/>
      <c r="AQ71" s="150"/>
      <c r="AR71" s="150"/>
      <c r="AS71" s="150"/>
      <c r="AT71" s="150"/>
      <c r="AU71" s="150"/>
      <c r="AV71" s="150"/>
      <c r="AW71" s="150"/>
      <c r="AX71" s="150"/>
      <c r="AY71" s="150"/>
      <c r="AZ71" s="150"/>
      <c r="BA71" s="150"/>
      <c r="BB71" s="150"/>
      <c r="BC71" s="150"/>
      <c r="BD71" s="150"/>
      <c r="BE71" s="150"/>
      <c r="BF71" s="150"/>
      <c r="BG71" s="150"/>
      <c r="BH71" s="150"/>
    </row>
    <row r="72" spans="1:60" outlineLevel="1" x14ac:dyDescent="0.2">
      <c r="A72" s="175">
        <v>62</v>
      </c>
      <c r="B72" s="176" t="s">
        <v>1324</v>
      </c>
      <c r="C72" s="183" t="s">
        <v>1325</v>
      </c>
      <c r="D72" s="177" t="s">
        <v>292</v>
      </c>
      <c r="E72" s="178">
        <v>1</v>
      </c>
      <c r="F72" s="179"/>
      <c r="G72" s="180">
        <f t="shared" si="14"/>
        <v>0</v>
      </c>
      <c r="H72" s="161"/>
      <c r="I72" s="160">
        <f t="shared" si="15"/>
        <v>0</v>
      </c>
      <c r="J72" s="161"/>
      <c r="K72" s="160">
        <f t="shared" si="16"/>
        <v>0</v>
      </c>
      <c r="L72" s="160">
        <v>21</v>
      </c>
      <c r="M72" s="160">
        <f t="shared" si="17"/>
        <v>0</v>
      </c>
      <c r="N72" s="160">
        <v>0</v>
      </c>
      <c r="O72" s="160">
        <f t="shared" si="18"/>
        <v>0</v>
      </c>
      <c r="P72" s="160">
        <v>0</v>
      </c>
      <c r="Q72" s="160">
        <f t="shared" si="19"/>
        <v>0</v>
      </c>
      <c r="R72" s="160"/>
      <c r="S72" s="160" t="s">
        <v>236</v>
      </c>
      <c r="T72" s="160" t="s">
        <v>237</v>
      </c>
      <c r="U72" s="160">
        <v>0</v>
      </c>
      <c r="V72" s="160">
        <f t="shared" si="20"/>
        <v>0</v>
      </c>
      <c r="W72" s="160"/>
      <c r="X72" s="160" t="s">
        <v>261</v>
      </c>
      <c r="Y72" s="150"/>
      <c r="Z72" s="150"/>
      <c r="AA72" s="150"/>
      <c r="AB72" s="150"/>
      <c r="AC72" s="150"/>
      <c r="AD72" s="150"/>
      <c r="AE72" s="150"/>
      <c r="AF72" s="150"/>
      <c r="AG72" s="150" t="s">
        <v>1232</v>
      </c>
      <c r="AH72" s="150"/>
      <c r="AI72" s="150"/>
      <c r="AJ72" s="150"/>
      <c r="AK72" s="150"/>
      <c r="AL72" s="150"/>
      <c r="AM72" s="150"/>
      <c r="AN72" s="150"/>
      <c r="AO72" s="150"/>
      <c r="AP72" s="150"/>
      <c r="AQ72" s="150"/>
      <c r="AR72" s="150"/>
      <c r="AS72" s="150"/>
      <c r="AT72" s="150"/>
      <c r="AU72" s="150"/>
      <c r="AV72" s="150"/>
      <c r="AW72" s="150"/>
      <c r="AX72" s="150"/>
      <c r="AY72" s="150"/>
      <c r="AZ72" s="150"/>
      <c r="BA72" s="150"/>
      <c r="BB72" s="150"/>
      <c r="BC72" s="150"/>
      <c r="BD72" s="150"/>
      <c r="BE72" s="150"/>
      <c r="BF72" s="150"/>
      <c r="BG72" s="150"/>
      <c r="BH72" s="150"/>
    </row>
    <row r="73" spans="1:60" outlineLevel="1" x14ac:dyDescent="0.2">
      <c r="A73" s="175">
        <v>63</v>
      </c>
      <c r="B73" s="176" t="s">
        <v>1326</v>
      </c>
      <c r="C73" s="183" t="s">
        <v>1327</v>
      </c>
      <c r="D73" s="177" t="s">
        <v>292</v>
      </c>
      <c r="E73" s="178">
        <v>1</v>
      </c>
      <c r="F73" s="179"/>
      <c r="G73" s="180">
        <f t="shared" si="14"/>
        <v>0</v>
      </c>
      <c r="H73" s="161"/>
      <c r="I73" s="160">
        <f t="shared" si="15"/>
        <v>0</v>
      </c>
      <c r="J73" s="161"/>
      <c r="K73" s="160">
        <f t="shared" si="16"/>
        <v>0</v>
      </c>
      <c r="L73" s="160">
        <v>21</v>
      </c>
      <c r="M73" s="160">
        <f t="shared" si="17"/>
        <v>0</v>
      </c>
      <c r="N73" s="160">
        <v>0</v>
      </c>
      <c r="O73" s="160">
        <f t="shared" si="18"/>
        <v>0</v>
      </c>
      <c r="P73" s="160">
        <v>0</v>
      </c>
      <c r="Q73" s="160">
        <f t="shared" si="19"/>
        <v>0</v>
      </c>
      <c r="R73" s="160"/>
      <c r="S73" s="160" t="s">
        <v>236</v>
      </c>
      <c r="T73" s="160" t="s">
        <v>237</v>
      </c>
      <c r="U73" s="160">
        <v>0</v>
      </c>
      <c r="V73" s="160">
        <f t="shared" si="20"/>
        <v>0</v>
      </c>
      <c r="W73" s="160"/>
      <c r="X73" s="160" t="s">
        <v>261</v>
      </c>
      <c r="Y73" s="150"/>
      <c r="Z73" s="150"/>
      <c r="AA73" s="150"/>
      <c r="AB73" s="150"/>
      <c r="AC73" s="150"/>
      <c r="AD73" s="150"/>
      <c r="AE73" s="150"/>
      <c r="AF73" s="150"/>
      <c r="AG73" s="150" t="s">
        <v>1232</v>
      </c>
      <c r="AH73" s="150"/>
      <c r="AI73" s="150"/>
      <c r="AJ73" s="150"/>
      <c r="AK73" s="150"/>
      <c r="AL73" s="150"/>
      <c r="AM73" s="150"/>
      <c r="AN73" s="150"/>
      <c r="AO73" s="150"/>
      <c r="AP73" s="150"/>
      <c r="AQ73" s="150"/>
      <c r="AR73" s="150"/>
      <c r="AS73" s="150"/>
      <c r="AT73" s="150"/>
      <c r="AU73" s="150"/>
      <c r="AV73" s="150"/>
      <c r="AW73" s="150"/>
      <c r="AX73" s="150"/>
      <c r="AY73" s="150"/>
      <c r="AZ73" s="150"/>
      <c r="BA73" s="150"/>
      <c r="BB73" s="150"/>
      <c r="BC73" s="150"/>
      <c r="BD73" s="150"/>
      <c r="BE73" s="150"/>
      <c r="BF73" s="150"/>
      <c r="BG73" s="150"/>
      <c r="BH73" s="150"/>
    </row>
    <row r="74" spans="1:60" outlineLevel="1" x14ac:dyDescent="0.2">
      <c r="A74" s="175">
        <v>64</v>
      </c>
      <c r="B74" s="176" t="s">
        <v>1328</v>
      </c>
      <c r="C74" s="183" t="s">
        <v>1329</v>
      </c>
      <c r="D74" s="177" t="s">
        <v>1009</v>
      </c>
      <c r="E74" s="178">
        <v>50</v>
      </c>
      <c r="F74" s="179"/>
      <c r="G74" s="180">
        <f t="shared" si="14"/>
        <v>0</v>
      </c>
      <c r="H74" s="161"/>
      <c r="I74" s="160">
        <f t="shared" si="15"/>
        <v>0</v>
      </c>
      <c r="J74" s="161"/>
      <c r="K74" s="160">
        <f t="shared" si="16"/>
        <v>0</v>
      </c>
      <c r="L74" s="160">
        <v>21</v>
      </c>
      <c r="M74" s="160">
        <f t="shared" si="17"/>
        <v>0</v>
      </c>
      <c r="N74" s="160">
        <v>0</v>
      </c>
      <c r="O74" s="160">
        <f t="shared" si="18"/>
        <v>0</v>
      </c>
      <c r="P74" s="160">
        <v>0</v>
      </c>
      <c r="Q74" s="160">
        <f t="shared" si="19"/>
        <v>0</v>
      </c>
      <c r="R74" s="160"/>
      <c r="S74" s="160" t="s">
        <v>236</v>
      </c>
      <c r="T74" s="160" t="s">
        <v>237</v>
      </c>
      <c r="U74" s="160">
        <v>0</v>
      </c>
      <c r="V74" s="160">
        <f t="shared" si="20"/>
        <v>0</v>
      </c>
      <c r="W74" s="160"/>
      <c r="X74" s="160" t="s">
        <v>261</v>
      </c>
      <c r="Y74" s="150"/>
      <c r="Z74" s="150"/>
      <c r="AA74" s="150"/>
      <c r="AB74" s="150"/>
      <c r="AC74" s="150"/>
      <c r="AD74" s="150"/>
      <c r="AE74" s="150"/>
      <c r="AF74" s="150"/>
      <c r="AG74" s="150" t="s">
        <v>1232</v>
      </c>
      <c r="AH74" s="150"/>
      <c r="AI74" s="150"/>
      <c r="AJ74" s="150"/>
      <c r="AK74" s="150"/>
      <c r="AL74" s="150"/>
      <c r="AM74" s="150"/>
      <c r="AN74" s="150"/>
      <c r="AO74" s="150"/>
      <c r="AP74" s="150"/>
      <c r="AQ74" s="150"/>
      <c r="AR74" s="150"/>
      <c r="AS74" s="150"/>
      <c r="AT74" s="150"/>
      <c r="AU74" s="150"/>
      <c r="AV74" s="150"/>
      <c r="AW74" s="150"/>
      <c r="AX74" s="150"/>
      <c r="AY74" s="150"/>
      <c r="AZ74" s="150"/>
      <c r="BA74" s="150"/>
      <c r="BB74" s="150"/>
      <c r="BC74" s="150"/>
      <c r="BD74" s="150"/>
      <c r="BE74" s="150"/>
      <c r="BF74" s="150"/>
      <c r="BG74" s="150"/>
      <c r="BH74" s="150"/>
    </row>
    <row r="75" spans="1:60" outlineLevel="1" x14ac:dyDescent="0.2">
      <c r="A75" s="175">
        <v>65</v>
      </c>
      <c r="B75" s="176" t="s">
        <v>1330</v>
      </c>
      <c r="C75" s="183" t="s">
        <v>1331</v>
      </c>
      <c r="D75" s="177" t="s">
        <v>1009</v>
      </c>
      <c r="E75" s="178">
        <v>120</v>
      </c>
      <c r="F75" s="179"/>
      <c r="G75" s="180">
        <f t="shared" si="14"/>
        <v>0</v>
      </c>
      <c r="H75" s="161"/>
      <c r="I75" s="160">
        <f t="shared" si="15"/>
        <v>0</v>
      </c>
      <c r="J75" s="161"/>
      <c r="K75" s="160">
        <f t="shared" si="16"/>
        <v>0</v>
      </c>
      <c r="L75" s="160">
        <v>21</v>
      </c>
      <c r="M75" s="160">
        <f t="shared" si="17"/>
        <v>0</v>
      </c>
      <c r="N75" s="160">
        <v>0</v>
      </c>
      <c r="O75" s="160">
        <f t="shared" si="18"/>
        <v>0</v>
      </c>
      <c r="P75" s="160">
        <v>0</v>
      </c>
      <c r="Q75" s="160">
        <f t="shared" si="19"/>
        <v>0</v>
      </c>
      <c r="R75" s="160"/>
      <c r="S75" s="160" t="s">
        <v>236</v>
      </c>
      <c r="T75" s="160" t="s">
        <v>237</v>
      </c>
      <c r="U75" s="160">
        <v>0</v>
      </c>
      <c r="V75" s="160">
        <f t="shared" si="20"/>
        <v>0</v>
      </c>
      <c r="W75" s="160"/>
      <c r="X75" s="160" t="s">
        <v>261</v>
      </c>
      <c r="Y75" s="150"/>
      <c r="Z75" s="150"/>
      <c r="AA75" s="150"/>
      <c r="AB75" s="150"/>
      <c r="AC75" s="150"/>
      <c r="AD75" s="150"/>
      <c r="AE75" s="150"/>
      <c r="AF75" s="150"/>
      <c r="AG75" s="150" t="s">
        <v>1232</v>
      </c>
      <c r="AH75" s="150"/>
      <c r="AI75" s="150"/>
      <c r="AJ75" s="150"/>
      <c r="AK75" s="150"/>
      <c r="AL75" s="150"/>
      <c r="AM75" s="150"/>
      <c r="AN75" s="150"/>
      <c r="AO75" s="150"/>
      <c r="AP75" s="150"/>
      <c r="AQ75" s="150"/>
      <c r="AR75" s="150"/>
      <c r="AS75" s="150"/>
      <c r="AT75" s="150"/>
      <c r="AU75" s="150"/>
      <c r="AV75" s="150"/>
      <c r="AW75" s="150"/>
      <c r="AX75" s="150"/>
      <c r="AY75" s="150"/>
      <c r="AZ75" s="150"/>
      <c r="BA75" s="150"/>
      <c r="BB75" s="150"/>
      <c r="BC75" s="150"/>
      <c r="BD75" s="150"/>
      <c r="BE75" s="150"/>
      <c r="BF75" s="150"/>
      <c r="BG75" s="150"/>
      <c r="BH75" s="150"/>
    </row>
    <row r="76" spans="1:60" outlineLevel="1" x14ac:dyDescent="0.2">
      <c r="A76" s="175">
        <v>66</v>
      </c>
      <c r="B76" s="176" t="s">
        <v>1332</v>
      </c>
      <c r="C76" s="183" t="s">
        <v>1333</v>
      </c>
      <c r="D76" s="177" t="s">
        <v>292</v>
      </c>
      <c r="E76" s="178">
        <v>112</v>
      </c>
      <c r="F76" s="179"/>
      <c r="G76" s="180">
        <f t="shared" si="14"/>
        <v>0</v>
      </c>
      <c r="H76" s="161"/>
      <c r="I76" s="160">
        <f t="shared" si="15"/>
        <v>0</v>
      </c>
      <c r="J76" s="161"/>
      <c r="K76" s="160">
        <f t="shared" si="16"/>
        <v>0</v>
      </c>
      <c r="L76" s="160">
        <v>21</v>
      </c>
      <c r="M76" s="160">
        <f t="shared" si="17"/>
        <v>0</v>
      </c>
      <c r="N76" s="160">
        <v>0</v>
      </c>
      <c r="O76" s="160">
        <f t="shared" si="18"/>
        <v>0</v>
      </c>
      <c r="P76" s="160">
        <v>0</v>
      </c>
      <c r="Q76" s="160">
        <f t="shared" si="19"/>
        <v>0</v>
      </c>
      <c r="R76" s="160"/>
      <c r="S76" s="160" t="s">
        <v>236</v>
      </c>
      <c r="T76" s="160" t="s">
        <v>237</v>
      </c>
      <c r="U76" s="160">
        <v>0</v>
      </c>
      <c r="V76" s="160">
        <f t="shared" si="20"/>
        <v>0</v>
      </c>
      <c r="W76" s="160"/>
      <c r="X76" s="160" t="s">
        <v>261</v>
      </c>
      <c r="Y76" s="150"/>
      <c r="Z76" s="150"/>
      <c r="AA76" s="150"/>
      <c r="AB76" s="150"/>
      <c r="AC76" s="150"/>
      <c r="AD76" s="150"/>
      <c r="AE76" s="150"/>
      <c r="AF76" s="150"/>
      <c r="AG76" s="150" t="s">
        <v>1232</v>
      </c>
      <c r="AH76" s="150"/>
      <c r="AI76" s="150"/>
      <c r="AJ76" s="150"/>
      <c r="AK76" s="150"/>
      <c r="AL76" s="150"/>
      <c r="AM76" s="150"/>
      <c r="AN76" s="150"/>
      <c r="AO76" s="150"/>
      <c r="AP76" s="150"/>
      <c r="AQ76" s="150"/>
      <c r="AR76" s="150"/>
      <c r="AS76" s="150"/>
      <c r="AT76" s="150"/>
      <c r="AU76" s="150"/>
      <c r="AV76" s="150"/>
      <c r="AW76" s="150"/>
      <c r="AX76" s="150"/>
      <c r="AY76" s="150"/>
      <c r="AZ76" s="150"/>
      <c r="BA76" s="150"/>
      <c r="BB76" s="150"/>
      <c r="BC76" s="150"/>
      <c r="BD76" s="150"/>
      <c r="BE76" s="150"/>
      <c r="BF76" s="150"/>
      <c r="BG76" s="150"/>
      <c r="BH76" s="150"/>
    </row>
    <row r="77" spans="1:60" outlineLevel="1" x14ac:dyDescent="0.2">
      <c r="A77" s="175">
        <v>67</v>
      </c>
      <c r="B77" s="176" t="s">
        <v>1334</v>
      </c>
      <c r="C77" s="183" t="s">
        <v>1335</v>
      </c>
      <c r="D77" s="177" t="s">
        <v>292</v>
      </c>
      <c r="E77" s="178">
        <v>10</v>
      </c>
      <c r="F77" s="179"/>
      <c r="G77" s="180">
        <f t="shared" si="14"/>
        <v>0</v>
      </c>
      <c r="H77" s="161"/>
      <c r="I77" s="160">
        <f t="shared" si="15"/>
        <v>0</v>
      </c>
      <c r="J77" s="161"/>
      <c r="K77" s="160">
        <f t="shared" si="16"/>
        <v>0</v>
      </c>
      <c r="L77" s="160">
        <v>21</v>
      </c>
      <c r="M77" s="160">
        <f t="shared" si="17"/>
        <v>0</v>
      </c>
      <c r="N77" s="160">
        <v>0</v>
      </c>
      <c r="O77" s="160">
        <f t="shared" si="18"/>
        <v>0</v>
      </c>
      <c r="P77" s="160">
        <v>0</v>
      </c>
      <c r="Q77" s="160">
        <f t="shared" si="19"/>
        <v>0</v>
      </c>
      <c r="R77" s="160"/>
      <c r="S77" s="160" t="s">
        <v>236</v>
      </c>
      <c r="T77" s="160" t="s">
        <v>237</v>
      </c>
      <c r="U77" s="160">
        <v>0</v>
      </c>
      <c r="V77" s="160">
        <f t="shared" si="20"/>
        <v>0</v>
      </c>
      <c r="W77" s="160"/>
      <c r="X77" s="160" t="s">
        <v>261</v>
      </c>
      <c r="Y77" s="150"/>
      <c r="Z77" s="150"/>
      <c r="AA77" s="150"/>
      <c r="AB77" s="150"/>
      <c r="AC77" s="150"/>
      <c r="AD77" s="150"/>
      <c r="AE77" s="150"/>
      <c r="AF77" s="150"/>
      <c r="AG77" s="150" t="s">
        <v>1232</v>
      </c>
      <c r="AH77" s="150"/>
      <c r="AI77" s="150"/>
      <c r="AJ77" s="150"/>
      <c r="AK77" s="150"/>
      <c r="AL77" s="150"/>
      <c r="AM77" s="150"/>
      <c r="AN77" s="150"/>
      <c r="AO77" s="150"/>
      <c r="AP77" s="150"/>
      <c r="AQ77" s="150"/>
      <c r="AR77" s="150"/>
      <c r="AS77" s="150"/>
      <c r="AT77" s="150"/>
      <c r="AU77" s="150"/>
      <c r="AV77" s="150"/>
      <c r="AW77" s="150"/>
      <c r="AX77" s="150"/>
      <c r="AY77" s="150"/>
      <c r="AZ77" s="150"/>
      <c r="BA77" s="150"/>
      <c r="BB77" s="150"/>
      <c r="BC77" s="150"/>
      <c r="BD77" s="150"/>
      <c r="BE77" s="150"/>
      <c r="BF77" s="150"/>
      <c r="BG77" s="150"/>
      <c r="BH77" s="150"/>
    </row>
    <row r="78" spans="1:60" outlineLevel="1" x14ac:dyDescent="0.2">
      <c r="A78" s="175">
        <v>68</v>
      </c>
      <c r="B78" s="176" t="s">
        <v>1336</v>
      </c>
      <c r="C78" s="183" t="s">
        <v>1337</v>
      </c>
      <c r="D78" s="177" t="s">
        <v>292</v>
      </c>
      <c r="E78" s="178">
        <v>10</v>
      </c>
      <c r="F78" s="179"/>
      <c r="G78" s="180">
        <f t="shared" si="14"/>
        <v>0</v>
      </c>
      <c r="H78" s="161"/>
      <c r="I78" s="160">
        <f t="shared" si="15"/>
        <v>0</v>
      </c>
      <c r="J78" s="161"/>
      <c r="K78" s="160">
        <f t="shared" si="16"/>
        <v>0</v>
      </c>
      <c r="L78" s="160">
        <v>21</v>
      </c>
      <c r="M78" s="160">
        <f t="shared" si="17"/>
        <v>0</v>
      </c>
      <c r="N78" s="160">
        <v>0</v>
      </c>
      <c r="O78" s="160">
        <f t="shared" si="18"/>
        <v>0</v>
      </c>
      <c r="P78" s="160">
        <v>0</v>
      </c>
      <c r="Q78" s="160">
        <f t="shared" si="19"/>
        <v>0</v>
      </c>
      <c r="R78" s="160"/>
      <c r="S78" s="160" t="s">
        <v>236</v>
      </c>
      <c r="T78" s="160" t="s">
        <v>237</v>
      </c>
      <c r="U78" s="160">
        <v>0</v>
      </c>
      <c r="V78" s="160">
        <f t="shared" si="20"/>
        <v>0</v>
      </c>
      <c r="W78" s="160"/>
      <c r="X78" s="160" t="s">
        <v>261</v>
      </c>
      <c r="Y78" s="150"/>
      <c r="Z78" s="150"/>
      <c r="AA78" s="150"/>
      <c r="AB78" s="150"/>
      <c r="AC78" s="150"/>
      <c r="AD78" s="150"/>
      <c r="AE78" s="150"/>
      <c r="AF78" s="150"/>
      <c r="AG78" s="150" t="s">
        <v>1232</v>
      </c>
      <c r="AH78" s="150"/>
      <c r="AI78" s="150"/>
      <c r="AJ78" s="150"/>
      <c r="AK78" s="150"/>
      <c r="AL78" s="150"/>
      <c r="AM78" s="150"/>
      <c r="AN78" s="150"/>
      <c r="AO78" s="150"/>
      <c r="AP78" s="150"/>
      <c r="AQ78" s="150"/>
      <c r="AR78" s="150"/>
      <c r="AS78" s="150"/>
      <c r="AT78" s="150"/>
      <c r="AU78" s="150"/>
      <c r="AV78" s="150"/>
      <c r="AW78" s="150"/>
      <c r="AX78" s="150"/>
      <c r="AY78" s="150"/>
      <c r="AZ78" s="150"/>
      <c r="BA78" s="150"/>
      <c r="BB78" s="150"/>
      <c r="BC78" s="150"/>
      <c r="BD78" s="150"/>
      <c r="BE78" s="150"/>
      <c r="BF78" s="150"/>
      <c r="BG78" s="150"/>
      <c r="BH78" s="150"/>
    </row>
    <row r="79" spans="1:60" outlineLevel="1" x14ac:dyDescent="0.2">
      <c r="A79" s="175">
        <v>69</v>
      </c>
      <c r="B79" s="176" t="s">
        <v>1338</v>
      </c>
      <c r="C79" s="183" t="s">
        <v>1339</v>
      </c>
      <c r="D79" s="177" t="s">
        <v>292</v>
      </c>
      <c r="E79" s="178">
        <v>10</v>
      </c>
      <c r="F79" s="179"/>
      <c r="G79" s="180">
        <f t="shared" si="14"/>
        <v>0</v>
      </c>
      <c r="H79" s="161"/>
      <c r="I79" s="160">
        <f t="shared" si="15"/>
        <v>0</v>
      </c>
      <c r="J79" s="161"/>
      <c r="K79" s="160">
        <f t="shared" si="16"/>
        <v>0</v>
      </c>
      <c r="L79" s="160">
        <v>21</v>
      </c>
      <c r="M79" s="160">
        <f t="shared" si="17"/>
        <v>0</v>
      </c>
      <c r="N79" s="160">
        <v>0</v>
      </c>
      <c r="O79" s="160">
        <f t="shared" si="18"/>
        <v>0</v>
      </c>
      <c r="P79" s="160">
        <v>0</v>
      </c>
      <c r="Q79" s="160">
        <f t="shared" si="19"/>
        <v>0</v>
      </c>
      <c r="R79" s="160"/>
      <c r="S79" s="160" t="s">
        <v>236</v>
      </c>
      <c r="T79" s="160" t="s">
        <v>237</v>
      </c>
      <c r="U79" s="160">
        <v>0</v>
      </c>
      <c r="V79" s="160">
        <f t="shared" si="20"/>
        <v>0</v>
      </c>
      <c r="W79" s="160"/>
      <c r="X79" s="160" t="s">
        <v>261</v>
      </c>
      <c r="Y79" s="150"/>
      <c r="Z79" s="150"/>
      <c r="AA79" s="150"/>
      <c r="AB79" s="150"/>
      <c r="AC79" s="150"/>
      <c r="AD79" s="150"/>
      <c r="AE79" s="150"/>
      <c r="AF79" s="150"/>
      <c r="AG79" s="150" t="s">
        <v>1232</v>
      </c>
      <c r="AH79" s="150"/>
      <c r="AI79" s="150"/>
      <c r="AJ79" s="150"/>
      <c r="AK79" s="150"/>
      <c r="AL79" s="150"/>
      <c r="AM79" s="150"/>
      <c r="AN79" s="150"/>
      <c r="AO79" s="150"/>
      <c r="AP79" s="150"/>
      <c r="AQ79" s="150"/>
      <c r="AR79" s="150"/>
      <c r="AS79" s="150"/>
      <c r="AT79" s="150"/>
      <c r="AU79" s="150"/>
      <c r="AV79" s="150"/>
      <c r="AW79" s="150"/>
      <c r="AX79" s="150"/>
      <c r="AY79" s="150"/>
      <c r="AZ79" s="150"/>
      <c r="BA79" s="150"/>
      <c r="BB79" s="150"/>
      <c r="BC79" s="150"/>
      <c r="BD79" s="150"/>
      <c r="BE79" s="150"/>
      <c r="BF79" s="150"/>
      <c r="BG79" s="150"/>
      <c r="BH79" s="150"/>
    </row>
    <row r="80" spans="1:60" outlineLevel="1" x14ac:dyDescent="0.2">
      <c r="A80" s="175">
        <v>70</v>
      </c>
      <c r="B80" s="176" t="s">
        <v>1340</v>
      </c>
      <c r="C80" s="183" t="s">
        <v>1341</v>
      </c>
      <c r="D80" s="177" t="s">
        <v>292</v>
      </c>
      <c r="E80" s="178">
        <v>10</v>
      </c>
      <c r="F80" s="179"/>
      <c r="G80" s="180">
        <f t="shared" si="14"/>
        <v>0</v>
      </c>
      <c r="H80" s="161"/>
      <c r="I80" s="160">
        <f t="shared" si="15"/>
        <v>0</v>
      </c>
      <c r="J80" s="161"/>
      <c r="K80" s="160">
        <f t="shared" si="16"/>
        <v>0</v>
      </c>
      <c r="L80" s="160">
        <v>21</v>
      </c>
      <c r="M80" s="160">
        <f t="shared" si="17"/>
        <v>0</v>
      </c>
      <c r="N80" s="160">
        <v>0</v>
      </c>
      <c r="O80" s="160">
        <f t="shared" si="18"/>
        <v>0</v>
      </c>
      <c r="P80" s="160">
        <v>0</v>
      </c>
      <c r="Q80" s="160">
        <f t="shared" si="19"/>
        <v>0</v>
      </c>
      <c r="R80" s="160"/>
      <c r="S80" s="160" t="s">
        <v>236</v>
      </c>
      <c r="T80" s="160" t="s">
        <v>237</v>
      </c>
      <c r="U80" s="160">
        <v>0</v>
      </c>
      <c r="V80" s="160">
        <f t="shared" si="20"/>
        <v>0</v>
      </c>
      <c r="W80" s="160"/>
      <c r="X80" s="160" t="s">
        <v>261</v>
      </c>
      <c r="Y80" s="150"/>
      <c r="Z80" s="150"/>
      <c r="AA80" s="150"/>
      <c r="AB80" s="150"/>
      <c r="AC80" s="150"/>
      <c r="AD80" s="150"/>
      <c r="AE80" s="150"/>
      <c r="AF80" s="150"/>
      <c r="AG80" s="150" t="s">
        <v>1232</v>
      </c>
      <c r="AH80" s="150"/>
      <c r="AI80" s="150"/>
      <c r="AJ80" s="150"/>
      <c r="AK80" s="150"/>
      <c r="AL80" s="150"/>
      <c r="AM80" s="150"/>
      <c r="AN80" s="150"/>
      <c r="AO80" s="150"/>
      <c r="AP80" s="150"/>
      <c r="AQ80" s="150"/>
      <c r="AR80" s="150"/>
      <c r="AS80" s="150"/>
      <c r="AT80" s="150"/>
      <c r="AU80" s="150"/>
      <c r="AV80" s="150"/>
      <c r="AW80" s="150"/>
      <c r="AX80" s="150"/>
      <c r="AY80" s="150"/>
      <c r="AZ80" s="150"/>
      <c r="BA80" s="150"/>
      <c r="BB80" s="150"/>
      <c r="BC80" s="150"/>
      <c r="BD80" s="150"/>
      <c r="BE80" s="150"/>
      <c r="BF80" s="150"/>
      <c r="BG80" s="150"/>
      <c r="BH80" s="150"/>
    </row>
    <row r="81" spans="1:60" outlineLevel="1" x14ac:dyDescent="0.2">
      <c r="A81" s="175">
        <v>71</v>
      </c>
      <c r="B81" s="176" t="s">
        <v>1342</v>
      </c>
      <c r="C81" s="183" t="s">
        <v>1343</v>
      </c>
      <c r="D81" s="177" t="s">
        <v>351</v>
      </c>
      <c r="E81" s="178">
        <v>60</v>
      </c>
      <c r="F81" s="179"/>
      <c r="G81" s="180">
        <f t="shared" si="14"/>
        <v>0</v>
      </c>
      <c r="H81" s="161"/>
      <c r="I81" s="160">
        <f t="shared" si="15"/>
        <v>0</v>
      </c>
      <c r="J81" s="161"/>
      <c r="K81" s="160">
        <f t="shared" si="16"/>
        <v>0</v>
      </c>
      <c r="L81" s="160">
        <v>21</v>
      </c>
      <c r="M81" s="160">
        <f t="shared" si="17"/>
        <v>0</v>
      </c>
      <c r="N81" s="160">
        <v>0</v>
      </c>
      <c r="O81" s="160">
        <f t="shared" si="18"/>
        <v>0</v>
      </c>
      <c r="P81" s="160">
        <v>0</v>
      </c>
      <c r="Q81" s="160">
        <f t="shared" si="19"/>
        <v>0</v>
      </c>
      <c r="R81" s="160"/>
      <c r="S81" s="160" t="s">
        <v>236</v>
      </c>
      <c r="T81" s="160" t="s">
        <v>237</v>
      </c>
      <c r="U81" s="160">
        <v>0</v>
      </c>
      <c r="V81" s="160">
        <f t="shared" si="20"/>
        <v>0</v>
      </c>
      <c r="W81" s="160"/>
      <c r="X81" s="160" t="s">
        <v>261</v>
      </c>
      <c r="Y81" s="150"/>
      <c r="Z81" s="150"/>
      <c r="AA81" s="150"/>
      <c r="AB81" s="150"/>
      <c r="AC81" s="150"/>
      <c r="AD81" s="150"/>
      <c r="AE81" s="150"/>
      <c r="AF81" s="150"/>
      <c r="AG81" s="150" t="s">
        <v>1232</v>
      </c>
      <c r="AH81" s="150"/>
      <c r="AI81" s="150"/>
      <c r="AJ81" s="150"/>
      <c r="AK81" s="150"/>
      <c r="AL81" s="150"/>
      <c r="AM81" s="150"/>
      <c r="AN81" s="150"/>
      <c r="AO81" s="150"/>
      <c r="AP81" s="150"/>
      <c r="AQ81" s="150"/>
      <c r="AR81" s="150"/>
      <c r="AS81" s="150"/>
      <c r="AT81" s="150"/>
      <c r="AU81" s="150"/>
      <c r="AV81" s="150"/>
      <c r="AW81" s="150"/>
      <c r="AX81" s="150"/>
      <c r="AY81" s="150"/>
      <c r="AZ81" s="150"/>
      <c r="BA81" s="150"/>
      <c r="BB81" s="150"/>
      <c r="BC81" s="150"/>
      <c r="BD81" s="150"/>
      <c r="BE81" s="150"/>
      <c r="BF81" s="150"/>
      <c r="BG81" s="150"/>
      <c r="BH81" s="150"/>
    </row>
    <row r="82" spans="1:60" outlineLevel="1" x14ac:dyDescent="0.2">
      <c r="A82" s="175">
        <v>72</v>
      </c>
      <c r="B82" s="176" t="s">
        <v>1344</v>
      </c>
      <c r="C82" s="183" t="s">
        <v>1345</v>
      </c>
      <c r="D82" s="177" t="s">
        <v>351</v>
      </c>
      <c r="E82" s="178">
        <v>3380</v>
      </c>
      <c r="F82" s="179"/>
      <c r="G82" s="180">
        <f t="shared" si="14"/>
        <v>0</v>
      </c>
      <c r="H82" s="161"/>
      <c r="I82" s="160">
        <f t="shared" si="15"/>
        <v>0</v>
      </c>
      <c r="J82" s="161"/>
      <c r="K82" s="160">
        <f t="shared" si="16"/>
        <v>0</v>
      </c>
      <c r="L82" s="160">
        <v>21</v>
      </c>
      <c r="M82" s="160">
        <f t="shared" si="17"/>
        <v>0</v>
      </c>
      <c r="N82" s="160">
        <v>0</v>
      </c>
      <c r="O82" s="160">
        <f t="shared" si="18"/>
        <v>0</v>
      </c>
      <c r="P82" s="160">
        <v>0</v>
      </c>
      <c r="Q82" s="160">
        <f t="shared" si="19"/>
        <v>0</v>
      </c>
      <c r="R82" s="160"/>
      <c r="S82" s="160" t="s">
        <v>236</v>
      </c>
      <c r="T82" s="160" t="s">
        <v>237</v>
      </c>
      <c r="U82" s="160">
        <v>0</v>
      </c>
      <c r="V82" s="160">
        <f t="shared" si="20"/>
        <v>0</v>
      </c>
      <c r="W82" s="160"/>
      <c r="X82" s="160" t="s">
        <v>261</v>
      </c>
      <c r="Y82" s="150"/>
      <c r="Z82" s="150"/>
      <c r="AA82" s="150"/>
      <c r="AB82" s="150"/>
      <c r="AC82" s="150"/>
      <c r="AD82" s="150"/>
      <c r="AE82" s="150"/>
      <c r="AF82" s="150"/>
      <c r="AG82" s="150" t="s">
        <v>1232</v>
      </c>
      <c r="AH82" s="150"/>
      <c r="AI82" s="150"/>
      <c r="AJ82" s="150"/>
      <c r="AK82" s="150"/>
      <c r="AL82" s="150"/>
      <c r="AM82" s="150"/>
      <c r="AN82" s="150"/>
      <c r="AO82" s="150"/>
      <c r="AP82" s="150"/>
      <c r="AQ82" s="150"/>
      <c r="AR82" s="150"/>
      <c r="AS82" s="150"/>
      <c r="AT82" s="150"/>
      <c r="AU82" s="150"/>
      <c r="AV82" s="150"/>
      <c r="AW82" s="150"/>
      <c r="AX82" s="150"/>
      <c r="AY82" s="150"/>
      <c r="AZ82" s="150"/>
      <c r="BA82" s="150"/>
      <c r="BB82" s="150"/>
      <c r="BC82" s="150"/>
      <c r="BD82" s="150"/>
      <c r="BE82" s="150"/>
      <c r="BF82" s="150"/>
      <c r="BG82" s="150"/>
      <c r="BH82" s="150"/>
    </row>
    <row r="83" spans="1:60" outlineLevel="1" x14ac:dyDescent="0.2">
      <c r="A83" s="175">
        <v>73</v>
      </c>
      <c r="B83" s="176" t="s">
        <v>1346</v>
      </c>
      <c r="C83" s="183" t="s">
        <v>1347</v>
      </c>
      <c r="D83" s="177" t="s">
        <v>292</v>
      </c>
      <c r="E83" s="178">
        <v>2</v>
      </c>
      <c r="F83" s="179"/>
      <c r="G83" s="180">
        <f t="shared" si="14"/>
        <v>0</v>
      </c>
      <c r="H83" s="161"/>
      <c r="I83" s="160">
        <f t="shared" si="15"/>
        <v>0</v>
      </c>
      <c r="J83" s="161"/>
      <c r="K83" s="160">
        <f t="shared" si="16"/>
        <v>0</v>
      </c>
      <c r="L83" s="160">
        <v>21</v>
      </c>
      <c r="M83" s="160">
        <f t="shared" si="17"/>
        <v>0</v>
      </c>
      <c r="N83" s="160">
        <v>0</v>
      </c>
      <c r="O83" s="160">
        <f t="shared" si="18"/>
        <v>0</v>
      </c>
      <c r="P83" s="160">
        <v>0</v>
      </c>
      <c r="Q83" s="160">
        <f t="shared" si="19"/>
        <v>0</v>
      </c>
      <c r="R83" s="160"/>
      <c r="S83" s="160" t="s">
        <v>236</v>
      </c>
      <c r="T83" s="160" t="s">
        <v>237</v>
      </c>
      <c r="U83" s="160">
        <v>0</v>
      </c>
      <c r="V83" s="160">
        <f t="shared" si="20"/>
        <v>0</v>
      </c>
      <c r="W83" s="160"/>
      <c r="X83" s="160" t="s">
        <v>261</v>
      </c>
      <c r="Y83" s="150"/>
      <c r="Z83" s="150"/>
      <c r="AA83" s="150"/>
      <c r="AB83" s="150"/>
      <c r="AC83" s="150"/>
      <c r="AD83" s="150"/>
      <c r="AE83" s="150"/>
      <c r="AF83" s="150"/>
      <c r="AG83" s="150" t="s">
        <v>1232</v>
      </c>
      <c r="AH83" s="150"/>
      <c r="AI83" s="150"/>
      <c r="AJ83" s="150"/>
      <c r="AK83" s="150"/>
      <c r="AL83" s="150"/>
      <c r="AM83" s="150"/>
      <c r="AN83" s="150"/>
      <c r="AO83" s="150"/>
      <c r="AP83" s="150"/>
      <c r="AQ83" s="150"/>
      <c r="AR83" s="150"/>
      <c r="AS83" s="150"/>
      <c r="AT83" s="150"/>
      <c r="AU83" s="150"/>
      <c r="AV83" s="150"/>
      <c r="AW83" s="150"/>
      <c r="AX83" s="150"/>
      <c r="AY83" s="150"/>
      <c r="AZ83" s="150"/>
      <c r="BA83" s="150"/>
      <c r="BB83" s="150"/>
      <c r="BC83" s="150"/>
      <c r="BD83" s="150"/>
      <c r="BE83" s="150"/>
      <c r="BF83" s="150"/>
      <c r="BG83" s="150"/>
      <c r="BH83" s="150"/>
    </row>
    <row r="84" spans="1:60" outlineLevel="1" x14ac:dyDescent="0.2">
      <c r="A84" s="175">
        <v>74</v>
      </c>
      <c r="B84" s="176" t="s">
        <v>1348</v>
      </c>
      <c r="C84" s="183" t="s">
        <v>1349</v>
      </c>
      <c r="D84" s="177" t="s">
        <v>351</v>
      </c>
      <c r="E84" s="178">
        <v>190</v>
      </c>
      <c r="F84" s="179"/>
      <c r="G84" s="180">
        <f t="shared" si="14"/>
        <v>0</v>
      </c>
      <c r="H84" s="161"/>
      <c r="I84" s="160">
        <f t="shared" si="15"/>
        <v>0</v>
      </c>
      <c r="J84" s="161"/>
      <c r="K84" s="160">
        <f t="shared" si="16"/>
        <v>0</v>
      </c>
      <c r="L84" s="160">
        <v>21</v>
      </c>
      <c r="M84" s="160">
        <f t="shared" si="17"/>
        <v>0</v>
      </c>
      <c r="N84" s="160">
        <v>0</v>
      </c>
      <c r="O84" s="160">
        <f t="shared" si="18"/>
        <v>0</v>
      </c>
      <c r="P84" s="160">
        <v>0</v>
      </c>
      <c r="Q84" s="160">
        <f t="shared" si="19"/>
        <v>0</v>
      </c>
      <c r="R84" s="160"/>
      <c r="S84" s="160" t="s">
        <v>236</v>
      </c>
      <c r="T84" s="160" t="s">
        <v>237</v>
      </c>
      <c r="U84" s="160">
        <v>0</v>
      </c>
      <c r="V84" s="160">
        <f t="shared" si="20"/>
        <v>0</v>
      </c>
      <c r="W84" s="160"/>
      <c r="X84" s="160" t="s">
        <v>261</v>
      </c>
      <c r="Y84" s="150"/>
      <c r="Z84" s="150"/>
      <c r="AA84" s="150"/>
      <c r="AB84" s="150"/>
      <c r="AC84" s="150"/>
      <c r="AD84" s="150"/>
      <c r="AE84" s="150"/>
      <c r="AF84" s="150"/>
      <c r="AG84" s="150" t="s">
        <v>1232</v>
      </c>
      <c r="AH84" s="150"/>
      <c r="AI84" s="150"/>
      <c r="AJ84" s="150"/>
      <c r="AK84" s="150"/>
      <c r="AL84" s="150"/>
      <c r="AM84" s="150"/>
      <c r="AN84" s="150"/>
      <c r="AO84" s="150"/>
      <c r="AP84" s="150"/>
      <c r="AQ84" s="150"/>
      <c r="AR84" s="150"/>
      <c r="AS84" s="150"/>
      <c r="AT84" s="150"/>
      <c r="AU84" s="150"/>
      <c r="AV84" s="150"/>
      <c r="AW84" s="150"/>
      <c r="AX84" s="150"/>
      <c r="AY84" s="150"/>
      <c r="AZ84" s="150"/>
      <c r="BA84" s="150"/>
      <c r="BB84" s="150"/>
      <c r="BC84" s="150"/>
      <c r="BD84" s="150"/>
      <c r="BE84" s="150"/>
      <c r="BF84" s="150"/>
      <c r="BG84" s="150"/>
      <c r="BH84" s="150"/>
    </row>
    <row r="85" spans="1:60" outlineLevel="1" x14ac:dyDescent="0.2">
      <c r="A85" s="175">
        <v>75</v>
      </c>
      <c r="B85" s="176" t="s">
        <v>1350</v>
      </c>
      <c r="C85" s="183" t="s">
        <v>1351</v>
      </c>
      <c r="D85" s="177" t="s">
        <v>292</v>
      </c>
      <c r="E85" s="178">
        <v>500</v>
      </c>
      <c r="F85" s="179"/>
      <c r="G85" s="180">
        <f t="shared" si="14"/>
        <v>0</v>
      </c>
      <c r="H85" s="161"/>
      <c r="I85" s="160">
        <f t="shared" si="15"/>
        <v>0</v>
      </c>
      <c r="J85" s="161"/>
      <c r="K85" s="160">
        <f t="shared" si="16"/>
        <v>0</v>
      </c>
      <c r="L85" s="160">
        <v>21</v>
      </c>
      <c r="M85" s="160">
        <f t="shared" si="17"/>
        <v>0</v>
      </c>
      <c r="N85" s="160">
        <v>0</v>
      </c>
      <c r="O85" s="160">
        <f t="shared" si="18"/>
        <v>0</v>
      </c>
      <c r="P85" s="160">
        <v>0</v>
      </c>
      <c r="Q85" s="160">
        <f t="shared" si="19"/>
        <v>0</v>
      </c>
      <c r="R85" s="160"/>
      <c r="S85" s="160" t="s">
        <v>236</v>
      </c>
      <c r="T85" s="160" t="s">
        <v>237</v>
      </c>
      <c r="U85" s="160">
        <v>0</v>
      </c>
      <c r="V85" s="160">
        <f t="shared" si="20"/>
        <v>0</v>
      </c>
      <c r="W85" s="160"/>
      <c r="X85" s="160" t="s">
        <v>261</v>
      </c>
      <c r="Y85" s="150"/>
      <c r="Z85" s="150"/>
      <c r="AA85" s="150"/>
      <c r="AB85" s="150"/>
      <c r="AC85" s="150"/>
      <c r="AD85" s="150"/>
      <c r="AE85" s="150"/>
      <c r="AF85" s="150"/>
      <c r="AG85" s="150" t="s">
        <v>1232</v>
      </c>
      <c r="AH85" s="150"/>
      <c r="AI85" s="150"/>
      <c r="AJ85" s="150"/>
      <c r="AK85" s="150"/>
      <c r="AL85" s="150"/>
      <c r="AM85" s="150"/>
      <c r="AN85" s="150"/>
      <c r="AO85" s="150"/>
      <c r="AP85" s="150"/>
      <c r="AQ85" s="150"/>
      <c r="AR85" s="150"/>
      <c r="AS85" s="150"/>
      <c r="AT85" s="150"/>
      <c r="AU85" s="150"/>
      <c r="AV85" s="150"/>
      <c r="AW85" s="150"/>
      <c r="AX85" s="150"/>
      <c r="AY85" s="150"/>
      <c r="AZ85" s="150"/>
      <c r="BA85" s="150"/>
      <c r="BB85" s="150"/>
      <c r="BC85" s="150"/>
      <c r="BD85" s="150"/>
      <c r="BE85" s="150"/>
      <c r="BF85" s="150"/>
      <c r="BG85" s="150"/>
      <c r="BH85" s="150"/>
    </row>
    <row r="86" spans="1:60" outlineLevel="1" x14ac:dyDescent="0.2">
      <c r="A86" s="175">
        <v>76</v>
      </c>
      <c r="B86" s="176" t="s">
        <v>1352</v>
      </c>
      <c r="C86" s="183" t="s">
        <v>1353</v>
      </c>
      <c r="D86" s="177" t="s">
        <v>351</v>
      </c>
      <c r="E86" s="178">
        <v>140</v>
      </c>
      <c r="F86" s="179"/>
      <c r="G86" s="180">
        <f t="shared" si="14"/>
        <v>0</v>
      </c>
      <c r="H86" s="161"/>
      <c r="I86" s="160">
        <f t="shared" si="15"/>
        <v>0</v>
      </c>
      <c r="J86" s="161"/>
      <c r="K86" s="160">
        <f t="shared" si="16"/>
        <v>0</v>
      </c>
      <c r="L86" s="160">
        <v>21</v>
      </c>
      <c r="M86" s="160">
        <f t="shared" si="17"/>
        <v>0</v>
      </c>
      <c r="N86" s="160">
        <v>0</v>
      </c>
      <c r="O86" s="160">
        <f t="shared" si="18"/>
        <v>0</v>
      </c>
      <c r="P86" s="160">
        <v>0</v>
      </c>
      <c r="Q86" s="160">
        <f t="shared" si="19"/>
        <v>0</v>
      </c>
      <c r="R86" s="160"/>
      <c r="S86" s="160" t="s">
        <v>236</v>
      </c>
      <c r="T86" s="160" t="s">
        <v>237</v>
      </c>
      <c r="U86" s="160">
        <v>0</v>
      </c>
      <c r="V86" s="160">
        <f t="shared" si="20"/>
        <v>0</v>
      </c>
      <c r="W86" s="160"/>
      <c r="X86" s="160" t="s">
        <v>261</v>
      </c>
      <c r="Y86" s="150"/>
      <c r="Z86" s="150"/>
      <c r="AA86" s="150"/>
      <c r="AB86" s="150"/>
      <c r="AC86" s="150"/>
      <c r="AD86" s="150"/>
      <c r="AE86" s="150"/>
      <c r="AF86" s="150"/>
      <c r="AG86" s="150" t="s">
        <v>1232</v>
      </c>
      <c r="AH86" s="150"/>
      <c r="AI86" s="150"/>
      <c r="AJ86" s="150"/>
      <c r="AK86" s="150"/>
      <c r="AL86" s="150"/>
      <c r="AM86" s="150"/>
      <c r="AN86" s="150"/>
      <c r="AO86" s="150"/>
      <c r="AP86" s="150"/>
      <c r="AQ86" s="150"/>
      <c r="AR86" s="150"/>
      <c r="AS86" s="150"/>
      <c r="AT86" s="150"/>
      <c r="AU86" s="150"/>
      <c r="AV86" s="150"/>
      <c r="AW86" s="150"/>
      <c r="AX86" s="150"/>
      <c r="AY86" s="150"/>
      <c r="AZ86" s="150"/>
      <c r="BA86" s="150"/>
      <c r="BB86" s="150"/>
      <c r="BC86" s="150"/>
      <c r="BD86" s="150"/>
      <c r="BE86" s="150"/>
      <c r="BF86" s="150"/>
      <c r="BG86" s="150"/>
      <c r="BH86" s="150"/>
    </row>
    <row r="87" spans="1:60" outlineLevel="1" x14ac:dyDescent="0.2">
      <c r="A87" s="175">
        <v>77</v>
      </c>
      <c r="B87" s="176" t="s">
        <v>1354</v>
      </c>
      <c r="C87" s="183" t="s">
        <v>1355</v>
      </c>
      <c r="D87" s="177" t="s">
        <v>292</v>
      </c>
      <c r="E87" s="178">
        <v>65</v>
      </c>
      <c r="F87" s="179"/>
      <c r="G87" s="180">
        <f t="shared" si="14"/>
        <v>0</v>
      </c>
      <c r="H87" s="161"/>
      <c r="I87" s="160">
        <f t="shared" si="15"/>
        <v>0</v>
      </c>
      <c r="J87" s="161"/>
      <c r="K87" s="160">
        <f t="shared" si="16"/>
        <v>0</v>
      </c>
      <c r="L87" s="160">
        <v>21</v>
      </c>
      <c r="M87" s="160">
        <f t="shared" si="17"/>
        <v>0</v>
      </c>
      <c r="N87" s="160">
        <v>0</v>
      </c>
      <c r="O87" s="160">
        <f t="shared" si="18"/>
        <v>0</v>
      </c>
      <c r="P87" s="160">
        <v>0</v>
      </c>
      <c r="Q87" s="160">
        <f t="shared" si="19"/>
        <v>0</v>
      </c>
      <c r="R87" s="160"/>
      <c r="S87" s="160" t="s">
        <v>236</v>
      </c>
      <c r="T87" s="160" t="s">
        <v>237</v>
      </c>
      <c r="U87" s="160">
        <v>0</v>
      </c>
      <c r="V87" s="160">
        <f t="shared" si="20"/>
        <v>0</v>
      </c>
      <c r="W87" s="160"/>
      <c r="X87" s="160" t="s">
        <v>261</v>
      </c>
      <c r="Y87" s="150"/>
      <c r="Z87" s="150"/>
      <c r="AA87" s="150"/>
      <c r="AB87" s="150"/>
      <c r="AC87" s="150"/>
      <c r="AD87" s="150"/>
      <c r="AE87" s="150"/>
      <c r="AF87" s="150"/>
      <c r="AG87" s="150" t="s">
        <v>1232</v>
      </c>
      <c r="AH87" s="150"/>
      <c r="AI87" s="150"/>
      <c r="AJ87" s="150"/>
      <c r="AK87" s="150"/>
      <c r="AL87" s="150"/>
      <c r="AM87" s="150"/>
      <c r="AN87" s="150"/>
      <c r="AO87" s="150"/>
      <c r="AP87" s="150"/>
      <c r="AQ87" s="150"/>
      <c r="AR87" s="150"/>
      <c r="AS87" s="150"/>
      <c r="AT87" s="150"/>
      <c r="AU87" s="150"/>
      <c r="AV87" s="150"/>
      <c r="AW87" s="150"/>
      <c r="AX87" s="150"/>
      <c r="AY87" s="150"/>
      <c r="AZ87" s="150"/>
      <c r="BA87" s="150"/>
      <c r="BB87" s="150"/>
      <c r="BC87" s="150"/>
      <c r="BD87" s="150"/>
      <c r="BE87" s="150"/>
      <c r="BF87" s="150"/>
      <c r="BG87" s="150"/>
      <c r="BH87" s="150"/>
    </row>
    <row r="88" spans="1:60" outlineLevel="1" x14ac:dyDescent="0.2">
      <c r="A88" s="175">
        <v>78</v>
      </c>
      <c r="B88" s="176" t="s">
        <v>1356</v>
      </c>
      <c r="C88" s="183" t="s">
        <v>1357</v>
      </c>
      <c r="D88" s="177" t="s">
        <v>292</v>
      </c>
      <c r="E88" s="178">
        <v>20</v>
      </c>
      <c r="F88" s="179"/>
      <c r="G88" s="180">
        <f t="shared" si="14"/>
        <v>0</v>
      </c>
      <c r="H88" s="161"/>
      <c r="I88" s="160">
        <f t="shared" si="15"/>
        <v>0</v>
      </c>
      <c r="J88" s="161"/>
      <c r="K88" s="160">
        <f t="shared" si="16"/>
        <v>0</v>
      </c>
      <c r="L88" s="160">
        <v>21</v>
      </c>
      <c r="M88" s="160">
        <f t="shared" si="17"/>
        <v>0</v>
      </c>
      <c r="N88" s="160">
        <v>0</v>
      </c>
      <c r="O88" s="160">
        <f t="shared" si="18"/>
        <v>0</v>
      </c>
      <c r="P88" s="160">
        <v>0</v>
      </c>
      <c r="Q88" s="160">
        <f t="shared" si="19"/>
        <v>0</v>
      </c>
      <c r="R88" s="160"/>
      <c r="S88" s="160" t="s">
        <v>236</v>
      </c>
      <c r="T88" s="160" t="s">
        <v>237</v>
      </c>
      <c r="U88" s="160">
        <v>0</v>
      </c>
      <c r="V88" s="160">
        <f t="shared" si="20"/>
        <v>0</v>
      </c>
      <c r="W88" s="160"/>
      <c r="X88" s="160" t="s">
        <v>261</v>
      </c>
      <c r="Y88" s="150"/>
      <c r="Z88" s="150"/>
      <c r="AA88" s="150"/>
      <c r="AB88" s="150"/>
      <c r="AC88" s="150"/>
      <c r="AD88" s="150"/>
      <c r="AE88" s="150"/>
      <c r="AF88" s="150"/>
      <c r="AG88" s="150" t="s">
        <v>1232</v>
      </c>
      <c r="AH88" s="150"/>
      <c r="AI88" s="150"/>
      <c r="AJ88" s="150"/>
      <c r="AK88" s="150"/>
      <c r="AL88" s="150"/>
      <c r="AM88" s="150"/>
      <c r="AN88" s="150"/>
      <c r="AO88" s="150"/>
      <c r="AP88" s="150"/>
      <c r="AQ88" s="150"/>
      <c r="AR88" s="150"/>
      <c r="AS88" s="150"/>
      <c r="AT88" s="150"/>
      <c r="AU88" s="150"/>
      <c r="AV88" s="150"/>
      <c r="AW88" s="150"/>
      <c r="AX88" s="150"/>
      <c r="AY88" s="150"/>
      <c r="AZ88" s="150"/>
      <c r="BA88" s="150"/>
      <c r="BB88" s="150"/>
      <c r="BC88" s="150"/>
      <c r="BD88" s="150"/>
      <c r="BE88" s="150"/>
      <c r="BF88" s="150"/>
      <c r="BG88" s="150"/>
      <c r="BH88" s="150"/>
    </row>
    <row r="89" spans="1:60" outlineLevel="1" x14ac:dyDescent="0.2">
      <c r="A89" s="175">
        <v>79</v>
      </c>
      <c r="B89" s="176" t="s">
        <v>1358</v>
      </c>
      <c r="C89" s="183" t="s">
        <v>1359</v>
      </c>
      <c r="D89" s="177" t="s">
        <v>292</v>
      </c>
      <c r="E89" s="178">
        <v>310</v>
      </c>
      <c r="F89" s="179"/>
      <c r="G89" s="180">
        <f t="shared" si="14"/>
        <v>0</v>
      </c>
      <c r="H89" s="161"/>
      <c r="I89" s="160">
        <f t="shared" si="15"/>
        <v>0</v>
      </c>
      <c r="J89" s="161"/>
      <c r="K89" s="160">
        <f t="shared" si="16"/>
        <v>0</v>
      </c>
      <c r="L89" s="160">
        <v>21</v>
      </c>
      <c r="M89" s="160">
        <f t="shared" si="17"/>
        <v>0</v>
      </c>
      <c r="N89" s="160">
        <v>0</v>
      </c>
      <c r="O89" s="160">
        <f t="shared" si="18"/>
        <v>0</v>
      </c>
      <c r="P89" s="160">
        <v>0</v>
      </c>
      <c r="Q89" s="160">
        <f t="shared" si="19"/>
        <v>0</v>
      </c>
      <c r="R89" s="160"/>
      <c r="S89" s="160" t="s">
        <v>236</v>
      </c>
      <c r="T89" s="160" t="s">
        <v>237</v>
      </c>
      <c r="U89" s="160">
        <v>0</v>
      </c>
      <c r="V89" s="160">
        <f t="shared" si="20"/>
        <v>0</v>
      </c>
      <c r="W89" s="160"/>
      <c r="X89" s="160" t="s">
        <v>261</v>
      </c>
      <c r="Y89" s="150"/>
      <c r="Z89" s="150"/>
      <c r="AA89" s="150"/>
      <c r="AB89" s="150"/>
      <c r="AC89" s="150"/>
      <c r="AD89" s="150"/>
      <c r="AE89" s="150"/>
      <c r="AF89" s="150"/>
      <c r="AG89" s="150" t="s">
        <v>1232</v>
      </c>
      <c r="AH89" s="150"/>
      <c r="AI89" s="150"/>
      <c r="AJ89" s="150"/>
      <c r="AK89" s="150"/>
      <c r="AL89" s="150"/>
      <c r="AM89" s="150"/>
      <c r="AN89" s="150"/>
      <c r="AO89" s="150"/>
      <c r="AP89" s="150"/>
      <c r="AQ89" s="150"/>
      <c r="AR89" s="150"/>
      <c r="AS89" s="150"/>
      <c r="AT89" s="150"/>
      <c r="AU89" s="150"/>
      <c r="AV89" s="150"/>
      <c r="AW89" s="150"/>
      <c r="AX89" s="150"/>
      <c r="AY89" s="150"/>
      <c r="AZ89" s="150"/>
      <c r="BA89" s="150"/>
      <c r="BB89" s="150"/>
      <c r="BC89" s="150"/>
      <c r="BD89" s="150"/>
      <c r="BE89" s="150"/>
      <c r="BF89" s="150"/>
      <c r="BG89" s="150"/>
      <c r="BH89" s="150"/>
    </row>
    <row r="90" spans="1:60" outlineLevel="1" x14ac:dyDescent="0.2">
      <c r="A90" s="175">
        <v>80</v>
      </c>
      <c r="B90" s="176" t="s">
        <v>1360</v>
      </c>
      <c r="C90" s="183" t="s">
        <v>1361</v>
      </c>
      <c r="D90" s="177" t="s">
        <v>292</v>
      </c>
      <c r="E90" s="178">
        <v>76</v>
      </c>
      <c r="F90" s="179"/>
      <c r="G90" s="180">
        <f t="shared" ref="G90:G104" si="21">ROUND(E90*F90,2)</f>
        <v>0</v>
      </c>
      <c r="H90" s="161"/>
      <c r="I90" s="160">
        <f t="shared" ref="I90:I104" si="22">ROUND(E90*H90,2)</f>
        <v>0</v>
      </c>
      <c r="J90" s="161"/>
      <c r="K90" s="160">
        <f t="shared" ref="K90:K104" si="23">ROUND(E90*J90,2)</f>
        <v>0</v>
      </c>
      <c r="L90" s="160">
        <v>21</v>
      </c>
      <c r="M90" s="160">
        <f t="shared" ref="M90:M104" si="24">G90*(1+L90/100)</f>
        <v>0</v>
      </c>
      <c r="N90" s="160">
        <v>0</v>
      </c>
      <c r="O90" s="160">
        <f t="shared" ref="O90:O104" si="25">ROUND(E90*N90,2)</f>
        <v>0</v>
      </c>
      <c r="P90" s="160">
        <v>0</v>
      </c>
      <c r="Q90" s="160">
        <f t="shared" ref="Q90:Q104" si="26">ROUND(E90*P90,2)</f>
        <v>0</v>
      </c>
      <c r="R90" s="160"/>
      <c r="S90" s="160" t="s">
        <v>236</v>
      </c>
      <c r="T90" s="160" t="s">
        <v>237</v>
      </c>
      <c r="U90" s="160">
        <v>0</v>
      </c>
      <c r="V90" s="160">
        <f t="shared" ref="V90:V104" si="27">ROUND(E90*U90,2)</f>
        <v>0</v>
      </c>
      <c r="W90" s="160"/>
      <c r="X90" s="160" t="s">
        <v>261</v>
      </c>
      <c r="Y90" s="150"/>
      <c r="Z90" s="150"/>
      <c r="AA90" s="150"/>
      <c r="AB90" s="150"/>
      <c r="AC90" s="150"/>
      <c r="AD90" s="150"/>
      <c r="AE90" s="150"/>
      <c r="AF90" s="150"/>
      <c r="AG90" s="150" t="s">
        <v>1232</v>
      </c>
      <c r="AH90" s="150"/>
      <c r="AI90" s="150"/>
      <c r="AJ90" s="150"/>
      <c r="AK90" s="150"/>
      <c r="AL90" s="150"/>
      <c r="AM90" s="150"/>
      <c r="AN90" s="150"/>
      <c r="AO90" s="150"/>
      <c r="AP90" s="150"/>
      <c r="AQ90" s="150"/>
      <c r="AR90" s="150"/>
      <c r="AS90" s="150"/>
      <c r="AT90" s="150"/>
      <c r="AU90" s="150"/>
      <c r="AV90" s="150"/>
      <c r="AW90" s="150"/>
      <c r="AX90" s="150"/>
      <c r="AY90" s="150"/>
      <c r="AZ90" s="150"/>
      <c r="BA90" s="150"/>
      <c r="BB90" s="150"/>
      <c r="BC90" s="150"/>
      <c r="BD90" s="150"/>
      <c r="BE90" s="150"/>
      <c r="BF90" s="150"/>
      <c r="BG90" s="150"/>
      <c r="BH90" s="150"/>
    </row>
    <row r="91" spans="1:60" outlineLevel="1" x14ac:dyDescent="0.2">
      <c r="A91" s="175">
        <v>81</v>
      </c>
      <c r="B91" s="176" t="s">
        <v>1362</v>
      </c>
      <c r="C91" s="183" t="s">
        <v>1363</v>
      </c>
      <c r="D91" s="177" t="s">
        <v>351</v>
      </c>
      <c r="E91" s="178">
        <v>190</v>
      </c>
      <c r="F91" s="179"/>
      <c r="G91" s="180">
        <f t="shared" si="21"/>
        <v>0</v>
      </c>
      <c r="H91" s="161"/>
      <c r="I91" s="160">
        <f t="shared" si="22"/>
        <v>0</v>
      </c>
      <c r="J91" s="161"/>
      <c r="K91" s="160">
        <f t="shared" si="23"/>
        <v>0</v>
      </c>
      <c r="L91" s="160">
        <v>21</v>
      </c>
      <c r="M91" s="160">
        <f t="shared" si="24"/>
        <v>0</v>
      </c>
      <c r="N91" s="160">
        <v>0</v>
      </c>
      <c r="O91" s="160">
        <f t="shared" si="25"/>
        <v>0</v>
      </c>
      <c r="P91" s="160">
        <v>0</v>
      </c>
      <c r="Q91" s="160">
        <f t="shared" si="26"/>
        <v>0</v>
      </c>
      <c r="R91" s="160"/>
      <c r="S91" s="160" t="s">
        <v>236</v>
      </c>
      <c r="T91" s="160" t="s">
        <v>237</v>
      </c>
      <c r="U91" s="160">
        <v>0</v>
      </c>
      <c r="V91" s="160">
        <f t="shared" si="27"/>
        <v>0</v>
      </c>
      <c r="W91" s="160"/>
      <c r="X91" s="160" t="s">
        <v>261</v>
      </c>
      <c r="Y91" s="150"/>
      <c r="Z91" s="150"/>
      <c r="AA91" s="150"/>
      <c r="AB91" s="150"/>
      <c r="AC91" s="150"/>
      <c r="AD91" s="150"/>
      <c r="AE91" s="150"/>
      <c r="AF91" s="150"/>
      <c r="AG91" s="150" t="s">
        <v>1232</v>
      </c>
      <c r="AH91" s="150"/>
      <c r="AI91" s="150"/>
      <c r="AJ91" s="150"/>
      <c r="AK91" s="150"/>
      <c r="AL91" s="150"/>
      <c r="AM91" s="150"/>
      <c r="AN91" s="150"/>
      <c r="AO91" s="150"/>
      <c r="AP91" s="150"/>
      <c r="AQ91" s="150"/>
      <c r="AR91" s="150"/>
      <c r="AS91" s="150"/>
      <c r="AT91" s="150"/>
      <c r="AU91" s="150"/>
      <c r="AV91" s="150"/>
      <c r="AW91" s="150"/>
      <c r="AX91" s="150"/>
      <c r="AY91" s="150"/>
      <c r="AZ91" s="150"/>
      <c r="BA91" s="150"/>
      <c r="BB91" s="150"/>
      <c r="BC91" s="150"/>
      <c r="BD91" s="150"/>
      <c r="BE91" s="150"/>
      <c r="BF91" s="150"/>
      <c r="BG91" s="150"/>
      <c r="BH91" s="150"/>
    </row>
    <row r="92" spans="1:60" outlineLevel="1" x14ac:dyDescent="0.2">
      <c r="A92" s="175">
        <v>82</v>
      </c>
      <c r="B92" s="176" t="s">
        <v>1364</v>
      </c>
      <c r="C92" s="183" t="s">
        <v>1365</v>
      </c>
      <c r="D92" s="177" t="s">
        <v>351</v>
      </c>
      <c r="E92" s="178">
        <v>68</v>
      </c>
      <c r="F92" s="179"/>
      <c r="G92" s="180">
        <f t="shared" si="21"/>
        <v>0</v>
      </c>
      <c r="H92" s="161"/>
      <c r="I92" s="160">
        <f t="shared" si="22"/>
        <v>0</v>
      </c>
      <c r="J92" s="161"/>
      <c r="K92" s="160">
        <f t="shared" si="23"/>
        <v>0</v>
      </c>
      <c r="L92" s="160">
        <v>21</v>
      </c>
      <c r="M92" s="160">
        <f t="shared" si="24"/>
        <v>0</v>
      </c>
      <c r="N92" s="160">
        <v>0</v>
      </c>
      <c r="O92" s="160">
        <f t="shared" si="25"/>
        <v>0</v>
      </c>
      <c r="P92" s="160">
        <v>0</v>
      </c>
      <c r="Q92" s="160">
        <f t="shared" si="26"/>
        <v>0</v>
      </c>
      <c r="R92" s="160"/>
      <c r="S92" s="160" t="s">
        <v>236</v>
      </c>
      <c r="T92" s="160" t="s">
        <v>237</v>
      </c>
      <c r="U92" s="160">
        <v>0</v>
      </c>
      <c r="V92" s="160">
        <f t="shared" si="27"/>
        <v>0</v>
      </c>
      <c r="W92" s="160"/>
      <c r="X92" s="160" t="s">
        <v>261</v>
      </c>
      <c r="Y92" s="150"/>
      <c r="Z92" s="150"/>
      <c r="AA92" s="150"/>
      <c r="AB92" s="150"/>
      <c r="AC92" s="150"/>
      <c r="AD92" s="150"/>
      <c r="AE92" s="150"/>
      <c r="AF92" s="150"/>
      <c r="AG92" s="150" t="s">
        <v>1232</v>
      </c>
      <c r="AH92" s="150"/>
      <c r="AI92" s="150"/>
      <c r="AJ92" s="150"/>
      <c r="AK92" s="150"/>
      <c r="AL92" s="150"/>
      <c r="AM92" s="150"/>
      <c r="AN92" s="150"/>
      <c r="AO92" s="150"/>
      <c r="AP92" s="150"/>
      <c r="AQ92" s="150"/>
      <c r="AR92" s="150"/>
      <c r="AS92" s="150"/>
      <c r="AT92" s="150"/>
      <c r="AU92" s="150"/>
      <c r="AV92" s="150"/>
      <c r="AW92" s="150"/>
      <c r="AX92" s="150"/>
      <c r="AY92" s="150"/>
      <c r="AZ92" s="150"/>
      <c r="BA92" s="150"/>
      <c r="BB92" s="150"/>
      <c r="BC92" s="150"/>
      <c r="BD92" s="150"/>
      <c r="BE92" s="150"/>
      <c r="BF92" s="150"/>
      <c r="BG92" s="150"/>
      <c r="BH92" s="150"/>
    </row>
    <row r="93" spans="1:60" outlineLevel="1" x14ac:dyDescent="0.2">
      <c r="A93" s="175">
        <v>83</v>
      </c>
      <c r="B93" s="176" t="s">
        <v>1366</v>
      </c>
      <c r="C93" s="183" t="s">
        <v>1367</v>
      </c>
      <c r="D93" s="177"/>
      <c r="E93" s="178">
        <v>0</v>
      </c>
      <c r="F93" s="179"/>
      <c r="G93" s="180">
        <f t="shared" si="21"/>
        <v>0</v>
      </c>
      <c r="H93" s="161"/>
      <c r="I93" s="160">
        <f t="shared" si="22"/>
        <v>0</v>
      </c>
      <c r="J93" s="161"/>
      <c r="K93" s="160">
        <f t="shared" si="23"/>
        <v>0</v>
      </c>
      <c r="L93" s="160">
        <v>21</v>
      </c>
      <c r="M93" s="160">
        <f t="shared" si="24"/>
        <v>0</v>
      </c>
      <c r="N93" s="160">
        <v>0</v>
      </c>
      <c r="O93" s="160">
        <f t="shared" si="25"/>
        <v>0</v>
      </c>
      <c r="P93" s="160">
        <v>0</v>
      </c>
      <c r="Q93" s="160">
        <f t="shared" si="26"/>
        <v>0</v>
      </c>
      <c r="R93" s="160"/>
      <c r="S93" s="160" t="s">
        <v>236</v>
      </c>
      <c r="T93" s="160" t="s">
        <v>237</v>
      </c>
      <c r="U93" s="160">
        <v>0</v>
      </c>
      <c r="V93" s="160">
        <f t="shared" si="27"/>
        <v>0</v>
      </c>
      <c r="W93" s="160"/>
      <c r="X93" s="160" t="s">
        <v>261</v>
      </c>
      <c r="Y93" s="150"/>
      <c r="Z93" s="150"/>
      <c r="AA93" s="150"/>
      <c r="AB93" s="150"/>
      <c r="AC93" s="150"/>
      <c r="AD93" s="150"/>
      <c r="AE93" s="150"/>
      <c r="AF93" s="150"/>
      <c r="AG93" s="150" t="s">
        <v>1232</v>
      </c>
      <c r="AH93" s="150"/>
      <c r="AI93" s="150"/>
      <c r="AJ93" s="150"/>
      <c r="AK93" s="150"/>
      <c r="AL93" s="150"/>
      <c r="AM93" s="150"/>
      <c r="AN93" s="150"/>
      <c r="AO93" s="150"/>
      <c r="AP93" s="150"/>
      <c r="AQ93" s="150"/>
      <c r="AR93" s="150"/>
      <c r="AS93" s="150"/>
      <c r="AT93" s="150"/>
      <c r="AU93" s="150"/>
      <c r="AV93" s="150"/>
      <c r="AW93" s="150"/>
      <c r="AX93" s="150"/>
      <c r="AY93" s="150"/>
      <c r="AZ93" s="150"/>
      <c r="BA93" s="150"/>
      <c r="BB93" s="150"/>
      <c r="BC93" s="150"/>
      <c r="BD93" s="150"/>
      <c r="BE93" s="150"/>
      <c r="BF93" s="150"/>
      <c r="BG93" s="150"/>
      <c r="BH93" s="150"/>
    </row>
    <row r="94" spans="1:60" outlineLevel="1" x14ac:dyDescent="0.2">
      <c r="A94" s="175">
        <v>84</v>
      </c>
      <c r="B94" s="176" t="s">
        <v>1368</v>
      </c>
      <c r="C94" s="183" t="s">
        <v>1369</v>
      </c>
      <c r="D94" s="177" t="s">
        <v>292</v>
      </c>
      <c r="E94" s="178">
        <v>3</v>
      </c>
      <c r="F94" s="179"/>
      <c r="G94" s="180">
        <f t="shared" si="21"/>
        <v>0</v>
      </c>
      <c r="H94" s="161"/>
      <c r="I94" s="160">
        <f t="shared" si="22"/>
        <v>0</v>
      </c>
      <c r="J94" s="161"/>
      <c r="K94" s="160">
        <f t="shared" si="23"/>
        <v>0</v>
      </c>
      <c r="L94" s="160">
        <v>21</v>
      </c>
      <c r="M94" s="160">
        <f t="shared" si="24"/>
        <v>0</v>
      </c>
      <c r="N94" s="160">
        <v>0</v>
      </c>
      <c r="O94" s="160">
        <f t="shared" si="25"/>
        <v>0</v>
      </c>
      <c r="P94" s="160">
        <v>0</v>
      </c>
      <c r="Q94" s="160">
        <f t="shared" si="26"/>
        <v>0</v>
      </c>
      <c r="R94" s="160"/>
      <c r="S94" s="160" t="s">
        <v>236</v>
      </c>
      <c r="T94" s="160" t="s">
        <v>237</v>
      </c>
      <c r="U94" s="160">
        <v>0</v>
      </c>
      <c r="V94" s="160">
        <f t="shared" si="27"/>
        <v>0</v>
      </c>
      <c r="W94" s="160"/>
      <c r="X94" s="160" t="s">
        <v>261</v>
      </c>
      <c r="Y94" s="150"/>
      <c r="Z94" s="150"/>
      <c r="AA94" s="150"/>
      <c r="AB94" s="150"/>
      <c r="AC94" s="150"/>
      <c r="AD94" s="150"/>
      <c r="AE94" s="150"/>
      <c r="AF94" s="150"/>
      <c r="AG94" s="150" t="s">
        <v>1232</v>
      </c>
      <c r="AH94" s="150"/>
      <c r="AI94" s="150"/>
      <c r="AJ94" s="150"/>
      <c r="AK94" s="150"/>
      <c r="AL94" s="150"/>
      <c r="AM94" s="150"/>
      <c r="AN94" s="150"/>
      <c r="AO94" s="150"/>
      <c r="AP94" s="150"/>
      <c r="AQ94" s="150"/>
      <c r="AR94" s="150"/>
      <c r="AS94" s="150"/>
      <c r="AT94" s="150"/>
      <c r="AU94" s="150"/>
      <c r="AV94" s="150"/>
      <c r="AW94" s="150"/>
      <c r="AX94" s="150"/>
      <c r="AY94" s="150"/>
      <c r="AZ94" s="150"/>
      <c r="BA94" s="150"/>
      <c r="BB94" s="150"/>
      <c r="BC94" s="150"/>
      <c r="BD94" s="150"/>
      <c r="BE94" s="150"/>
      <c r="BF94" s="150"/>
      <c r="BG94" s="150"/>
      <c r="BH94" s="150"/>
    </row>
    <row r="95" spans="1:60" outlineLevel="1" x14ac:dyDescent="0.2">
      <c r="A95" s="175">
        <v>85</v>
      </c>
      <c r="B95" s="176" t="s">
        <v>1370</v>
      </c>
      <c r="C95" s="183" t="s">
        <v>1371</v>
      </c>
      <c r="D95" s="177" t="s">
        <v>292</v>
      </c>
      <c r="E95" s="178">
        <v>292</v>
      </c>
      <c r="F95" s="179"/>
      <c r="G95" s="180">
        <f t="shared" si="21"/>
        <v>0</v>
      </c>
      <c r="H95" s="161"/>
      <c r="I95" s="160">
        <f t="shared" si="22"/>
        <v>0</v>
      </c>
      <c r="J95" s="161"/>
      <c r="K95" s="160">
        <f t="shared" si="23"/>
        <v>0</v>
      </c>
      <c r="L95" s="160">
        <v>21</v>
      </c>
      <c r="M95" s="160">
        <f t="shared" si="24"/>
        <v>0</v>
      </c>
      <c r="N95" s="160">
        <v>0</v>
      </c>
      <c r="O95" s="160">
        <f t="shared" si="25"/>
        <v>0</v>
      </c>
      <c r="P95" s="160">
        <v>0</v>
      </c>
      <c r="Q95" s="160">
        <f t="shared" si="26"/>
        <v>0</v>
      </c>
      <c r="R95" s="160"/>
      <c r="S95" s="160" t="s">
        <v>236</v>
      </c>
      <c r="T95" s="160" t="s">
        <v>237</v>
      </c>
      <c r="U95" s="160">
        <v>0</v>
      </c>
      <c r="V95" s="160">
        <f t="shared" si="27"/>
        <v>0</v>
      </c>
      <c r="W95" s="160"/>
      <c r="X95" s="160" t="s">
        <v>261</v>
      </c>
      <c r="Y95" s="150"/>
      <c r="Z95" s="150"/>
      <c r="AA95" s="150"/>
      <c r="AB95" s="150"/>
      <c r="AC95" s="150"/>
      <c r="AD95" s="150"/>
      <c r="AE95" s="150"/>
      <c r="AF95" s="150"/>
      <c r="AG95" s="150" t="s">
        <v>1232</v>
      </c>
      <c r="AH95" s="150"/>
      <c r="AI95" s="150"/>
      <c r="AJ95" s="150"/>
      <c r="AK95" s="150"/>
      <c r="AL95" s="150"/>
      <c r="AM95" s="150"/>
      <c r="AN95" s="150"/>
      <c r="AO95" s="150"/>
      <c r="AP95" s="150"/>
      <c r="AQ95" s="150"/>
      <c r="AR95" s="150"/>
      <c r="AS95" s="150"/>
      <c r="AT95" s="150"/>
      <c r="AU95" s="150"/>
      <c r="AV95" s="150"/>
      <c r="AW95" s="150"/>
      <c r="AX95" s="150"/>
      <c r="AY95" s="150"/>
      <c r="AZ95" s="150"/>
      <c r="BA95" s="150"/>
      <c r="BB95" s="150"/>
      <c r="BC95" s="150"/>
      <c r="BD95" s="150"/>
      <c r="BE95" s="150"/>
      <c r="BF95" s="150"/>
      <c r="BG95" s="150"/>
      <c r="BH95" s="150"/>
    </row>
    <row r="96" spans="1:60" outlineLevel="1" x14ac:dyDescent="0.2">
      <c r="A96" s="175">
        <v>86</v>
      </c>
      <c r="B96" s="176" t="s">
        <v>1372</v>
      </c>
      <c r="C96" s="183" t="s">
        <v>1373</v>
      </c>
      <c r="D96" s="177" t="s">
        <v>1277</v>
      </c>
      <c r="E96" s="178">
        <v>4</v>
      </c>
      <c r="F96" s="179"/>
      <c r="G96" s="180">
        <f t="shared" si="21"/>
        <v>0</v>
      </c>
      <c r="H96" s="161"/>
      <c r="I96" s="160">
        <f t="shared" si="22"/>
        <v>0</v>
      </c>
      <c r="J96" s="161"/>
      <c r="K96" s="160">
        <f t="shared" si="23"/>
        <v>0</v>
      </c>
      <c r="L96" s="160">
        <v>21</v>
      </c>
      <c r="M96" s="160">
        <f t="shared" si="24"/>
        <v>0</v>
      </c>
      <c r="N96" s="160">
        <v>0</v>
      </c>
      <c r="O96" s="160">
        <f t="shared" si="25"/>
        <v>0</v>
      </c>
      <c r="P96" s="160">
        <v>0</v>
      </c>
      <c r="Q96" s="160">
        <f t="shared" si="26"/>
        <v>0</v>
      </c>
      <c r="R96" s="160"/>
      <c r="S96" s="160" t="s">
        <v>236</v>
      </c>
      <c r="T96" s="160" t="s">
        <v>237</v>
      </c>
      <c r="U96" s="160">
        <v>0</v>
      </c>
      <c r="V96" s="160">
        <f t="shared" si="27"/>
        <v>0</v>
      </c>
      <c r="W96" s="160"/>
      <c r="X96" s="160" t="s">
        <v>261</v>
      </c>
      <c r="Y96" s="150"/>
      <c r="Z96" s="150"/>
      <c r="AA96" s="150"/>
      <c r="AB96" s="150"/>
      <c r="AC96" s="150"/>
      <c r="AD96" s="150"/>
      <c r="AE96" s="150"/>
      <c r="AF96" s="150"/>
      <c r="AG96" s="150" t="s">
        <v>1232</v>
      </c>
      <c r="AH96" s="150"/>
      <c r="AI96" s="150"/>
      <c r="AJ96" s="150"/>
      <c r="AK96" s="150"/>
      <c r="AL96" s="150"/>
      <c r="AM96" s="150"/>
      <c r="AN96" s="150"/>
      <c r="AO96" s="150"/>
      <c r="AP96" s="150"/>
      <c r="AQ96" s="150"/>
      <c r="AR96" s="150"/>
      <c r="AS96" s="150"/>
      <c r="AT96" s="150"/>
      <c r="AU96" s="150"/>
      <c r="AV96" s="150"/>
      <c r="AW96" s="150"/>
      <c r="AX96" s="150"/>
      <c r="AY96" s="150"/>
      <c r="AZ96" s="150"/>
      <c r="BA96" s="150"/>
      <c r="BB96" s="150"/>
      <c r="BC96" s="150"/>
      <c r="BD96" s="150"/>
      <c r="BE96" s="150"/>
      <c r="BF96" s="150"/>
      <c r="BG96" s="150"/>
      <c r="BH96" s="150"/>
    </row>
    <row r="97" spans="1:60" outlineLevel="1" x14ac:dyDescent="0.2">
      <c r="A97" s="175">
        <v>87</v>
      </c>
      <c r="B97" s="176" t="s">
        <v>1374</v>
      </c>
      <c r="C97" s="183" t="s">
        <v>1375</v>
      </c>
      <c r="D97" s="177" t="s">
        <v>351</v>
      </c>
      <c r="E97" s="178">
        <v>60</v>
      </c>
      <c r="F97" s="179"/>
      <c r="G97" s="180">
        <f t="shared" si="21"/>
        <v>0</v>
      </c>
      <c r="H97" s="161"/>
      <c r="I97" s="160">
        <f t="shared" si="22"/>
        <v>0</v>
      </c>
      <c r="J97" s="161"/>
      <c r="K97" s="160">
        <f t="shared" si="23"/>
        <v>0</v>
      </c>
      <c r="L97" s="160">
        <v>21</v>
      </c>
      <c r="M97" s="160">
        <f t="shared" si="24"/>
        <v>0</v>
      </c>
      <c r="N97" s="160">
        <v>0</v>
      </c>
      <c r="O97" s="160">
        <f t="shared" si="25"/>
        <v>0</v>
      </c>
      <c r="P97" s="160">
        <v>0</v>
      </c>
      <c r="Q97" s="160">
        <f t="shared" si="26"/>
        <v>0</v>
      </c>
      <c r="R97" s="160"/>
      <c r="S97" s="160" t="s">
        <v>236</v>
      </c>
      <c r="T97" s="160" t="s">
        <v>237</v>
      </c>
      <c r="U97" s="160">
        <v>0</v>
      </c>
      <c r="V97" s="160">
        <f t="shared" si="27"/>
        <v>0</v>
      </c>
      <c r="W97" s="160"/>
      <c r="X97" s="160" t="s">
        <v>261</v>
      </c>
      <c r="Y97" s="150"/>
      <c r="Z97" s="150"/>
      <c r="AA97" s="150"/>
      <c r="AB97" s="150"/>
      <c r="AC97" s="150"/>
      <c r="AD97" s="150"/>
      <c r="AE97" s="150"/>
      <c r="AF97" s="150"/>
      <c r="AG97" s="150" t="s">
        <v>1232</v>
      </c>
      <c r="AH97" s="150"/>
      <c r="AI97" s="150"/>
      <c r="AJ97" s="150"/>
      <c r="AK97" s="150"/>
      <c r="AL97" s="150"/>
      <c r="AM97" s="150"/>
      <c r="AN97" s="150"/>
      <c r="AO97" s="150"/>
      <c r="AP97" s="150"/>
      <c r="AQ97" s="150"/>
      <c r="AR97" s="150"/>
      <c r="AS97" s="150"/>
      <c r="AT97" s="150"/>
      <c r="AU97" s="150"/>
      <c r="AV97" s="150"/>
      <c r="AW97" s="150"/>
      <c r="AX97" s="150"/>
      <c r="AY97" s="150"/>
      <c r="AZ97" s="150"/>
      <c r="BA97" s="150"/>
      <c r="BB97" s="150"/>
      <c r="BC97" s="150"/>
      <c r="BD97" s="150"/>
      <c r="BE97" s="150"/>
      <c r="BF97" s="150"/>
      <c r="BG97" s="150"/>
      <c r="BH97" s="150"/>
    </row>
    <row r="98" spans="1:60" outlineLevel="1" x14ac:dyDescent="0.2">
      <c r="A98" s="175">
        <v>88</v>
      </c>
      <c r="B98" s="176" t="s">
        <v>1376</v>
      </c>
      <c r="C98" s="183" t="s">
        <v>1377</v>
      </c>
      <c r="D98" s="177" t="s">
        <v>351</v>
      </c>
      <c r="E98" s="178">
        <v>454</v>
      </c>
      <c r="F98" s="179"/>
      <c r="G98" s="180">
        <f t="shared" si="21"/>
        <v>0</v>
      </c>
      <c r="H98" s="161"/>
      <c r="I98" s="160">
        <f t="shared" si="22"/>
        <v>0</v>
      </c>
      <c r="J98" s="161"/>
      <c r="K98" s="160">
        <f t="shared" si="23"/>
        <v>0</v>
      </c>
      <c r="L98" s="160">
        <v>21</v>
      </c>
      <c r="M98" s="160">
        <f t="shared" si="24"/>
        <v>0</v>
      </c>
      <c r="N98" s="160">
        <v>0</v>
      </c>
      <c r="O98" s="160">
        <f t="shared" si="25"/>
        <v>0</v>
      </c>
      <c r="P98" s="160">
        <v>0</v>
      </c>
      <c r="Q98" s="160">
        <f t="shared" si="26"/>
        <v>0</v>
      </c>
      <c r="R98" s="160"/>
      <c r="S98" s="160" t="s">
        <v>236</v>
      </c>
      <c r="T98" s="160" t="s">
        <v>237</v>
      </c>
      <c r="U98" s="160">
        <v>0</v>
      </c>
      <c r="V98" s="160">
        <f t="shared" si="27"/>
        <v>0</v>
      </c>
      <c r="W98" s="160"/>
      <c r="X98" s="160" t="s">
        <v>261</v>
      </c>
      <c r="Y98" s="150"/>
      <c r="Z98" s="150"/>
      <c r="AA98" s="150"/>
      <c r="AB98" s="150"/>
      <c r="AC98" s="150"/>
      <c r="AD98" s="150"/>
      <c r="AE98" s="150"/>
      <c r="AF98" s="150"/>
      <c r="AG98" s="150" t="s">
        <v>1232</v>
      </c>
      <c r="AH98" s="150"/>
      <c r="AI98" s="150"/>
      <c r="AJ98" s="150"/>
      <c r="AK98" s="150"/>
      <c r="AL98" s="150"/>
      <c r="AM98" s="150"/>
      <c r="AN98" s="150"/>
      <c r="AO98" s="150"/>
      <c r="AP98" s="150"/>
      <c r="AQ98" s="150"/>
      <c r="AR98" s="150"/>
      <c r="AS98" s="150"/>
      <c r="AT98" s="150"/>
      <c r="AU98" s="150"/>
      <c r="AV98" s="150"/>
      <c r="AW98" s="150"/>
      <c r="AX98" s="150"/>
      <c r="AY98" s="150"/>
      <c r="AZ98" s="150"/>
      <c r="BA98" s="150"/>
      <c r="BB98" s="150"/>
      <c r="BC98" s="150"/>
      <c r="BD98" s="150"/>
      <c r="BE98" s="150"/>
      <c r="BF98" s="150"/>
      <c r="BG98" s="150"/>
      <c r="BH98" s="150"/>
    </row>
    <row r="99" spans="1:60" outlineLevel="1" x14ac:dyDescent="0.2">
      <c r="A99" s="175">
        <v>89</v>
      </c>
      <c r="B99" s="176" t="s">
        <v>1378</v>
      </c>
      <c r="C99" s="183" t="s">
        <v>1379</v>
      </c>
      <c r="D99" s="177" t="s">
        <v>292</v>
      </c>
      <c r="E99" s="178">
        <v>500</v>
      </c>
      <c r="F99" s="179"/>
      <c r="G99" s="180">
        <f t="shared" si="21"/>
        <v>0</v>
      </c>
      <c r="H99" s="161"/>
      <c r="I99" s="160">
        <f t="shared" si="22"/>
        <v>0</v>
      </c>
      <c r="J99" s="161"/>
      <c r="K99" s="160">
        <f t="shared" si="23"/>
        <v>0</v>
      </c>
      <c r="L99" s="160">
        <v>21</v>
      </c>
      <c r="M99" s="160">
        <f t="shared" si="24"/>
        <v>0</v>
      </c>
      <c r="N99" s="160">
        <v>0</v>
      </c>
      <c r="O99" s="160">
        <f t="shared" si="25"/>
        <v>0</v>
      </c>
      <c r="P99" s="160">
        <v>0</v>
      </c>
      <c r="Q99" s="160">
        <f t="shared" si="26"/>
        <v>0</v>
      </c>
      <c r="R99" s="160"/>
      <c r="S99" s="160" t="s">
        <v>236</v>
      </c>
      <c r="T99" s="160" t="s">
        <v>237</v>
      </c>
      <c r="U99" s="160">
        <v>0</v>
      </c>
      <c r="V99" s="160">
        <f t="shared" si="27"/>
        <v>0</v>
      </c>
      <c r="W99" s="160"/>
      <c r="X99" s="160" t="s">
        <v>261</v>
      </c>
      <c r="Y99" s="150"/>
      <c r="Z99" s="150"/>
      <c r="AA99" s="150"/>
      <c r="AB99" s="150"/>
      <c r="AC99" s="150"/>
      <c r="AD99" s="150"/>
      <c r="AE99" s="150"/>
      <c r="AF99" s="150"/>
      <c r="AG99" s="150" t="s">
        <v>1232</v>
      </c>
      <c r="AH99" s="150"/>
      <c r="AI99" s="150"/>
      <c r="AJ99" s="150"/>
      <c r="AK99" s="150"/>
      <c r="AL99" s="150"/>
      <c r="AM99" s="150"/>
      <c r="AN99" s="150"/>
      <c r="AO99" s="150"/>
      <c r="AP99" s="150"/>
      <c r="AQ99" s="150"/>
      <c r="AR99" s="150"/>
      <c r="AS99" s="150"/>
      <c r="AT99" s="150"/>
      <c r="AU99" s="150"/>
      <c r="AV99" s="150"/>
      <c r="AW99" s="150"/>
      <c r="AX99" s="150"/>
      <c r="AY99" s="150"/>
      <c r="AZ99" s="150"/>
      <c r="BA99" s="150"/>
      <c r="BB99" s="150"/>
      <c r="BC99" s="150"/>
      <c r="BD99" s="150"/>
      <c r="BE99" s="150"/>
      <c r="BF99" s="150"/>
      <c r="BG99" s="150"/>
      <c r="BH99" s="150"/>
    </row>
    <row r="100" spans="1:60" outlineLevel="1" x14ac:dyDescent="0.2">
      <c r="A100" s="175">
        <v>90</v>
      </c>
      <c r="B100" s="176" t="s">
        <v>1380</v>
      </c>
      <c r="C100" s="183" t="s">
        <v>1381</v>
      </c>
      <c r="D100" s="177" t="s">
        <v>351</v>
      </c>
      <c r="E100" s="178">
        <v>190</v>
      </c>
      <c r="F100" s="179"/>
      <c r="G100" s="180">
        <f t="shared" si="21"/>
        <v>0</v>
      </c>
      <c r="H100" s="161"/>
      <c r="I100" s="160">
        <f t="shared" si="22"/>
        <v>0</v>
      </c>
      <c r="J100" s="161"/>
      <c r="K100" s="160">
        <f t="shared" si="23"/>
        <v>0</v>
      </c>
      <c r="L100" s="160">
        <v>21</v>
      </c>
      <c r="M100" s="160">
        <f t="shared" si="24"/>
        <v>0</v>
      </c>
      <c r="N100" s="160">
        <v>0</v>
      </c>
      <c r="O100" s="160">
        <f t="shared" si="25"/>
        <v>0</v>
      </c>
      <c r="P100" s="160">
        <v>0</v>
      </c>
      <c r="Q100" s="160">
        <f t="shared" si="26"/>
        <v>0</v>
      </c>
      <c r="R100" s="160"/>
      <c r="S100" s="160" t="s">
        <v>236</v>
      </c>
      <c r="T100" s="160" t="s">
        <v>237</v>
      </c>
      <c r="U100" s="160">
        <v>0</v>
      </c>
      <c r="V100" s="160">
        <f t="shared" si="27"/>
        <v>0</v>
      </c>
      <c r="W100" s="160"/>
      <c r="X100" s="160" t="s">
        <v>261</v>
      </c>
      <c r="Y100" s="150"/>
      <c r="Z100" s="150"/>
      <c r="AA100" s="150"/>
      <c r="AB100" s="150"/>
      <c r="AC100" s="150"/>
      <c r="AD100" s="150"/>
      <c r="AE100" s="150"/>
      <c r="AF100" s="150"/>
      <c r="AG100" s="150" t="s">
        <v>1232</v>
      </c>
      <c r="AH100" s="150"/>
      <c r="AI100" s="150"/>
      <c r="AJ100" s="150"/>
      <c r="AK100" s="150"/>
      <c r="AL100" s="150"/>
      <c r="AM100" s="150"/>
      <c r="AN100" s="150"/>
      <c r="AO100" s="150"/>
      <c r="AP100" s="150"/>
      <c r="AQ100" s="150"/>
      <c r="AR100" s="150"/>
      <c r="AS100" s="150"/>
      <c r="AT100" s="150"/>
      <c r="AU100" s="150"/>
      <c r="AV100" s="150"/>
      <c r="AW100" s="150"/>
      <c r="AX100" s="150"/>
      <c r="AY100" s="150"/>
      <c r="AZ100" s="150"/>
      <c r="BA100" s="150"/>
      <c r="BB100" s="150"/>
      <c r="BC100" s="150"/>
      <c r="BD100" s="150"/>
      <c r="BE100" s="150"/>
      <c r="BF100" s="150"/>
      <c r="BG100" s="150"/>
      <c r="BH100" s="150"/>
    </row>
    <row r="101" spans="1:60" outlineLevel="1" x14ac:dyDescent="0.2">
      <c r="A101" s="175">
        <v>91</v>
      </c>
      <c r="B101" s="176" t="s">
        <v>1382</v>
      </c>
      <c r="C101" s="183" t="s">
        <v>1383</v>
      </c>
      <c r="D101" s="177" t="s">
        <v>1384</v>
      </c>
      <c r="E101" s="178">
        <v>0.19</v>
      </c>
      <c r="F101" s="179"/>
      <c r="G101" s="180">
        <f t="shared" si="21"/>
        <v>0</v>
      </c>
      <c r="H101" s="161"/>
      <c r="I101" s="160">
        <f t="shared" si="22"/>
        <v>0</v>
      </c>
      <c r="J101" s="161"/>
      <c r="K101" s="160">
        <f t="shared" si="23"/>
        <v>0</v>
      </c>
      <c r="L101" s="160">
        <v>21</v>
      </c>
      <c r="M101" s="160">
        <f t="shared" si="24"/>
        <v>0</v>
      </c>
      <c r="N101" s="160">
        <v>0</v>
      </c>
      <c r="O101" s="160">
        <f t="shared" si="25"/>
        <v>0</v>
      </c>
      <c r="P101" s="160">
        <v>0</v>
      </c>
      <c r="Q101" s="160">
        <f t="shared" si="26"/>
        <v>0</v>
      </c>
      <c r="R101" s="160"/>
      <c r="S101" s="160" t="s">
        <v>236</v>
      </c>
      <c r="T101" s="160" t="s">
        <v>237</v>
      </c>
      <c r="U101" s="160">
        <v>0</v>
      </c>
      <c r="V101" s="160">
        <f t="shared" si="27"/>
        <v>0</v>
      </c>
      <c r="W101" s="160"/>
      <c r="X101" s="160" t="s">
        <v>261</v>
      </c>
      <c r="Y101" s="150"/>
      <c r="Z101" s="150"/>
      <c r="AA101" s="150"/>
      <c r="AB101" s="150"/>
      <c r="AC101" s="150"/>
      <c r="AD101" s="150"/>
      <c r="AE101" s="150"/>
      <c r="AF101" s="150"/>
      <c r="AG101" s="150" t="s">
        <v>1232</v>
      </c>
      <c r="AH101" s="150"/>
      <c r="AI101" s="150"/>
      <c r="AJ101" s="150"/>
      <c r="AK101" s="150"/>
      <c r="AL101" s="150"/>
      <c r="AM101" s="150"/>
      <c r="AN101" s="150"/>
      <c r="AO101" s="150"/>
      <c r="AP101" s="150"/>
      <c r="AQ101" s="150"/>
      <c r="AR101" s="150"/>
      <c r="AS101" s="150"/>
      <c r="AT101" s="150"/>
      <c r="AU101" s="150"/>
      <c r="AV101" s="150"/>
      <c r="AW101" s="150"/>
      <c r="AX101" s="150"/>
      <c r="AY101" s="150"/>
      <c r="AZ101" s="150"/>
      <c r="BA101" s="150"/>
      <c r="BB101" s="150"/>
      <c r="BC101" s="150"/>
      <c r="BD101" s="150"/>
      <c r="BE101" s="150"/>
      <c r="BF101" s="150"/>
      <c r="BG101" s="150"/>
      <c r="BH101" s="150"/>
    </row>
    <row r="102" spans="1:60" outlineLevel="1" x14ac:dyDescent="0.2">
      <c r="A102" s="175">
        <v>92</v>
      </c>
      <c r="B102" s="176" t="s">
        <v>1385</v>
      </c>
      <c r="C102" s="183" t="s">
        <v>1386</v>
      </c>
      <c r="D102" s="177" t="s">
        <v>267</v>
      </c>
      <c r="E102" s="178">
        <v>61.88</v>
      </c>
      <c r="F102" s="179"/>
      <c r="G102" s="180">
        <f t="shared" si="21"/>
        <v>0</v>
      </c>
      <c r="H102" s="161"/>
      <c r="I102" s="160">
        <f t="shared" si="22"/>
        <v>0</v>
      </c>
      <c r="J102" s="161"/>
      <c r="K102" s="160">
        <f t="shared" si="23"/>
        <v>0</v>
      </c>
      <c r="L102" s="160">
        <v>21</v>
      </c>
      <c r="M102" s="160">
        <f t="shared" si="24"/>
        <v>0</v>
      </c>
      <c r="N102" s="160">
        <v>0</v>
      </c>
      <c r="O102" s="160">
        <f t="shared" si="25"/>
        <v>0</v>
      </c>
      <c r="P102" s="160">
        <v>0</v>
      </c>
      <c r="Q102" s="160">
        <f t="shared" si="26"/>
        <v>0</v>
      </c>
      <c r="R102" s="160"/>
      <c r="S102" s="160" t="s">
        <v>236</v>
      </c>
      <c r="T102" s="160" t="s">
        <v>237</v>
      </c>
      <c r="U102" s="160">
        <v>0</v>
      </c>
      <c r="V102" s="160">
        <f t="shared" si="27"/>
        <v>0</v>
      </c>
      <c r="W102" s="160"/>
      <c r="X102" s="160" t="s">
        <v>261</v>
      </c>
      <c r="Y102" s="150"/>
      <c r="Z102" s="150"/>
      <c r="AA102" s="150"/>
      <c r="AB102" s="150"/>
      <c r="AC102" s="150"/>
      <c r="AD102" s="150"/>
      <c r="AE102" s="150"/>
      <c r="AF102" s="150"/>
      <c r="AG102" s="150" t="s">
        <v>1232</v>
      </c>
      <c r="AH102" s="150"/>
      <c r="AI102" s="150"/>
      <c r="AJ102" s="150"/>
      <c r="AK102" s="150"/>
      <c r="AL102" s="150"/>
      <c r="AM102" s="150"/>
      <c r="AN102" s="150"/>
      <c r="AO102" s="150"/>
      <c r="AP102" s="150"/>
      <c r="AQ102" s="150"/>
      <c r="AR102" s="150"/>
      <c r="AS102" s="150"/>
      <c r="AT102" s="150"/>
      <c r="AU102" s="150"/>
      <c r="AV102" s="150"/>
      <c r="AW102" s="150"/>
      <c r="AX102" s="150"/>
      <c r="AY102" s="150"/>
      <c r="AZ102" s="150"/>
      <c r="BA102" s="150"/>
      <c r="BB102" s="150"/>
      <c r="BC102" s="150"/>
      <c r="BD102" s="150"/>
      <c r="BE102" s="150"/>
      <c r="BF102" s="150"/>
      <c r="BG102" s="150"/>
      <c r="BH102" s="150"/>
    </row>
    <row r="103" spans="1:60" outlineLevel="1" x14ac:dyDescent="0.2">
      <c r="A103" s="175">
        <v>93</v>
      </c>
      <c r="B103" s="176" t="s">
        <v>1387</v>
      </c>
      <c r="C103" s="183" t="s">
        <v>1388</v>
      </c>
      <c r="D103" s="177" t="s">
        <v>292</v>
      </c>
      <c r="E103" s="178">
        <v>294</v>
      </c>
      <c r="F103" s="179"/>
      <c r="G103" s="180">
        <f t="shared" si="21"/>
        <v>0</v>
      </c>
      <c r="H103" s="161"/>
      <c r="I103" s="160">
        <f t="shared" si="22"/>
        <v>0</v>
      </c>
      <c r="J103" s="161"/>
      <c r="K103" s="160">
        <f t="shared" si="23"/>
        <v>0</v>
      </c>
      <c r="L103" s="160">
        <v>21</v>
      </c>
      <c r="M103" s="160">
        <f t="shared" si="24"/>
        <v>0</v>
      </c>
      <c r="N103" s="160">
        <v>0</v>
      </c>
      <c r="O103" s="160">
        <f t="shared" si="25"/>
        <v>0</v>
      </c>
      <c r="P103" s="160">
        <v>0</v>
      </c>
      <c r="Q103" s="160">
        <f t="shared" si="26"/>
        <v>0</v>
      </c>
      <c r="R103" s="160"/>
      <c r="S103" s="160" t="s">
        <v>236</v>
      </c>
      <c r="T103" s="160" t="s">
        <v>237</v>
      </c>
      <c r="U103" s="160">
        <v>0</v>
      </c>
      <c r="V103" s="160">
        <f t="shared" si="27"/>
        <v>0</v>
      </c>
      <c r="W103" s="160"/>
      <c r="X103" s="160" t="s">
        <v>261</v>
      </c>
      <c r="Y103" s="150"/>
      <c r="Z103" s="150"/>
      <c r="AA103" s="150"/>
      <c r="AB103" s="150"/>
      <c r="AC103" s="150"/>
      <c r="AD103" s="150"/>
      <c r="AE103" s="150"/>
      <c r="AF103" s="150"/>
      <c r="AG103" s="150" t="s">
        <v>1232</v>
      </c>
      <c r="AH103" s="150"/>
      <c r="AI103" s="150"/>
      <c r="AJ103" s="150"/>
      <c r="AK103" s="150"/>
      <c r="AL103" s="150"/>
      <c r="AM103" s="150"/>
      <c r="AN103" s="150"/>
      <c r="AO103" s="150"/>
      <c r="AP103" s="150"/>
      <c r="AQ103" s="150"/>
      <c r="AR103" s="150"/>
      <c r="AS103" s="150"/>
      <c r="AT103" s="150"/>
      <c r="AU103" s="150"/>
      <c r="AV103" s="150"/>
      <c r="AW103" s="150"/>
      <c r="AX103" s="150"/>
      <c r="AY103" s="150"/>
      <c r="AZ103" s="150"/>
      <c r="BA103" s="150"/>
      <c r="BB103" s="150"/>
      <c r="BC103" s="150"/>
      <c r="BD103" s="150"/>
      <c r="BE103" s="150"/>
      <c r="BF103" s="150"/>
      <c r="BG103" s="150"/>
      <c r="BH103" s="150"/>
    </row>
    <row r="104" spans="1:60" outlineLevel="1" x14ac:dyDescent="0.2">
      <c r="A104" s="175">
        <v>94</v>
      </c>
      <c r="B104" s="176" t="s">
        <v>1389</v>
      </c>
      <c r="C104" s="183" t="s">
        <v>1390</v>
      </c>
      <c r="D104" s="177" t="s">
        <v>351</v>
      </c>
      <c r="E104" s="178">
        <v>190</v>
      </c>
      <c r="F104" s="179"/>
      <c r="G104" s="180">
        <f t="shared" si="21"/>
        <v>0</v>
      </c>
      <c r="H104" s="161"/>
      <c r="I104" s="160">
        <f t="shared" si="22"/>
        <v>0</v>
      </c>
      <c r="J104" s="161"/>
      <c r="K104" s="160">
        <f t="shared" si="23"/>
        <v>0</v>
      </c>
      <c r="L104" s="160">
        <v>21</v>
      </c>
      <c r="M104" s="160">
        <f t="shared" si="24"/>
        <v>0</v>
      </c>
      <c r="N104" s="160">
        <v>0</v>
      </c>
      <c r="O104" s="160">
        <f t="shared" si="25"/>
        <v>0</v>
      </c>
      <c r="P104" s="160">
        <v>0</v>
      </c>
      <c r="Q104" s="160">
        <f t="shared" si="26"/>
        <v>0</v>
      </c>
      <c r="R104" s="160"/>
      <c r="S104" s="160" t="s">
        <v>236</v>
      </c>
      <c r="T104" s="160" t="s">
        <v>237</v>
      </c>
      <c r="U104" s="160">
        <v>0</v>
      </c>
      <c r="V104" s="160">
        <f t="shared" si="27"/>
        <v>0</v>
      </c>
      <c r="W104" s="160"/>
      <c r="X104" s="160" t="s">
        <v>261</v>
      </c>
      <c r="Y104" s="150"/>
      <c r="Z104" s="150"/>
      <c r="AA104" s="150"/>
      <c r="AB104" s="150"/>
      <c r="AC104" s="150"/>
      <c r="AD104" s="150"/>
      <c r="AE104" s="150"/>
      <c r="AF104" s="150"/>
      <c r="AG104" s="150" t="s">
        <v>1232</v>
      </c>
      <c r="AH104" s="150"/>
      <c r="AI104" s="150"/>
      <c r="AJ104" s="150"/>
      <c r="AK104" s="150"/>
      <c r="AL104" s="150"/>
      <c r="AM104" s="150"/>
      <c r="AN104" s="150"/>
      <c r="AO104" s="150"/>
      <c r="AP104" s="150"/>
      <c r="AQ104" s="150"/>
      <c r="AR104" s="150"/>
      <c r="AS104" s="150"/>
      <c r="AT104" s="150"/>
      <c r="AU104" s="150"/>
      <c r="AV104" s="150"/>
      <c r="AW104" s="150"/>
      <c r="AX104" s="150"/>
      <c r="AY104" s="150"/>
      <c r="AZ104" s="150"/>
      <c r="BA104" s="150"/>
      <c r="BB104" s="150"/>
      <c r="BC104" s="150"/>
      <c r="BD104" s="150"/>
      <c r="BE104" s="150"/>
      <c r="BF104" s="150"/>
      <c r="BG104" s="150"/>
      <c r="BH104" s="150"/>
    </row>
    <row r="105" spans="1:60" x14ac:dyDescent="0.2">
      <c r="A105" s="163" t="s">
        <v>232</v>
      </c>
      <c r="B105" s="164" t="s">
        <v>115</v>
      </c>
      <c r="C105" s="182" t="s">
        <v>116</v>
      </c>
      <c r="D105" s="165"/>
      <c r="E105" s="166"/>
      <c r="F105" s="167"/>
      <c r="G105" s="168">
        <f>SUMIF(AG106:AG115,"&lt;&gt;NOR",G106:G115)</f>
        <v>0</v>
      </c>
      <c r="H105" s="162"/>
      <c r="I105" s="162">
        <f>SUM(I106:I115)</f>
        <v>0</v>
      </c>
      <c r="J105" s="162"/>
      <c r="K105" s="162">
        <f>SUM(K106:K115)</f>
        <v>0</v>
      </c>
      <c r="L105" s="162"/>
      <c r="M105" s="162">
        <f>SUM(M106:M115)</f>
        <v>0</v>
      </c>
      <c r="N105" s="162"/>
      <c r="O105" s="162">
        <f>SUM(O106:O115)</f>
        <v>0</v>
      </c>
      <c r="P105" s="162"/>
      <c r="Q105" s="162">
        <f>SUM(Q106:Q115)</f>
        <v>0</v>
      </c>
      <c r="R105" s="162"/>
      <c r="S105" s="162"/>
      <c r="T105" s="162"/>
      <c r="U105" s="162"/>
      <c r="V105" s="162">
        <f>SUM(V106:V115)</f>
        <v>0</v>
      </c>
      <c r="W105" s="162"/>
      <c r="X105" s="162"/>
      <c r="AG105" t="s">
        <v>233</v>
      </c>
    </row>
    <row r="106" spans="1:60" outlineLevel="1" x14ac:dyDescent="0.2">
      <c r="A106" s="175">
        <v>95</v>
      </c>
      <c r="B106" s="176" t="s">
        <v>1391</v>
      </c>
      <c r="C106" s="183" t="s">
        <v>1392</v>
      </c>
      <c r="D106" s="177" t="s">
        <v>1201</v>
      </c>
      <c r="E106" s="178">
        <v>70</v>
      </c>
      <c r="F106" s="179"/>
      <c r="G106" s="180">
        <f t="shared" ref="G106:G115" si="28">ROUND(E106*F106,2)</f>
        <v>0</v>
      </c>
      <c r="H106" s="161"/>
      <c r="I106" s="160">
        <f t="shared" ref="I106:I115" si="29">ROUND(E106*H106,2)</f>
        <v>0</v>
      </c>
      <c r="J106" s="161"/>
      <c r="K106" s="160">
        <f t="shared" ref="K106:K115" si="30">ROUND(E106*J106,2)</f>
        <v>0</v>
      </c>
      <c r="L106" s="160">
        <v>21</v>
      </c>
      <c r="M106" s="160">
        <f t="shared" ref="M106:M115" si="31">G106*(1+L106/100)</f>
        <v>0</v>
      </c>
      <c r="N106" s="160">
        <v>0</v>
      </c>
      <c r="O106" s="160">
        <f t="shared" ref="O106:O115" si="32">ROUND(E106*N106,2)</f>
        <v>0</v>
      </c>
      <c r="P106" s="160">
        <v>0</v>
      </c>
      <c r="Q106" s="160">
        <f t="shared" ref="Q106:Q115" si="33">ROUND(E106*P106,2)</f>
        <v>0</v>
      </c>
      <c r="R106" s="160"/>
      <c r="S106" s="160" t="s">
        <v>236</v>
      </c>
      <c r="T106" s="160" t="s">
        <v>237</v>
      </c>
      <c r="U106" s="160">
        <v>0</v>
      </c>
      <c r="V106" s="160">
        <f t="shared" ref="V106:V115" si="34">ROUND(E106*U106,2)</f>
        <v>0</v>
      </c>
      <c r="W106" s="160"/>
      <c r="X106" s="160" t="s">
        <v>423</v>
      </c>
      <c r="Y106" s="150"/>
      <c r="Z106" s="150"/>
      <c r="AA106" s="150"/>
      <c r="AB106" s="150"/>
      <c r="AC106" s="150"/>
      <c r="AD106" s="150"/>
      <c r="AE106" s="150"/>
      <c r="AF106" s="150"/>
      <c r="AG106" s="150" t="s">
        <v>1202</v>
      </c>
      <c r="AH106" s="150"/>
      <c r="AI106" s="150"/>
      <c r="AJ106" s="150"/>
      <c r="AK106" s="150"/>
      <c r="AL106" s="150"/>
      <c r="AM106" s="150"/>
      <c r="AN106" s="150"/>
      <c r="AO106" s="150"/>
      <c r="AP106" s="150"/>
      <c r="AQ106" s="150"/>
      <c r="AR106" s="150"/>
      <c r="AS106" s="150"/>
      <c r="AT106" s="150"/>
      <c r="AU106" s="150"/>
      <c r="AV106" s="150"/>
      <c r="AW106" s="150"/>
      <c r="AX106" s="150"/>
      <c r="AY106" s="150"/>
      <c r="AZ106" s="150"/>
      <c r="BA106" s="150"/>
      <c r="BB106" s="150"/>
      <c r="BC106" s="150"/>
      <c r="BD106" s="150"/>
      <c r="BE106" s="150"/>
      <c r="BF106" s="150"/>
      <c r="BG106" s="150"/>
      <c r="BH106" s="150"/>
    </row>
    <row r="107" spans="1:60" outlineLevel="1" x14ac:dyDescent="0.2">
      <c r="A107" s="175">
        <v>96</v>
      </c>
      <c r="B107" s="176" t="s">
        <v>1393</v>
      </c>
      <c r="C107" s="183" t="s">
        <v>1394</v>
      </c>
      <c r="D107" s="177" t="s">
        <v>1395</v>
      </c>
      <c r="E107" s="178">
        <v>20</v>
      </c>
      <c r="F107" s="179"/>
      <c r="G107" s="180">
        <f t="shared" si="28"/>
        <v>0</v>
      </c>
      <c r="H107" s="161"/>
      <c r="I107" s="160">
        <f t="shared" si="29"/>
        <v>0</v>
      </c>
      <c r="J107" s="161"/>
      <c r="K107" s="160">
        <f t="shared" si="30"/>
        <v>0</v>
      </c>
      <c r="L107" s="160">
        <v>21</v>
      </c>
      <c r="M107" s="160">
        <f t="shared" si="31"/>
        <v>0</v>
      </c>
      <c r="N107" s="160">
        <v>0</v>
      </c>
      <c r="O107" s="160">
        <f t="shared" si="32"/>
        <v>0</v>
      </c>
      <c r="P107" s="160">
        <v>0</v>
      </c>
      <c r="Q107" s="160">
        <f t="shared" si="33"/>
        <v>0</v>
      </c>
      <c r="R107" s="160"/>
      <c r="S107" s="160" t="s">
        <v>236</v>
      </c>
      <c r="T107" s="160" t="s">
        <v>237</v>
      </c>
      <c r="U107" s="160">
        <v>0</v>
      </c>
      <c r="V107" s="160">
        <f t="shared" si="34"/>
        <v>0</v>
      </c>
      <c r="W107" s="160"/>
      <c r="X107" s="160" t="s">
        <v>423</v>
      </c>
      <c r="Y107" s="150"/>
      <c r="Z107" s="150"/>
      <c r="AA107" s="150"/>
      <c r="AB107" s="150"/>
      <c r="AC107" s="150"/>
      <c r="AD107" s="150"/>
      <c r="AE107" s="150"/>
      <c r="AF107" s="150"/>
      <c r="AG107" s="150" t="s">
        <v>1202</v>
      </c>
      <c r="AH107" s="150"/>
      <c r="AI107" s="150"/>
      <c r="AJ107" s="150"/>
      <c r="AK107" s="150"/>
      <c r="AL107" s="150"/>
      <c r="AM107" s="150"/>
      <c r="AN107" s="150"/>
      <c r="AO107" s="150"/>
      <c r="AP107" s="150"/>
      <c r="AQ107" s="150"/>
      <c r="AR107" s="150"/>
      <c r="AS107" s="150"/>
      <c r="AT107" s="150"/>
      <c r="AU107" s="150"/>
      <c r="AV107" s="150"/>
      <c r="AW107" s="150"/>
      <c r="AX107" s="150"/>
      <c r="AY107" s="150"/>
      <c r="AZ107" s="150"/>
      <c r="BA107" s="150"/>
      <c r="BB107" s="150"/>
      <c r="BC107" s="150"/>
      <c r="BD107" s="150"/>
      <c r="BE107" s="150"/>
      <c r="BF107" s="150"/>
      <c r="BG107" s="150"/>
      <c r="BH107" s="150"/>
    </row>
    <row r="108" spans="1:60" outlineLevel="1" x14ac:dyDescent="0.2">
      <c r="A108" s="175">
        <v>97</v>
      </c>
      <c r="B108" s="176" t="s">
        <v>1396</v>
      </c>
      <c r="C108" s="183" t="s">
        <v>1397</v>
      </c>
      <c r="D108" s="177" t="s">
        <v>1395</v>
      </c>
      <c r="E108" s="178">
        <v>500</v>
      </c>
      <c r="F108" s="179"/>
      <c r="G108" s="180">
        <f t="shared" si="28"/>
        <v>0</v>
      </c>
      <c r="H108" s="161"/>
      <c r="I108" s="160">
        <f t="shared" si="29"/>
        <v>0</v>
      </c>
      <c r="J108" s="161"/>
      <c r="K108" s="160">
        <f t="shared" si="30"/>
        <v>0</v>
      </c>
      <c r="L108" s="160">
        <v>21</v>
      </c>
      <c r="M108" s="160">
        <f t="shared" si="31"/>
        <v>0</v>
      </c>
      <c r="N108" s="160">
        <v>0</v>
      </c>
      <c r="O108" s="160">
        <f t="shared" si="32"/>
        <v>0</v>
      </c>
      <c r="P108" s="160">
        <v>0</v>
      </c>
      <c r="Q108" s="160">
        <f t="shared" si="33"/>
        <v>0</v>
      </c>
      <c r="R108" s="160"/>
      <c r="S108" s="160" t="s">
        <v>236</v>
      </c>
      <c r="T108" s="160" t="s">
        <v>237</v>
      </c>
      <c r="U108" s="160">
        <v>0</v>
      </c>
      <c r="V108" s="160">
        <f t="shared" si="34"/>
        <v>0</v>
      </c>
      <c r="W108" s="160"/>
      <c r="X108" s="160" t="s">
        <v>423</v>
      </c>
      <c r="Y108" s="150"/>
      <c r="Z108" s="150"/>
      <c r="AA108" s="150"/>
      <c r="AB108" s="150"/>
      <c r="AC108" s="150"/>
      <c r="AD108" s="150"/>
      <c r="AE108" s="150"/>
      <c r="AF108" s="150"/>
      <c r="AG108" s="150" t="s">
        <v>1202</v>
      </c>
      <c r="AH108" s="150"/>
      <c r="AI108" s="150"/>
      <c r="AJ108" s="150"/>
      <c r="AK108" s="150"/>
      <c r="AL108" s="150"/>
      <c r="AM108" s="150"/>
      <c r="AN108" s="150"/>
      <c r="AO108" s="150"/>
      <c r="AP108" s="150"/>
      <c r="AQ108" s="150"/>
      <c r="AR108" s="150"/>
      <c r="AS108" s="150"/>
      <c r="AT108" s="150"/>
      <c r="AU108" s="150"/>
      <c r="AV108" s="150"/>
      <c r="AW108" s="150"/>
      <c r="AX108" s="150"/>
      <c r="AY108" s="150"/>
      <c r="AZ108" s="150"/>
      <c r="BA108" s="150"/>
      <c r="BB108" s="150"/>
      <c r="BC108" s="150"/>
      <c r="BD108" s="150"/>
      <c r="BE108" s="150"/>
      <c r="BF108" s="150"/>
      <c r="BG108" s="150"/>
      <c r="BH108" s="150"/>
    </row>
    <row r="109" spans="1:60" outlineLevel="1" x14ac:dyDescent="0.2">
      <c r="A109" s="175">
        <v>98</v>
      </c>
      <c r="B109" s="176" t="s">
        <v>1398</v>
      </c>
      <c r="C109" s="183" t="s">
        <v>1399</v>
      </c>
      <c r="D109" s="177" t="s">
        <v>1395</v>
      </c>
      <c r="E109" s="178">
        <v>500</v>
      </c>
      <c r="F109" s="179"/>
      <c r="G109" s="180">
        <f t="shared" si="28"/>
        <v>0</v>
      </c>
      <c r="H109" s="161"/>
      <c r="I109" s="160">
        <f t="shared" si="29"/>
        <v>0</v>
      </c>
      <c r="J109" s="161"/>
      <c r="K109" s="160">
        <f t="shared" si="30"/>
        <v>0</v>
      </c>
      <c r="L109" s="160">
        <v>21</v>
      </c>
      <c r="M109" s="160">
        <f t="shared" si="31"/>
        <v>0</v>
      </c>
      <c r="N109" s="160">
        <v>0</v>
      </c>
      <c r="O109" s="160">
        <f t="shared" si="32"/>
        <v>0</v>
      </c>
      <c r="P109" s="160">
        <v>0</v>
      </c>
      <c r="Q109" s="160">
        <f t="shared" si="33"/>
        <v>0</v>
      </c>
      <c r="R109" s="160"/>
      <c r="S109" s="160" t="s">
        <v>236</v>
      </c>
      <c r="T109" s="160" t="s">
        <v>237</v>
      </c>
      <c r="U109" s="160">
        <v>0</v>
      </c>
      <c r="V109" s="160">
        <f t="shared" si="34"/>
        <v>0</v>
      </c>
      <c r="W109" s="160"/>
      <c r="X109" s="160" t="s">
        <v>423</v>
      </c>
      <c r="Y109" s="150"/>
      <c r="Z109" s="150"/>
      <c r="AA109" s="150"/>
      <c r="AB109" s="150"/>
      <c r="AC109" s="150"/>
      <c r="AD109" s="150"/>
      <c r="AE109" s="150"/>
      <c r="AF109" s="150"/>
      <c r="AG109" s="150" t="s">
        <v>1202</v>
      </c>
      <c r="AH109" s="150"/>
      <c r="AI109" s="150"/>
      <c r="AJ109" s="150"/>
      <c r="AK109" s="150"/>
      <c r="AL109" s="150"/>
      <c r="AM109" s="150"/>
      <c r="AN109" s="150"/>
      <c r="AO109" s="150"/>
      <c r="AP109" s="150"/>
      <c r="AQ109" s="150"/>
      <c r="AR109" s="150"/>
      <c r="AS109" s="150"/>
      <c r="AT109" s="150"/>
      <c r="AU109" s="150"/>
      <c r="AV109" s="150"/>
      <c r="AW109" s="150"/>
      <c r="AX109" s="150"/>
      <c r="AY109" s="150"/>
      <c r="AZ109" s="150"/>
      <c r="BA109" s="150"/>
      <c r="BB109" s="150"/>
      <c r="BC109" s="150"/>
      <c r="BD109" s="150"/>
      <c r="BE109" s="150"/>
      <c r="BF109" s="150"/>
      <c r="BG109" s="150"/>
      <c r="BH109" s="150"/>
    </row>
    <row r="110" spans="1:60" outlineLevel="1" x14ac:dyDescent="0.2">
      <c r="A110" s="175">
        <v>99</v>
      </c>
      <c r="B110" s="176" t="s">
        <v>1400</v>
      </c>
      <c r="C110" s="183" t="s">
        <v>1401</v>
      </c>
      <c r="D110" s="177" t="s">
        <v>1395</v>
      </c>
      <c r="E110" s="178">
        <v>264</v>
      </c>
      <c r="F110" s="179"/>
      <c r="G110" s="180">
        <f t="shared" si="28"/>
        <v>0</v>
      </c>
      <c r="H110" s="161"/>
      <c r="I110" s="160">
        <f t="shared" si="29"/>
        <v>0</v>
      </c>
      <c r="J110" s="161"/>
      <c r="K110" s="160">
        <f t="shared" si="30"/>
        <v>0</v>
      </c>
      <c r="L110" s="160">
        <v>21</v>
      </c>
      <c r="M110" s="160">
        <f t="shared" si="31"/>
        <v>0</v>
      </c>
      <c r="N110" s="160">
        <v>0</v>
      </c>
      <c r="O110" s="160">
        <f t="shared" si="32"/>
        <v>0</v>
      </c>
      <c r="P110" s="160">
        <v>0</v>
      </c>
      <c r="Q110" s="160">
        <f t="shared" si="33"/>
        <v>0</v>
      </c>
      <c r="R110" s="160"/>
      <c r="S110" s="160" t="s">
        <v>236</v>
      </c>
      <c r="T110" s="160" t="s">
        <v>237</v>
      </c>
      <c r="U110" s="160">
        <v>0</v>
      </c>
      <c r="V110" s="160">
        <f t="shared" si="34"/>
        <v>0</v>
      </c>
      <c r="W110" s="160"/>
      <c r="X110" s="160" t="s">
        <v>423</v>
      </c>
      <c r="Y110" s="150"/>
      <c r="Z110" s="150"/>
      <c r="AA110" s="150"/>
      <c r="AB110" s="150"/>
      <c r="AC110" s="150"/>
      <c r="AD110" s="150"/>
      <c r="AE110" s="150"/>
      <c r="AF110" s="150"/>
      <c r="AG110" s="150" t="s">
        <v>1202</v>
      </c>
      <c r="AH110" s="150"/>
      <c r="AI110" s="150"/>
      <c r="AJ110" s="150"/>
      <c r="AK110" s="150"/>
      <c r="AL110" s="150"/>
      <c r="AM110" s="150"/>
      <c r="AN110" s="150"/>
      <c r="AO110" s="150"/>
      <c r="AP110" s="150"/>
      <c r="AQ110" s="150"/>
      <c r="AR110" s="150"/>
      <c r="AS110" s="150"/>
      <c r="AT110" s="150"/>
      <c r="AU110" s="150"/>
      <c r="AV110" s="150"/>
      <c r="AW110" s="150"/>
      <c r="AX110" s="150"/>
      <c r="AY110" s="150"/>
      <c r="AZ110" s="150"/>
      <c r="BA110" s="150"/>
      <c r="BB110" s="150"/>
      <c r="BC110" s="150"/>
      <c r="BD110" s="150"/>
      <c r="BE110" s="150"/>
      <c r="BF110" s="150"/>
      <c r="BG110" s="150"/>
      <c r="BH110" s="150"/>
    </row>
    <row r="111" spans="1:60" outlineLevel="1" x14ac:dyDescent="0.2">
      <c r="A111" s="175">
        <v>100</v>
      </c>
      <c r="B111" s="176" t="s">
        <v>1402</v>
      </c>
      <c r="C111" s="183" t="s">
        <v>1403</v>
      </c>
      <c r="D111" s="177" t="s">
        <v>1395</v>
      </c>
      <c r="E111" s="178">
        <v>65</v>
      </c>
      <c r="F111" s="179"/>
      <c r="G111" s="180">
        <f t="shared" si="28"/>
        <v>0</v>
      </c>
      <c r="H111" s="161"/>
      <c r="I111" s="160">
        <f t="shared" si="29"/>
        <v>0</v>
      </c>
      <c r="J111" s="161"/>
      <c r="K111" s="160">
        <f t="shared" si="30"/>
        <v>0</v>
      </c>
      <c r="L111" s="160">
        <v>21</v>
      </c>
      <c r="M111" s="160">
        <f t="shared" si="31"/>
        <v>0</v>
      </c>
      <c r="N111" s="160">
        <v>0</v>
      </c>
      <c r="O111" s="160">
        <f t="shared" si="32"/>
        <v>0</v>
      </c>
      <c r="P111" s="160">
        <v>0</v>
      </c>
      <c r="Q111" s="160">
        <f t="shared" si="33"/>
        <v>0</v>
      </c>
      <c r="R111" s="160"/>
      <c r="S111" s="160" t="s">
        <v>236</v>
      </c>
      <c r="T111" s="160" t="s">
        <v>237</v>
      </c>
      <c r="U111" s="160">
        <v>0</v>
      </c>
      <c r="V111" s="160">
        <f t="shared" si="34"/>
        <v>0</v>
      </c>
      <c r="W111" s="160"/>
      <c r="X111" s="160" t="s">
        <v>423</v>
      </c>
      <c r="Y111" s="150"/>
      <c r="Z111" s="150"/>
      <c r="AA111" s="150"/>
      <c r="AB111" s="150"/>
      <c r="AC111" s="150"/>
      <c r="AD111" s="150"/>
      <c r="AE111" s="150"/>
      <c r="AF111" s="150"/>
      <c r="AG111" s="150" t="s">
        <v>1202</v>
      </c>
      <c r="AH111" s="150"/>
      <c r="AI111" s="150"/>
      <c r="AJ111" s="150"/>
      <c r="AK111" s="150"/>
      <c r="AL111" s="150"/>
      <c r="AM111" s="150"/>
      <c r="AN111" s="150"/>
      <c r="AO111" s="150"/>
      <c r="AP111" s="150"/>
      <c r="AQ111" s="150"/>
      <c r="AR111" s="150"/>
      <c r="AS111" s="150"/>
      <c r="AT111" s="150"/>
      <c r="AU111" s="150"/>
      <c r="AV111" s="150"/>
      <c r="AW111" s="150"/>
      <c r="AX111" s="150"/>
      <c r="AY111" s="150"/>
      <c r="AZ111" s="150"/>
      <c r="BA111" s="150"/>
      <c r="BB111" s="150"/>
      <c r="BC111" s="150"/>
      <c r="BD111" s="150"/>
      <c r="BE111" s="150"/>
      <c r="BF111" s="150"/>
      <c r="BG111" s="150"/>
      <c r="BH111" s="150"/>
    </row>
    <row r="112" spans="1:60" outlineLevel="1" x14ac:dyDescent="0.2">
      <c r="A112" s="175">
        <v>101</v>
      </c>
      <c r="B112" s="176" t="s">
        <v>1404</v>
      </c>
      <c r="C112" s="183" t="s">
        <v>1405</v>
      </c>
      <c r="D112" s="177" t="s">
        <v>1395</v>
      </c>
      <c r="E112" s="178">
        <v>168</v>
      </c>
      <c r="F112" s="179"/>
      <c r="G112" s="180">
        <f t="shared" si="28"/>
        <v>0</v>
      </c>
      <c r="H112" s="161"/>
      <c r="I112" s="160">
        <f t="shared" si="29"/>
        <v>0</v>
      </c>
      <c r="J112" s="161"/>
      <c r="K112" s="160">
        <f t="shared" si="30"/>
        <v>0</v>
      </c>
      <c r="L112" s="160">
        <v>21</v>
      </c>
      <c r="M112" s="160">
        <f t="shared" si="31"/>
        <v>0</v>
      </c>
      <c r="N112" s="160">
        <v>0</v>
      </c>
      <c r="O112" s="160">
        <f t="shared" si="32"/>
        <v>0</v>
      </c>
      <c r="P112" s="160">
        <v>0</v>
      </c>
      <c r="Q112" s="160">
        <f t="shared" si="33"/>
        <v>0</v>
      </c>
      <c r="R112" s="160"/>
      <c r="S112" s="160" t="s">
        <v>236</v>
      </c>
      <c r="T112" s="160" t="s">
        <v>237</v>
      </c>
      <c r="U112" s="160">
        <v>0</v>
      </c>
      <c r="V112" s="160">
        <f t="shared" si="34"/>
        <v>0</v>
      </c>
      <c r="W112" s="160"/>
      <c r="X112" s="160" t="s">
        <v>423</v>
      </c>
      <c r="Y112" s="150"/>
      <c r="Z112" s="150"/>
      <c r="AA112" s="150"/>
      <c r="AB112" s="150"/>
      <c r="AC112" s="150"/>
      <c r="AD112" s="150"/>
      <c r="AE112" s="150"/>
      <c r="AF112" s="150"/>
      <c r="AG112" s="150" t="s">
        <v>1202</v>
      </c>
      <c r="AH112" s="150"/>
      <c r="AI112" s="150"/>
      <c r="AJ112" s="150"/>
      <c r="AK112" s="150"/>
      <c r="AL112" s="150"/>
      <c r="AM112" s="150"/>
      <c r="AN112" s="150"/>
      <c r="AO112" s="150"/>
      <c r="AP112" s="150"/>
      <c r="AQ112" s="150"/>
      <c r="AR112" s="150"/>
      <c r="AS112" s="150"/>
      <c r="AT112" s="150"/>
      <c r="AU112" s="150"/>
      <c r="AV112" s="150"/>
      <c r="AW112" s="150"/>
      <c r="AX112" s="150"/>
      <c r="AY112" s="150"/>
      <c r="AZ112" s="150"/>
      <c r="BA112" s="150"/>
      <c r="BB112" s="150"/>
      <c r="BC112" s="150"/>
      <c r="BD112" s="150"/>
      <c r="BE112" s="150"/>
      <c r="BF112" s="150"/>
      <c r="BG112" s="150"/>
      <c r="BH112" s="150"/>
    </row>
    <row r="113" spans="1:60" outlineLevel="1" x14ac:dyDescent="0.2">
      <c r="A113" s="175">
        <v>102</v>
      </c>
      <c r="B113" s="176" t="s">
        <v>1406</v>
      </c>
      <c r="C113" s="183" t="s">
        <v>1407</v>
      </c>
      <c r="D113" s="177" t="s">
        <v>1395</v>
      </c>
      <c r="E113" s="178">
        <v>59</v>
      </c>
      <c r="F113" s="179"/>
      <c r="G113" s="180">
        <f t="shared" si="28"/>
        <v>0</v>
      </c>
      <c r="H113" s="161"/>
      <c r="I113" s="160">
        <f t="shared" si="29"/>
        <v>0</v>
      </c>
      <c r="J113" s="161"/>
      <c r="K113" s="160">
        <f t="shared" si="30"/>
        <v>0</v>
      </c>
      <c r="L113" s="160">
        <v>21</v>
      </c>
      <c r="M113" s="160">
        <f t="shared" si="31"/>
        <v>0</v>
      </c>
      <c r="N113" s="160">
        <v>0</v>
      </c>
      <c r="O113" s="160">
        <f t="shared" si="32"/>
        <v>0</v>
      </c>
      <c r="P113" s="160">
        <v>0</v>
      </c>
      <c r="Q113" s="160">
        <f t="shared" si="33"/>
        <v>0</v>
      </c>
      <c r="R113" s="160"/>
      <c r="S113" s="160" t="s">
        <v>236</v>
      </c>
      <c r="T113" s="160" t="s">
        <v>237</v>
      </c>
      <c r="U113" s="160">
        <v>0</v>
      </c>
      <c r="V113" s="160">
        <f t="shared" si="34"/>
        <v>0</v>
      </c>
      <c r="W113" s="160"/>
      <c r="X113" s="160" t="s">
        <v>423</v>
      </c>
      <c r="Y113" s="150"/>
      <c r="Z113" s="150"/>
      <c r="AA113" s="150"/>
      <c r="AB113" s="150"/>
      <c r="AC113" s="150"/>
      <c r="AD113" s="150"/>
      <c r="AE113" s="150"/>
      <c r="AF113" s="150"/>
      <c r="AG113" s="150" t="s">
        <v>1202</v>
      </c>
      <c r="AH113" s="150"/>
      <c r="AI113" s="150"/>
      <c r="AJ113" s="150"/>
      <c r="AK113" s="150"/>
      <c r="AL113" s="150"/>
      <c r="AM113" s="150"/>
      <c r="AN113" s="150"/>
      <c r="AO113" s="150"/>
      <c r="AP113" s="150"/>
      <c r="AQ113" s="150"/>
      <c r="AR113" s="150"/>
      <c r="AS113" s="150"/>
      <c r="AT113" s="150"/>
      <c r="AU113" s="150"/>
      <c r="AV113" s="150"/>
      <c r="AW113" s="150"/>
      <c r="AX113" s="150"/>
      <c r="AY113" s="150"/>
      <c r="AZ113" s="150"/>
      <c r="BA113" s="150"/>
      <c r="BB113" s="150"/>
      <c r="BC113" s="150"/>
      <c r="BD113" s="150"/>
      <c r="BE113" s="150"/>
      <c r="BF113" s="150"/>
      <c r="BG113" s="150"/>
      <c r="BH113" s="150"/>
    </row>
    <row r="114" spans="1:60" outlineLevel="1" x14ac:dyDescent="0.2">
      <c r="A114" s="175">
        <v>103</v>
      </c>
      <c r="B114" s="176" t="s">
        <v>1408</v>
      </c>
      <c r="C114" s="183" t="s">
        <v>1409</v>
      </c>
      <c r="D114" s="177" t="s">
        <v>1395</v>
      </c>
      <c r="E114" s="178">
        <v>20</v>
      </c>
      <c r="F114" s="179"/>
      <c r="G114" s="180">
        <f t="shared" si="28"/>
        <v>0</v>
      </c>
      <c r="H114" s="161"/>
      <c r="I114" s="160">
        <f t="shared" si="29"/>
        <v>0</v>
      </c>
      <c r="J114" s="161"/>
      <c r="K114" s="160">
        <f t="shared" si="30"/>
        <v>0</v>
      </c>
      <c r="L114" s="160">
        <v>21</v>
      </c>
      <c r="M114" s="160">
        <f t="shared" si="31"/>
        <v>0</v>
      </c>
      <c r="N114" s="160">
        <v>0</v>
      </c>
      <c r="O114" s="160">
        <f t="shared" si="32"/>
        <v>0</v>
      </c>
      <c r="P114" s="160">
        <v>0</v>
      </c>
      <c r="Q114" s="160">
        <f t="shared" si="33"/>
        <v>0</v>
      </c>
      <c r="R114" s="160"/>
      <c r="S114" s="160" t="s">
        <v>236</v>
      </c>
      <c r="T114" s="160" t="s">
        <v>237</v>
      </c>
      <c r="U114" s="160">
        <v>0</v>
      </c>
      <c r="V114" s="160">
        <f t="shared" si="34"/>
        <v>0</v>
      </c>
      <c r="W114" s="160"/>
      <c r="X114" s="160" t="s">
        <v>423</v>
      </c>
      <c r="Y114" s="150"/>
      <c r="Z114" s="150"/>
      <c r="AA114" s="150"/>
      <c r="AB114" s="150"/>
      <c r="AC114" s="150"/>
      <c r="AD114" s="150"/>
      <c r="AE114" s="150"/>
      <c r="AF114" s="150"/>
      <c r="AG114" s="150" t="s">
        <v>1202</v>
      </c>
      <c r="AH114" s="150"/>
      <c r="AI114" s="150"/>
      <c r="AJ114" s="150"/>
      <c r="AK114" s="150"/>
      <c r="AL114" s="150"/>
      <c r="AM114" s="150"/>
      <c r="AN114" s="150"/>
      <c r="AO114" s="150"/>
      <c r="AP114" s="150"/>
      <c r="AQ114" s="150"/>
      <c r="AR114" s="150"/>
      <c r="AS114" s="150"/>
      <c r="AT114" s="150"/>
      <c r="AU114" s="150"/>
      <c r="AV114" s="150"/>
      <c r="AW114" s="150"/>
      <c r="AX114" s="150"/>
      <c r="AY114" s="150"/>
      <c r="AZ114" s="150"/>
      <c r="BA114" s="150"/>
      <c r="BB114" s="150"/>
      <c r="BC114" s="150"/>
      <c r="BD114" s="150"/>
      <c r="BE114" s="150"/>
      <c r="BF114" s="150"/>
      <c r="BG114" s="150"/>
      <c r="BH114" s="150"/>
    </row>
    <row r="115" spans="1:60" outlineLevel="1" x14ac:dyDescent="0.2">
      <c r="A115" s="175">
        <v>104</v>
      </c>
      <c r="B115" s="176" t="s">
        <v>1410</v>
      </c>
      <c r="C115" s="183" t="s">
        <v>1411</v>
      </c>
      <c r="D115" s="177" t="s">
        <v>1395</v>
      </c>
      <c r="E115" s="178">
        <v>20</v>
      </c>
      <c r="F115" s="179"/>
      <c r="G115" s="180">
        <f t="shared" si="28"/>
        <v>0</v>
      </c>
      <c r="H115" s="161"/>
      <c r="I115" s="160">
        <f t="shared" si="29"/>
        <v>0</v>
      </c>
      <c r="J115" s="161"/>
      <c r="K115" s="160">
        <f t="shared" si="30"/>
        <v>0</v>
      </c>
      <c r="L115" s="160">
        <v>21</v>
      </c>
      <c r="M115" s="160">
        <f t="shared" si="31"/>
        <v>0</v>
      </c>
      <c r="N115" s="160">
        <v>0</v>
      </c>
      <c r="O115" s="160">
        <f t="shared" si="32"/>
        <v>0</v>
      </c>
      <c r="P115" s="160">
        <v>0</v>
      </c>
      <c r="Q115" s="160">
        <f t="shared" si="33"/>
        <v>0</v>
      </c>
      <c r="R115" s="160"/>
      <c r="S115" s="160" t="s">
        <v>236</v>
      </c>
      <c r="T115" s="160" t="s">
        <v>237</v>
      </c>
      <c r="U115" s="160">
        <v>0</v>
      </c>
      <c r="V115" s="160">
        <f t="shared" si="34"/>
        <v>0</v>
      </c>
      <c r="W115" s="160"/>
      <c r="X115" s="160" t="s">
        <v>423</v>
      </c>
      <c r="Y115" s="150"/>
      <c r="Z115" s="150"/>
      <c r="AA115" s="150"/>
      <c r="AB115" s="150"/>
      <c r="AC115" s="150"/>
      <c r="AD115" s="150"/>
      <c r="AE115" s="150"/>
      <c r="AF115" s="150"/>
      <c r="AG115" s="150" t="s">
        <v>1202</v>
      </c>
      <c r="AH115" s="150"/>
      <c r="AI115" s="150"/>
      <c r="AJ115" s="150"/>
      <c r="AK115" s="150"/>
      <c r="AL115" s="150"/>
      <c r="AM115" s="150"/>
      <c r="AN115" s="150"/>
      <c r="AO115" s="150"/>
      <c r="AP115" s="150"/>
      <c r="AQ115" s="150"/>
      <c r="AR115" s="150"/>
      <c r="AS115" s="150"/>
      <c r="AT115" s="150"/>
      <c r="AU115" s="150"/>
      <c r="AV115" s="150"/>
      <c r="AW115" s="150"/>
      <c r="AX115" s="150"/>
      <c r="AY115" s="150"/>
      <c r="AZ115" s="150"/>
      <c r="BA115" s="150"/>
      <c r="BB115" s="150"/>
      <c r="BC115" s="150"/>
      <c r="BD115" s="150"/>
      <c r="BE115" s="150"/>
      <c r="BF115" s="150"/>
      <c r="BG115" s="150"/>
      <c r="BH115" s="150"/>
    </row>
    <row r="116" spans="1:60" x14ac:dyDescent="0.2">
      <c r="A116" s="163" t="s">
        <v>232</v>
      </c>
      <c r="B116" s="164" t="s">
        <v>118</v>
      </c>
      <c r="C116" s="182" t="s">
        <v>119</v>
      </c>
      <c r="D116" s="165"/>
      <c r="E116" s="166"/>
      <c r="F116" s="167"/>
      <c r="G116" s="168">
        <f>SUMIF(AG117:AG123,"&lt;&gt;NOR",G117:G123)</f>
        <v>0</v>
      </c>
      <c r="H116" s="162"/>
      <c r="I116" s="162">
        <f>SUM(I117:I123)</f>
        <v>0</v>
      </c>
      <c r="J116" s="162"/>
      <c r="K116" s="162">
        <f>SUM(K117:K123)</f>
        <v>0</v>
      </c>
      <c r="L116" s="162"/>
      <c r="M116" s="162">
        <f>SUM(M117:M123)</f>
        <v>0</v>
      </c>
      <c r="N116" s="162"/>
      <c r="O116" s="162">
        <f>SUM(O117:O123)</f>
        <v>0</v>
      </c>
      <c r="P116" s="162"/>
      <c r="Q116" s="162">
        <f>SUM(Q117:Q123)</f>
        <v>0</v>
      </c>
      <c r="R116" s="162"/>
      <c r="S116" s="162"/>
      <c r="T116" s="162"/>
      <c r="U116" s="162"/>
      <c r="V116" s="162">
        <f>SUM(V117:V123)</f>
        <v>0</v>
      </c>
      <c r="W116" s="162"/>
      <c r="X116" s="162"/>
      <c r="AG116" t="s">
        <v>233</v>
      </c>
    </row>
    <row r="117" spans="1:60" outlineLevel="1" x14ac:dyDescent="0.2">
      <c r="A117" s="175">
        <v>105</v>
      </c>
      <c r="B117" s="176" t="s">
        <v>1412</v>
      </c>
      <c r="C117" s="183" t="s">
        <v>1413</v>
      </c>
      <c r="D117" s="177" t="s">
        <v>1395</v>
      </c>
      <c r="E117" s="178">
        <v>60</v>
      </c>
      <c r="F117" s="179"/>
      <c r="G117" s="180">
        <f t="shared" ref="G117:G123" si="35">ROUND(E117*F117,2)</f>
        <v>0</v>
      </c>
      <c r="H117" s="161"/>
      <c r="I117" s="160">
        <f t="shared" ref="I117:I123" si="36">ROUND(E117*H117,2)</f>
        <v>0</v>
      </c>
      <c r="J117" s="161"/>
      <c r="K117" s="160">
        <f t="shared" ref="K117:K123" si="37">ROUND(E117*J117,2)</f>
        <v>0</v>
      </c>
      <c r="L117" s="160">
        <v>21</v>
      </c>
      <c r="M117" s="160">
        <f t="shared" ref="M117:M123" si="38">G117*(1+L117/100)</f>
        <v>0</v>
      </c>
      <c r="N117" s="160">
        <v>0</v>
      </c>
      <c r="O117" s="160">
        <f t="shared" ref="O117:O123" si="39">ROUND(E117*N117,2)</f>
        <v>0</v>
      </c>
      <c r="P117" s="160">
        <v>0</v>
      </c>
      <c r="Q117" s="160">
        <f t="shared" ref="Q117:Q123" si="40">ROUND(E117*P117,2)</f>
        <v>0</v>
      </c>
      <c r="R117" s="160"/>
      <c r="S117" s="160" t="s">
        <v>236</v>
      </c>
      <c r="T117" s="160" t="s">
        <v>237</v>
      </c>
      <c r="U117" s="160">
        <v>0</v>
      </c>
      <c r="V117" s="160">
        <f t="shared" ref="V117:V123" si="41">ROUND(E117*U117,2)</f>
        <v>0</v>
      </c>
      <c r="W117" s="160"/>
      <c r="X117" s="160" t="s">
        <v>423</v>
      </c>
      <c r="Y117" s="150"/>
      <c r="Z117" s="150"/>
      <c r="AA117" s="150"/>
      <c r="AB117" s="150"/>
      <c r="AC117" s="150"/>
      <c r="AD117" s="150"/>
      <c r="AE117" s="150"/>
      <c r="AF117" s="150"/>
      <c r="AG117" s="150" t="s">
        <v>1202</v>
      </c>
      <c r="AH117" s="150"/>
      <c r="AI117" s="150"/>
      <c r="AJ117" s="150"/>
      <c r="AK117" s="150"/>
      <c r="AL117" s="150"/>
      <c r="AM117" s="150"/>
      <c r="AN117" s="150"/>
      <c r="AO117" s="150"/>
      <c r="AP117" s="150"/>
      <c r="AQ117" s="150"/>
      <c r="AR117" s="150"/>
      <c r="AS117" s="150"/>
      <c r="AT117" s="150"/>
      <c r="AU117" s="150"/>
      <c r="AV117" s="150"/>
      <c r="AW117" s="150"/>
      <c r="AX117" s="150"/>
      <c r="AY117" s="150"/>
      <c r="AZ117" s="150"/>
      <c r="BA117" s="150"/>
      <c r="BB117" s="150"/>
      <c r="BC117" s="150"/>
      <c r="BD117" s="150"/>
      <c r="BE117" s="150"/>
      <c r="BF117" s="150"/>
      <c r="BG117" s="150"/>
      <c r="BH117" s="150"/>
    </row>
    <row r="118" spans="1:60" outlineLevel="1" x14ac:dyDescent="0.2">
      <c r="A118" s="175">
        <v>106</v>
      </c>
      <c r="B118" s="176" t="s">
        <v>1414</v>
      </c>
      <c r="C118" s="183" t="s">
        <v>1415</v>
      </c>
      <c r="D118" s="177" t="s">
        <v>1395</v>
      </c>
      <c r="E118" s="178">
        <v>480</v>
      </c>
      <c r="F118" s="179"/>
      <c r="G118" s="180">
        <f t="shared" si="35"/>
        <v>0</v>
      </c>
      <c r="H118" s="161"/>
      <c r="I118" s="160">
        <f t="shared" si="36"/>
        <v>0</v>
      </c>
      <c r="J118" s="161"/>
      <c r="K118" s="160">
        <f t="shared" si="37"/>
        <v>0</v>
      </c>
      <c r="L118" s="160">
        <v>21</v>
      </c>
      <c r="M118" s="160">
        <f t="shared" si="38"/>
        <v>0</v>
      </c>
      <c r="N118" s="160">
        <v>0</v>
      </c>
      <c r="O118" s="160">
        <f t="shared" si="39"/>
        <v>0</v>
      </c>
      <c r="P118" s="160">
        <v>0</v>
      </c>
      <c r="Q118" s="160">
        <f t="shared" si="40"/>
        <v>0</v>
      </c>
      <c r="R118" s="160"/>
      <c r="S118" s="160" t="s">
        <v>236</v>
      </c>
      <c r="T118" s="160" t="s">
        <v>237</v>
      </c>
      <c r="U118" s="160">
        <v>0</v>
      </c>
      <c r="V118" s="160">
        <f t="shared" si="41"/>
        <v>0</v>
      </c>
      <c r="W118" s="160"/>
      <c r="X118" s="160" t="s">
        <v>423</v>
      </c>
      <c r="Y118" s="150"/>
      <c r="Z118" s="150"/>
      <c r="AA118" s="150"/>
      <c r="AB118" s="150"/>
      <c r="AC118" s="150"/>
      <c r="AD118" s="150"/>
      <c r="AE118" s="150"/>
      <c r="AF118" s="150"/>
      <c r="AG118" s="150" t="s">
        <v>1202</v>
      </c>
      <c r="AH118" s="150"/>
      <c r="AI118" s="150"/>
      <c r="AJ118" s="150"/>
      <c r="AK118" s="150"/>
      <c r="AL118" s="150"/>
      <c r="AM118" s="150"/>
      <c r="AN118" s="150"/>
      <c r="AO118" s="150"/>
      <c r="AP118" s="150"/>
      <c r="AQ118" s="150"/>
      <c r="AR118" s="150"/>
      <c r="AS118" s="150"/>
      <c r="AT118" s="150"/>
      <c r="AU118" s="150"/>
      <c r="AV118" s="150"/>
      <c r="AW118" s="150"/>
      <c r="AX118" s="150"/>
      <c r="AY118" s="150"/>
      <c r="AZ118" s="150"/>
      <c r="BA118" s="150"/>
      <c r="BB118" s="150"/>
      <c r="BC118" s="150"/>
      <c r="BD118" s="150"/>
      <c r="BE118" s="150"/>
      <c r="BF118" s="150"/>
      <c r="BG118" s="150"/>
      <c r="BH118" s="150"/>
    </row>
    <row r="119" spans="1:60" outlineLevel="1" x14ac:dyDescent="0.2">
      <c r="A119" s="175">
        <v>107</v>
      </c>
      <c r="B119" s="176" t="s">
        <v>1416</v>
      </c>
      <c r="C119" s="183" t="s">
        <v>1417</v>
      </c>
      <c r="D119" s="177" t="s">
        <v>1395</v>
      </c>
      <c r="E119" s="178">
        <v>10</v>
      </c>
      <c r="F119" s="179"/>
      <c r="G119" s="180">
        <f t="shared" si="35"/>
        <v>0</v>
      </c>
      <c r="H119" s="161"/>
      <c r="I119" s="160">
        <f t="shared" si="36"/>
        <v>0</v>
      </c>
      <c r="J119" s="161"/>
      <c r="K119" s="160">
        <f t="shared" si="37"/>
        <v>0</v>
      </c>
      <c r="L119" s="160">
        <v>21</v>
      </c>
      <c r="M119" s="160">
        <f t="shared" si="38"/>
        <v>0</v>
      </c>
      <c r="N119" s="160">
        <v>0</v>
      </c>
      <c r="O119" s="160">
        <f t="shared" si="39"/>
        <v>0</v>
      </c>
      <c r="P119" s="160">
        <v>0</v>
      </c>
      <c r="Q119" s="160">
        <f t="shared" si="40"/>
        <v>0</v>
      </c>
      <c r="R119" s="160"/>
      <c r="S119" s="160" t="s">
        <v>236</v>
      </c>
      <c r="T119" s="160" t="s">
        <v>237</v>
      </c>
      <c r="U119" s="160">
        <v>0</v>
      </c>
      <c r="V119" s="160">
        <f t="shared" si="41"/>
        <v>0</v>
      </c>
      <c r="W119" s="160"/>
      <c r="X119" s="160" t="s">
        <v>423</v>
      </c>
      <c r="Y119" s="150"/>
      <c r="Z119" s="150"/>
      <c r="AA119" s="150"/>
      <c r="AB119" s="150"/>
      <c r="AC119" s="150"/>
      <c r="AD119" s="150"/>
      <c r="AE119" s="150"/>
      <c r="AF119" s="150"/>
      <c r="AG119" s="150" t="s">
        <v>1202</v>
      </c>
      <c r="AH119" s="150"/>
      <c r="AI119" s="150"/>
      <c r="AJ119" s="150"/>
      <c r="AK119" s="150"/>
      <c r="AL119" s="150"/>
      <c r="AM119" s="150"/>
      <c r="AN119" s="150"/>
      <c r="AO119" s="150"/>
      <c r="AP119" s="150"/>
      <c r="AQ119" s="150"/>
      <c r="AR119" s="150"/>
      <c r="AS119" s="150"/>
      <c r="AT119" s="150"/>
      <c r="AU119" s="150"/>
      <c r="AV119" s="150"/>
      <c r="AW119" s="150"/>
      <c r="AX119" s="150"/>
      <c r="AY119" s="150"/>
      <c r="AZ119" s="150"/>
      <c r="BA119" s="150"/>
      <c r="BB119" s="150"/>
      <c r="BC119" s="150"/>
      <c r="BD119" s="150"/>
      <c r="BE119" s="150"/>
      <c r="BF119" s="150"/>
      <c r="BG119" s="150"/>
      <c r="BH119" s="150"/>
    </row>
    <row r="120" spans="1:60" outlineLevel="1" x14ac:dyDescent="0.2">
      <c r="A120" s="175">
        <v>108</v>
      </c>
      <c r="B120" s="176" t="s">
        <v>1418</v>
      </c>
      <c r="C120" s="183" t="s">
        <v>1419</v>
      </c>
      <c r="D120" s="177" t="s">
        <v>1395</v>
      </c>
      <c r="E120" s="178">
        <v>16</v>
      </c>
      <c r="F120" s="179"/>
      <c r="G120" s="180">
        <f t="shared" si="35"/>
        <v>0</v>
      </c>
      <c r="H120" s="161"/>
      <c r="I120" s="160">
        <f t="shared" si="36"/>
        <v>0</v>
      </c>
      <c r="J120" s="161"/>
      <c r="K120" s="160">
        <f t="shared" si="37"/>
        <v>0</v>
      </c>
      <c r="L120" s="160">
        <v>21</v>
      </c>
      <c r="M120" s="160">
        <f t="shared" si="38"/>
        <v>0</v>
      </c>
      <c r="N120" s="160">
        <v>0</v>
      </c>
      <c r="O120" s="160">
        <f t="shared" si="39"/>
        <v>0</v>
      </c>
      <c r="P120" s="160">
        <v>0</v>
      </c>
      <c r="Q120" s="160">
        <f t="shared" si="40"/>
        <v>0</v>
      </c>
      <c r="R120" s="160"/>
      <c r="S120" s="160" t="s">
        <v>236</v>
      </c>
      <c r="T120" s="160" t="s">
        <v>237</v>
      </c>
      <c r="U120" s="160">
        <v>0</v>
      </c>
      <c r="V120" s="160">
        <f t="shared" si="41"/>
        <v>0</v>
      </c>
      <c r="W120" s="160"/>
      <c r="X120" s="160" t="s">
        <v>423</v>
      </c>
      <c r="Y120" s="150"/>
      <c r="Z120" s="150"/>
      <c r="AA120" s="150"/>
      <c r="AB120" s="150"/>
      <c r="AC120" s="150"/>
      <c r="AD120" s="150"/>
      <c r="AE120" s="150"/>
      <c r="AF120" s="150"/>
      <c r="AG120" s="150" t="s">
        <v>1202</v>
      </c>
      <c r="AH120" s="150"/>
      <c r="AI120" s="150"/>
      <c r="AJ120" s="150"/>
      <c r="AK120" s="150"/>
      <c r="AL120" s="150"/>
      <c r="AM120" s="150"/>
      <c r="AN120" s="150"/>
      <c r="AO120" s="150"/>
      <c r="AP120" s="150"/>
      <c r="AQ120" s="150"/>
      <c r="AR120" s="150"/>
      <c r="AS120" s="150"/>
      <c r="AT120" s="150"/>
      <c r="AU120" s="150"/>
      <c r="AV120" s="150"/>
      <c r="AW120" s="150"/>
      <c r="AX120" s="150"/>
      <c r="AY120" s="150"/>
      <c r="AZ120" s="150"/>
      <c r="BA120" s="150"/>
      <c r="BB120" s="150"/>
      <c r="BC120" s="150"/>
      <c r="BD120" s="150"/>
      <c r="BE120" s="150"/>
      <c r="BF120" s="150"/>
      <c r="BG120" s="150"/>
      <c r="BH120" s="150"/>
    </row>
    <row r="121" spans="1:60" outlineLevel="1" x14ac:dyDescent="0.2">
      <c r="A121" s="175">
        <v>109</v>
      </c>
      <c r="B121" s="176" t="s">
        <v>1420</v>
      </c>
      <c r="C121" s="183" t="s">
        <v>1421</v>
      </c>
      <c r="D121" s="177" t="s">
        <v>1395</v>
      </c>
      <c r="E121" s="178">
        <v>10</v>
      </c>
      <c r="F121" s="179"/>
      <c r="G121" s="180">
        <f t="shared" si="35"/>
        <v>0</v>
      </c>
      <c r="H121" s="161"/>
      <c r="I121" s="160">
        <f t="shared" si="36"/>
        <v>0</v>
      </c>
      <c r="J121" s="161"/>
      <c r="K121" s="160">
        <f t="shared" si="37"/>
        <v>0</v>
      </c>
      <c r="L121" s="160">
        <v>21</v>
      </c>
      <c r="M121" s="160">
        <f t="shared" si="38"/>
        <v>0</v>
      </c>
      <c r="N121" s="160">
        <v>0</v>
      </c>
      <c r="O121" s="160">
        <f t="shared" si="39"/>
        <v>0</v>
      </c>
      <c r="P121" s="160">
        <v>0</v>
      </c>
      <c r="Q121" s="160">
        <f t="shared" si="40"/>
        <v>0</v>
      </c>
      <c r="R121" s="160"/>
      <c r="S121" s="160" t="s">
        <v>236</v>
      </c>
      <c r="T121" s="160" t="s">
        <v>237</v>
      </c>
      <c r="U121" s="160">
        <v>0</v>
      </c>
      <c r="V121" s="160">
        <f t="shared" si="41"/>
        <v>0</v>
      </c>
      <c r="W121" s="160"/>
      <c r="X121" s="160" t="s">
        <v>423</v>
      </c>
      <c r="Y121" s="150"/>
      <c r="Z121" s="150"/>
      <c r="AA121" s="150"/>
      <c r="AB121" s="150"/>
      <c r="AC121" s="150"/>
      <c r="AD121" s="150"/>
      <c r="AE121" s="150"/>
      <c r="AF121" s="150"/>
      <c r="AG121" s="150" t="s">
        <v>1202</v>
      </c>
      <c r="AH121" s="150"/>
      <c r="AI121" s="150"/>
      <c r="AJ121" s="150"/>
      <c r="AK121" s="150"/>
      <c r="AL121" s="150"/>
      <c r="AM121" s="150"/>
      <c r="AN121" s="150"/>
      <c r="AO121" s="150"/>
      <c r="AP121" s="150"/>
      <c r="AQ121" s="150"/>
      <c r="AR121" s="150"/>
      <c r="AS121" s="150"/>
      <c r="AT121" s="150"/>
      <c r="AU121" s="150"/>
      <c r="AV121" s="150"/>
      <c r="AW121" s="150"/>
      <c r="AX121" s="150"/>
      <c r="AY121" s="150"/>
      <c r="AZ121" s="150"/>
      <c r="BA121" s="150"/>
      <c r="BB121" s="150"/>
      <c r="BC121" s="150"/>
      <c r="BD121" s="150"/>
      <c r="BE121" s="150"/>
      <c r="BF121" s="150"/>
      <c r="BG121" s="150"/>
      <c r="BH121" s="150"/>
    </row>
    <row r="122" spans="1:60" outlineLevel="1" x14ac:dyDescent="0.2">
      <c r="A122" s="175">
        <v>110</v>
      </c>
      <c r="B122" s="176" t="s">
        <v>1422</v>
      </c>
      <c r="C122" s="183" t="s">
        <v>1423</v>
      </c>
      <c r="D122" s="177" t="s">
        <v>1395</v>
      </c>
      <c r="E122" s="178">
        <v>6</v>
      </c>
      <c r="F122" s="179"/>
      <c r="G122" s="180">
        <f t="shared" si="35"/>
        <v>0</v>
      </c>
      <c r="H122" s="161"/>
      <c r="I122" s="160">
        <f t="shared" si="36"/>
        <v>0</v>
      </c>
      <c r="J122" s="161"/>
      <c r="K122" s="160">
        <f t="shared" si="37"/>
        <v>0</v>
      </c>
      <c r="L122" s="160">
        <v>21</v>
      </c>
      <c r="M122" s="160">
        <f t="shared" si="38"/>
        <v>0</v>
      </c>
      <c r="N122" s="160">
        <v>0</v>
      </c>
      <c r="O122" s="160">
        <f t="shared" si="39"/>
        <v>0</v>
      </c>
      <c r="P122" s="160">
        <v>0</v>
      </c>
      <c r="Q122" s="160">
        <f t="shared" si="40"/>
        <v>0</v>
      </c>
      <c r="R122" s="160"/>
      <c r="S122" s="160" t="s">
        <v>236</v>
      </c>
      <c r="T122" s="160" t="s">
        <v>237</v>
      </c>
      <c r="U122" s="160">
        <v>0</v>
      </c>
      <c r="V122" s="160">
        <f t="shared" si="41"/>
        <v>0</v>
      </c>
      <c r="W122" s="160"/>
      <c r="X122" s="160" t="s">
        <v>423</v>
      </c>
      <c r="Y122" s="150"/>
      <c r="Z122" s="150"/>
      <c r="AA122" s="150"/>
      <c r="AB122" s="150"/>
      <c r="AC122" s="150"/>
      <c r="AD122" s="150"/>
      <c r="AE122" s="150"/>
      <c r="AF122" s="150"/>
      <c r="AG122" s="150" t="s">
        <v>1202</v>
      </c>
      <c r="AH122" s="150"/>
      <c r="AI122" s="150"/>
      <c r="AJ122" s="150"/>
      <c r="AK122" s="150"/>
      <c r="AL122" s="150"/>
      <c r="AM122" s="150"/>
      <c r="AN122" s="150"/>
      <c r="AO122" s="150"/>
      <c r="AP122" s="150"/>
      <c r="AQ122" s="150"/>
      <c r="AR122" s="150"/>
      <c r="AS122" s="150"/>
      <c r="AT122" s="150"/>
      <c r="AU122" s="150"/>
      <c r="AV122" s="150"/>
      <c r="AW122" s="150"/>
      <c r="AX122" s="150"/>
      <c r="AY122" s="150"/>
      <c r="AZ122" s="150"/>
      <c r="BA122" s="150"/>
      <c r="BB122" s="150"/>
      <c r="BC122" s="150"/>
      <c r="BD122" s="150"/>
      <c r="BE122" s="150"/>
      <c r="BF122" s="150"/>
      <c r="BG122" s="150"/>
      <c r="BH122" s="150"/>
    </row>
    <row r="123" spans="1:60" outlineLevel="1" x14ac:dyDescent="0.2">
      <c r="A123" s="175">
        <v>111</v>
      </c>
      <c r="B123" s="176" t="s">
        <v>1424</v>
      </c>
      <c r="C123" s="183" t="s">
        <v>1425</v>
      </c>
      <c r="D123" s="177" t="s">
        <v>1395</v>
      </c>
      <c r="E123" s="178">
        <v>16</v>
      </c>
      <c r="F123" s="179"/>
      <c r="G123" s="180">
        <f t="shared" si="35"/>
        <v>0</v>
      </c>
      <c r="H123" s="161"/>
      <c r="I123" s="160">
        <f t="shared" si="36"/>
        <v>0</v>
      </c>
      <c r="J123" s="161"/>
      <c r="K123" s="160">
        <f t="shared" si="37"/>
        <v>0</v>
      </c>
      <c r="L123" s="160">
        <v>21</v>
      </c>
      <c r="M123" s="160">
        <f t="shared" si="38"/>
        <v>0</v>
      </c>
      <c r="N123" s="160">
        <v>0</v>
      </c>
      <c r="O123" s="160">
        <f t="shared" si="39"/>
        <v>0</v>
      </c>
      <c r="P123" s="160">
        <v>0</v>
      </c>
      <c r="Q123" s="160">
        <f t="shared" si="40"/>
        <v>0</v>
      </c>
      <c r="R123" s="160"/>
      <c r="S123" s="160" t="s">
        <v>236</v>
      </c>
      <c r="T123" s="160" t="s">
        <v>237</v>
      </c>
      <c r="U123" s="160">
        <v>0</v>
      </c>
      <c r="V123" s="160">
        <f t="shared" si="41"/>
        <v>0</v>
      </c>
      <c r="W123" s="160"/>
      <c r="X123" s="160" t="s">
        <v>423</v>
      </c>
      <c r="Y123" s="150"/>
      <c r="Z123" s="150"/>
      <c r="AA123" s="150"/>
      <c r="AB123" s="150"/>
      <c r="AC123" s="150"/>
      <c r="AD123" s="150"/>
      <c r="AE123" s="150"/>
      <c r="AF123" s="150"/>
      <c r="AG123" s="150" t="s">
        <v>1202</v>
      </c>
      <c r="AH123" s="150"/>
      <c r="AI123" s="150"/>
      <c r="AJ123" s="150"/>
      <c r="AK123" s="150"/>
      <c r="AL123" s="150"/>
      <c r="AM123" s="150"/>
      <c r="AN123" s="150"/>
      <c r="AO123" s="150"/>
      <c r="AP123" s="150"/>
      <c r="AQ123" s="150"/>
      <c r="AR123" s="150"/>
      <c r="AS123" s="150"/>
      <c r="AT123" s="150"/>
      <c r="AU123" s="150"/>
      <c r="AV123" s="150"/>
      <c r="AW123" s="150"/>
      <c r="AX123" s="150"/>
      <c r="AY123" s="150"/>
      <c r="AZ123" s="150"/>
      <c r="BA123" s="150"/>
      <c r="BB123" s="150"/>
      <c r="BC123" s="150"/>
      <c r="BD123" s="150"/>
      <c r="BE123" s="150"/>
      <c r="BF123" s="150"/>
      <c r="BG123" s="150"/>
      <c r="BH123" s="150"/>
    </row>
    <row r="124" spans="1:60" x14ac:dyDescent="0.2">
      <c r="A124" s="163" t="s">
        <v>232</v>
      </c>
      <c r="B124" s="164" t="s">
        <v>121</v>
      </c>
      <c r="C124" s="182" t="s">
        <v>122</v>
      </c>
      <c r="D124" s="165"/>
      <c r="E124" s="166"/>
      <c r="F124" s="167"/>
      <c r="G124" s="168">
        <f>SUMIF(AG125:AG148,"&lt;&gt;NOR",G125:G148)</f>
        <v>0</v>
      </c>
      <c r="H124" s="162"/>
      <c r="I124" s="162">
        <f>SUM(I125:I148)</f>
        <v>0</v>
      </c>
      <c r="J124" s="162"/>
      <c r="K124" s="162">
        <f>SUM(K125:K148)</f>
        <v>0</v>
      </c>
      <c r="L124" s="162"/>
      <c r="M124" s="162">
        <f>SUM(M125:M148)</f>
        <v>0</v>
      </c>
      <c r="N124" s="162"/>
      <c r="O124" s="162">
        <f>SUM(O125:O148)</f>
        <v>0</v>
      </c>
      <c r="P124" s="162"/>
      <c r="Q124" s="162">
        <f>SUM(Q125:Q148)</f>
        <v>0</v>
      </c>
      <c r="R124" s="162"/>
      <c r="S124" s="162"/>
      <c r="T124" s="162"/>
      <c r="U124" s="162"/>
      <c r="V124" s="162">
        <f>SUM(V125:V148)</f>
        <v>0</v>
      </c>
      <c r="W124" s="162"/>
      <c r="X124" s="162"/>
      <c r="AG124" t="s">
        <v>233</v>
      </c>
    </row>
    <row r="125" spans="1:60" outlineLevel="1" x14ac:dyDescent="0.2">
      <c r="A125" s="175">
        <v>112</v>
      </c>
      <c r="B125" s="176" t="s">
        <v>1426</v>
      </c>
      <c r="C125" s="183" t="s">
        <v>1427</v>
      </c>
      <c r="D125" s="177" t="s">
        <v>1395</v>
      </c>
      <c r="E125" s="178">
        <v>2</v>
      </c>
      <c r="F125" s="179"/>
      <c r="G125" s="180">
        <f t="shared" ref="G125:G148" si="42">ROUND(E125*F125,2)</f>
        <v>0</v>
      </c>
      <c r="H125" s="161"/>
      <c r="I125" s="160">
        <f t="shared" ref="I125:I148" si="43">ROUND(E125*H125,2)</f>
        <v>0</v>
      </c>
      <c r="J125" s="161"/>
      <c r="K125" s="160">
        <f t="shared" ref="K125:K148" si="44">ROUND(E125*J125,2)</f>
        <v>0</v>
      </c>
      <c r="L125" s="160">
        <v>21</v>
      </c>
      <c r="M125" s="160">
        <f t="shared" ref="M125:M148" si="45">G125*(1+L125/100)</f>
        <v>0</v>
      </c>
      <c r="N125" s="160">
        <v>0</v>
      </c>
      <c r="O125" s="160">
        <f t="shared" ref="O125:O148" si="46">ROUND(E125*N125,2)</f>
        <v>0</v>
      </c>
      <c r="P125" s="160">
        <v>0</v>
      </c>
      <c r="Q125" s="160">
        <f t="shared" ref="Q125:Q148" si="47">ROUND(E125*P125,2)</f>
        <v>0</v>
      </c>
      <c r="R125" s="160"/>
      <c r="S125" s="160" t="s">
        <v>236</v>
      </c>
      <c r="T125" s="160" t="s">
        <v>237</v>
      </c>
      <c r="U125" s="160">
        <v>0</v>
      </c>
      <c r="V125" s="160">
        <f t="shared" ref="V125:V148" si="48">ROUND(E125*U125,2)</f>
        <v>0</v>
      </c>
      <c r="W125" s="160"/>
      <c r="X125" s="160" t="s">
        <v>423</v>
      </c>
      <c r="Y125" s="150"/>
      <c r="Z125" s="150"/>
      <c r="AA125" s="150"/>
      <c r="AB125" s="150"/>
      <c r="AC125" s="150"/>
      <c r="AD125" s="150"/>
      <c r="AE125" s="150"/>
      <c r="AF125" s="150"/>
      <c r="AG125" s="150" t="s">
        <v>1202</v>
      </c>
      <c r="AH125" s="150"/>
      <c r="AI125" s="150"/>
      <c r="AJ125" s="150"/>
      <c r="AK125" s="150"/>
      <c r="AL125" s="150"/>
      <c r="AM125" s="150"/>
      <c r="AN125" s="150"/>
      <c r="AO125" s="150"/>
      <c r="AP125" s="150"/>
      <c r="AQ125" s="150"/>
      <c r="AR125" s="150"/>
      <c r="AS125" s="150"/>
      <c r="AT125" s="150"/>
      <c r="AU125" s="150"/>
      <c r="AV125" s="150"/>
      <c r="AW125" s="150"/>
      <c r="AX125" s="150"/>
      <c r="AY125" s="150"/>
      <c r="AZ125" s="150"/>
      <c r="BA125" s="150"/>
      <c r="BB125" s="150"/>
      <c r="BC125" s="150"/>
      <c r="BD125" s="150"/>
      <c r="BE125" s="150"/>
      <c r="BF125" s="150"/>
      <c r="BG125" s="150"/>
      <c r="BH125" s="150"/>
    </row>
    <row r="126" spans="1:60" outlineLevel="1" x14ac:dyDescent="0.2">
      <c r="A126" s="175">
        <v>113</v>
      </c>
      <c r="B126" s="176" t="s">
        <v>1428</v>
      </c>
      <c r="C126" s="183" t="s">
        <v>1429</v>
      </c>
      <c r="D126" s="177" t="s">
        <v>1395</v>
      </c>
      <c r="E126" s="178">
        <v>2</v>
      </c>
      <c r="F126" s="179"/>
      <c r="G126" s="180">
        <f t="shared" si="42"/>
        <v>0</v>
      </c>
      <c r="H126" s="161"/>
      <c r="I126" s="160">
        <f t="shared" si="43"/>
        <v>0</v>
      </c>
      <c r="J126" s="161"/>
      <c r="K126" s="160">
        <f t="shared" si="44"/>
        <v>0</v>
      </c>
      <c r="L126" s="160">
        <v>21</v>
      </c>
      <c r="M126" s="160">
        <f t="shared" si="45"/>
        <v>0</v>
      </c>
      <c r="N126" s="160">
        <v>0</v>
      </c>
      <c r="O126" s="160">
        <f t="shared" si="46"/>
        <v>0</v>
      </c>
      <c r="P126" s="160">
        <v>0</v>
      </c>
      <c r="Q126" s="160">
        <f t="shared" si="47"/>
        <v>0</v>
      </c>
      <c r="R126" s="160"/>
      <c r="S126" s="160" t="s">
        <v>236</v>
      </c>
      <c r="T126" s="160" t="s">
        <v>237</v>
      </c>
      <c r="U126" s="160">
        <v>0</v>
      </c>
      <c r="V126" s="160">
        <f t="shared" si="48"/>
        <v>0</v>
      </c>
      <c r="W126" s="160"/>
      <c r="X126" s="160" t="s">
        <v>423</v>
      </c>
      <c r="Y126" s="150"/>
      <c r="Z126" s="150"/>
      <c r="AA126" s="150"/>
      <c r="AB126" s="150"/>
      <c r="AC126" s="150"/>
      <c r="AD126" s="150"/>
      <c r="AE126" s="150"/>
      <c r="AF126" s="150"/>
      <c r="AG126" s="150" t="s">
        <v>1202</v>
      </c>
      <c r="AH126" s="150"/>
      <c r="AI126" s="150"/>
      <c r="AJ126" s="150"/>
      <c r="AK126" s="150"/>
      <c r="AL126" s="150"/>
      <c r="AM126" s="150"/>
      <c r="AN126" s="150"/>
      <c r="AO126" s="150"/>
      <c r="AP126" s="150"/>
      <c r="AQ126" s="150"/>
      <c r="AR126" s="150"/>
      <c r="AS126" s="150"/>
      <c r="AT126" s="150"/>
      <c r="AU126" s="150"/>
      <c r="AV126" s="150"/>
      <c r="AW126" s="150"/>
      <c r="AX126" s="150"/>
      <c r="AY126" s="150"/>
      <c r="AZ126" s="150"/>
      <c r="BA126" s="150"/>
      <c r="BB126" s="150"/>
      <c r="BC126" s="150"/>
      <c r="BD126" s="150"/>
      <c r="BE126" s="150"/>
      <c r="BF126" s="150"/>
      <c r="BG126" s="150"/>
      <c r="BH126" s="150"/>
    </row>
    <row r="127" spans="1:60" outlineLevel="1" x14ac:dyDescent="0.2">
      <c r="A127" s="175">
        <v>114</v>
      </c>
      <c r="B127" s="176" t="s">
        <v>1430</v>
      </c>
      <c r="C127" s="183" t="s">
        <v>1431</v>
      </c>
      <c r="D127" s="177" t="s">
        <v>1395</v>
      </c>
      <c r="E127" s="178">
        <v>10</v>
      </c>
      <c r="F127" s="179"/>
      <c r="G127" s="180">
        <f t="shared" si="42"/>
        <v>0</v>
      </c>
      <c r="H127" s="161"/>
      <c r="I127" s="160">
        <f t="shared" si="43"/>
        <v>0</v>
      </c>
      <c r="J127" s="161"/>
      <c r="K127" s="160">
        <f t="shared" si="44"/>
        <v>0</v>
      </c>
      <c r="L127" s="160">
        <v>21</v>
      </c>
      <c r="M127" s="160">
        <f t="shared" si="45"/>
        <v>0</v>
      </c>
      <c r="N127" s="160">
        <v>0</v>
      </c>
      <c r="O127" s="160">
        <f t="shared" si="46"/>
        <v>0</v>
      </c>
      <c r="P127" s="160">
        <v>0</v>
      </c>
      <c r="Q127" s="160">
        <f t="shared" si="47"/>
        <v>0</v>
      </c>
      <c r="R127" s="160"/>
      <c r="S127" s="160" t="s">
        <v>236</v>
      </c>
      <c r="T127" s="160" t="s">
        <v>237</v>
      </c>
      <c r="U127" s="160">
        <v>0</v>
      </c>
      <c r="V127" s="160">
        <f t="shared" si="48"/>
        <v>0</v>
      </c>
      <c r="W127" s="160"/>
      <c r="X127" s="160" t="s">
        <v>423</v>
      </c>
      <c r="Y127" s="150"/>
      <c r="Z127" s="150"/>
      <c r="AA127" s="150"/>
      <c r="AB127" s="150"/>
      <c r="AC127" s="150"/>
      <c r="AD127" s="150"/>
      <c r="AE127" s="150"/>
      <c r="AF127" s="150"/>
      <c r="AG127" s="150" t="s">
        <v>1202</v>
      </c>
      <c r="AH127" s="150"/>
      <c r="AI127" s="150"/>
      <c r="AJ127" s="150"/>
      <c r="AK127" s="150"/>
      <c r="AL127" s="150"/>
      <c r="AM127" s="150"/>
      <c r="AN127" s="150"/>
      <c r="AO127" s="150"/>
      <c r="AP127" s="150"/>
      <c r="AQ127" s="150"/>
      <c r="AR127" s="150"/>
      <c r="AS127" s="150"/>
      <c r="AT127" s="150"/>
      <c r="AU127" s="150"/>
      <c r="AV127" s="150"/>
      <c r="AW127" s="150"/>
      <c r="AX127" s="150"/>
      <c r="AY127" s="150"/>
      <c r="AZ127" s="150"/>
      <c r="BA127" s="150"/>
      <c r="BB127" s="150"/>
      <c r="BC127" s="150"/>
      <c r="BD127" s="150"/>
      <c r="BE127" s="150"/>
      <c r="BF127" s="150"/>
      <c r="BG127" s="150"/>
      <c r="BH127" s="150"/>
    </row>
    <row r="128" spans="1:60" outlineLevel="1" x14ac:dyDescent="0.2">
      <c r="A128" s="175">
        <v>115</v>
      </c>
      <c r="B128" s="176" t="s">
        <v>1432</v>
      </c>
      <c r="C128" s="183" t="s">
        <v>1433</v>
      </c>
      <c r="D128" s="177" t="s">
        <v>1395</v>
      </c>
      <c r="E128" s="178">
        <v>1</v>
      </c>
      <c r="F128" s="179"/>
      <c r="G128" s="180">
        <f t="shared" si="42"/>
        <v>0</v>
      </c>
      <c r="H128" s="161"/>
      <c r="I128" s="160">
        <f t="shared" si="43"/>
        <v>0</v>
      </c>
      <c r="J128" s="161"/>
      <c r="K128" s="160">
        <f t="shared" si="44"/>
        <v>0</v>
      </c>
      <c r="L128" s="160">
        <v>21</v>
      </c>
      <c r="M128" s="160">
        <f t="shared" si="45"/>
        <v>0</v>
      </c>
      <c r="N128" s="160">
        <v>0</v>
      </c>
      <c r="O128" s="160">
        <f t="shared" si="46"/>
        <v>0</v>
      </c>
      <c r="P128" s="160">
        <v>0</v>
      </c>
      <c r="Q128" s="160">
        <f t="shared" si="47"/>
        <v>0</v>
      </c>
      <c r="R128" s="160"/>
      <c r="S128" s="160" t="s">
        <v>236</v>
      </c>
      <c r="T128" s="160" t="s">
        <v>237</v>
      </c>
      <c r="U128" s="160">
        <v>0</v>
      </c>
      <c r="V128" s="160">
        <f t="shared" si="48"/>
        <v>0</v>
      </c>
      <c r="W128" s="160"/>
      <c r="X128" s="160" t="s">
        <v>423</v>
      </c>
      <c r="Y128" s="150"/>
      <c r="Z128" s="150"/>
      <c r="AA128" s="150"/>
      <c r="AB128" s="150"/>
      <c r="AC128" s="150"/>
      <c r="AD128" s="150"/>
      <c r="AE128" s="150"/>
      <c r="AF128" s="150"/>
      <c r="AG128" s="150" t="s">
        <v>1202</v>
      </c>
      <c r="AH128" s="150"/>
      <c r="AI128" s="150"/>
      <c r="AJ128" s="150"/>
      <c r="AK128" s="150"/>
      <c r="AL128" s="150"/>
      <c r="AM128" s="150"/>
      <c r="AN128" s="150"/>
      <c r="AO128" s="150"/>
      <c r="AP128" s="150"/>
      <c r="AQ128" s="150"/>
      <c r="AR128" s="150"/>
      <c r="AS128" s="150"/>
      <c r="AT128" s="150"/>
      <c r="AU128" s="150"/>
      <c r="AV128" s="150"/>
      <c r="AW128" s="150"/>
      <c r="AX128" s="150"/>
      <c r="AY128" s="150"/>
      <c r="AZ128" s="150"/>
      <c r="BA128" s="150"/>
      <c r="BB128" s="150"/>
      <c r="BC128" s="150"/>
      <c r="BD128" s="150"/>
      <c r="BE128" s="150"/>
      <c r="BF128" s="150"/>
      <c r="BG128" s="150"/>
      <c r="BH128" s="150"/>
    </row>
    <row r="129" spans="1:60" outlineLevel="1" x14ac:dyDescent="0.2">
      <c r="A129" s="175">
        <v>116</v>
      </c>
      <c r="B129" s="176" t="s">
        <v>1434</v>
      </c>
      <c r="C129" s="183" t="s">
        <v>1435</v>
      </c>
      <c r="D129" s="177" t="s">
        <v>1395</v>
      </c>
      <c r="E129" s="178">
        <v>1</v>
      </c>
      <c r="F129" s="179"/>
      <c r="G129" s="180">
        <f t="shared" si="42"/>
        <v>0</v>
      </c>
      <c r="H129" s="161"/>
      <c r="I129" s="160">
        <f t="shared" si="43"/>
        <v>0</v>
      </c>
      <c r="J129" s="161"/>
      <c r="K129" s="160">
        <f t="shared" si="44"/>
        <v>0</v>
      </c>
      <c r="L129" s="160">
        <v>21</v>
      </c>
      <c r="M129" s="160">
        <f t="shared" si="45"/>
        <v>0</v>
      </c>
      <c r="N129" s="160">
        <v>0</v>
      </c>
      <c r="O129" s="160">
        <f t="shared" si="46"/>
        <v>0</v>
      </c>
      <c r="P129" s="160">
        <v>0</v>
      </c>
      <c r="Q129" s="160">
        <f t="shared" si="47"/>
        <v>0</v>
      </c>
      <c r="R129" s="160"/>
      <c r="S129" s="160" t="s">
        <v>236</v>
      </c>
      <c r="T129" s="160" t="s">
        <v>237</v>
      </c>
      <c r="U129" s="160">
        <v>0</v>
      </c>
      <c r="V129" s="160">
        <f t="shared" si="48"/>
        <v>0</v>
      </c>
      <c r="W129" s="160"/>
      <c r="X129" s="160" t="s">
        <v>423</v>
      </c>
      <c r="Y129" s="150"/>
      <c r="Z129" s="150"/>
      <c r="AA129" s="150"/>
      <c r="AB129" s="150"/>
      <c r="AC129" s="150"/>
      <c r="AD129" s="150"/>
      <c r="AE129" s="150"/>
      <c r="AF129" s="150"/>
      <c r="AG129" s="150" t="s">
        <v>1202</v>
      </c>
      <c r="AH129" s="150"/>
      <c r="AI129" s="150"/>
      <c r="AJ129" s="150"/>
      <c r="AK129" s="150"/>
      <c r="AL129" s="150"/>
      <c r="AM129" s="150"/>
      <c r="AN129" s="150"/>
      <c r="AO129" s="150"/>
      <c r="AP129" s="150"/>
      <c r="AQ129" s="150"/>
      <c r="AR129" s="150"/>
      <c r="AS129" s="150"/>
      <c r="AT129" s="150"/>
      <c r="AU129" s="150"/>
      <c r="AV129" s="150"/>
      <c r="AW129" s="150"/>
      <c r="AX129" s="150"/>
      <c r="AY129" s="150"/>
      <c r="AZ129" s="150"/>
      <c r="BA129" s="150"/>
      <c r="BB129" s="150"/>
      <c r="BC129" s="150"/>
      <c r="BD129" s="150"/>
      <c r="BE129" s="150"/>
      <c r="BF129" s="150"/>
      <c r="BG129" s="150"/>
      <c r="BH129" s="150"/>
    </row>
    <row r="130" spans="1:60" outlineLevel="1" x14ac:dyDescent="0.2">
      <c r="A130" s="175">
        <v>117</v>
      </c>
      <c r="B130" s="176" t="s">
        <v>1436</v>
      </c>
      <c r="C130" s="183" t="s">
        <v>1437</v>
      </c>
      <c r="D130" s="177" t="s">
        <v>1395</v>
      </c>
      <c r="E130" s="178">
        <v>96</v>
      </c>
      <c r="F130" s="179"/>
      <c r="G130" s="180">
        <f t="shared" si="42"/>
        <v>0</v>
      </c>
      <c r="H130" s="161"/>
      <c r="I130" s="160">
        <f t="shared" si="43"/>
        <v>0</v>
      </c>
      <c r="J130" s="161"/>
      <c r="K130" s="160">
        <f t="shared" si="44"/>
        <v>0</v>
      </c>
      <c r="L130" s="160">
        <v>21</v>
      </c>
      <c r="M130" s="160">
        <f t="shared" si="45"/>
        <v>0</v>
      </c>
      <c r="N130" s="160">
        <v>0</v>
      </c>
      <c r="O130" s="160">
        <f t="shared" si="46"/>
        <v>0</v>
      </c>
      <c r="P130" s="160">
        <v>0</v>
      </c>
      <c r="Q130" s="160">
        <f t="shared" si="47"/>
        <v>0</v>
      </c>
      <c r="R130" s="160"/>
      <c r="S130" s="160" t="s">
        <v>236</v>
      </c>
      <c r="T130" s="160" t="s">
        <v>237</v>
      </c>
      <c r="U130" s="160">
        <v>0</v>
      </c>
      <c r="V130" s="160">
        <f t="shared" si="48"/>
        <v>0</v>
      </c>
      <c r="W130" s="160"/>
      <c r="X130" s="160" t="s">
        <v>423</v>
      </c>
      <c r="Y130" s="150"/>
      <c r="Z130" s="150"/>
      <c r="AA130" s="150"/>
      <c r="AB130" s="150"/>
      <c r="AC130" s="150"/>
      <c r="AD130" s="150"/>
      <c r="AE130" s="150"/>
      <c r="AF130" s="150"/>
      <c r="AG130" s="150" t="s">
        <v>1202</v>
      </c>
      <c r="AH130" s="150"/>
      <c r="AI130" s="150"/>
      <c r="AJ130" s="150"/>
      <c r="AK130" s="150"/>
      <c r="AL130" s="150"/>
      <c r="AM130" s="150"/>
      <c r="AN130" s="150"/>
      <c r="AO130" s="150"/>
      <c r="AP130" s="150"/>
      <c r="AQ130" s="150"/>
      <c r="AR130" s="150"/>
      <c r="AS130" s="150"/>
      <c r="AT130" s="150"/>
      <c r="AU130" s="150"/>
      <c r="AV130" s="150"/>
      <c r="AW130" s="150"/>
      <c r="AX130" s="150"/>
      <c r="AY130" s="150"/>
      <c r="AZ130" s="150"/>
      <c r="BA130" s="150"/>
      <c r="BB130" s="150"/>
      <c r="BC130" s="150"/>
      <c r="BD130" s="150"/>
      <c r="BE130" s="150"/>
      <c r="BF130" s="150"/>
      <c r="BG130" s="150"/>
      <c r="BH130" s="150"/>
    </row>
    <row r="131" spans="1:60" outlineLevel="1" x14ac:dyDescent="0.2">
      <c r="A131" s="175">
        <v>118</v>
      </c>
      <c r="B131" s="176" t="s">
        <v>1438</v>
      </c>
      <c r="C131" s="183" t="s">
        <v>1439</v>
      </c>
      <c r="D131" s="177" t="s">
        <v>1395</v>
      </c>
      <c r="E131" s="178">
        <v>1</v>
      </c>
      <c r="F131" s="179"/>
      <c r="G131" s="180">
        <f t="shared" si="42"/>
        <v>0</v>
      </c>
      <c r="H131" s="161"/>
      <c r="I131" s="160">
        <f t="shared" si="43"/>
        <v>0</v>
      </c>
      <c r="J131" s="161"/>
      <c r="K131" s="160">
        <f t="shared" si="44"/>
        <v>0</v>
      </c>
      <c r="L131" s="160">
        <v>21</v>
      </c>
      <c r="M131" s="160">
        <f t="shared" si="45"/>
        <v>0</v>
      </c>
      <c r="N131" s="160">
        <v>0</v>
      </c>
      <c r="O131" s="160">
        <f t="shared" si="46"/>
        <v>0</v>
      </c>
      <c r="P131" s="160">
        <v>0</v>
      </c>
      <c r="Q131" s="160">
        <f t="shared" si="47"/>
        <v>0</v>
      </c>
      <c r="R131" s="160"/>
      <c r="S131" s="160" t="s">
        <v>236</v>
      </c>
      <c r="T131" s="160" t="s">
        <v>237</v>
      </c>
      <c r="U131" s="160">
        <v>0</v>
      </c>
      <c r="V131" s="160">
        <f t="shared" si="48"/>
        <v>0</v>
      </c>
      <c r="W131" s="160"/>
      <c r="X131" s="160" t="s">
        <v>423</v>
      </c>
      <c r="Y131" s="150"/>
      <c r="Z131" s="150"/>
      <c r="AA131" s="150"/>
      <c r="AB131" s="150"/>
      <c r="AC131" s="150"/>
      <c r="AD131" s="150"/>
      <c r="AE131" s="150"/>
      <c r="AF131" s="150"/>
      <c r="AG131" s="150" t="s">
        <v>1202</v>
      </c>
      <c r="AH131" s="150"/>
      <c r="AI131" s="150"/>
      <c r="AJ131" s="150"/>
      <c r="AK131" s="150"/>
      <c r="AL131" s="150"/>
      <c r="AM131" s="150"/>
      <c r="AN131" s="150"/>
      <c r="AO131" s="150"/>
      <c r="AP131" s="150"/>
      <c r="AQ131" s="150"/>
      <c r="AR131" s="150"/>
      <c r="AS131" s="150"/>
      <c r="AT131" s="150"/>
      <c r="AU131" s="150"/>
      <c r="AV131" s="150"/>
      <c r="AW131" s="150"/>
      <c r="AX131" s="150"/>
      <c r="AY131" s="150"/>
      <c r="AZ131" s="150"/>
      <c r="BA131" s="150"/>
      <c r="BB131" s="150"/>
      <c r="BC131" s="150"/>
      <c r="BD131" s="150"/>
      <c r="BE131" s="150"/>
      <c r="BF131" s="150"/>
      <c r="BG131" s="150"/>
      <c r="BH131" s="150"/>
    </row>
    <row r="132" spans="1:60" outlineLevel="1" x14ac:dyDescent="0.2">
      <c r="A132" s="175">
        <v>119</v>
      </c>
      <c r="B132" s="176" t="s">
        <v>1440</v>
      </c>
      <c r="C132" s="183" t="s">
        <v>1441</v>
      </c>
      <c r="D132" s="177" t="s">
        <v>1395</v>
      </c>
      <c r="E132" s="178">
        <v>2</v>
      </c>
      <c r="F132" s="179"/>
      <c r="G132" s="180">
        <f t="shared" si="42"/>
        <v>0</v>
      </c>
      <c r="H132" s="161"/>
      <c r="I132" s="160">
        <f t="shared" si="43"/>
        <v>0</v>
      </c>
      <c r="J132" s="161"/>
      <c r="K132" s="160">
        <f t="shared" si="44"/>
        <v>0</v>
      </c>
      <c r="L132" s="160">
        <v>21</v>
      </c>
      <c r="M132" s="160">
        <f t="shared" si="45"/>
        <v>0</v>
      </c>
      <c r="N132" s="160">
        <v>0</v>
      </c>
      <c r="O132" s="160">
        <f t="shared" si="46"/>
        <v>0</v>
      </c>
      <c r="P132" s="160">
        <v>0</v>
      </c>
      <c r="Q132" s="160">
        <f t="shared" si="47"/>
        <v>0</v>
      </c>
      <c r="R132" s="160"/>
      <c r="S132" s="160" t="s">
        <v>236</v>
      </c>
      <c r="T132" s="160" t="s">
        <v>237</v>
      </c>
      <c r="U132" s="160">
        <v>0</v>
      </c>
      <c r="V132" s="160">
        <f t="shared" si="48"/>
        <v>0</v>
      </c>
      <c r="W132" s="160"/>
      <c r="X132" s="160" t="s">
        <v>423</v>
      </c>
      <c r="Y132" s="150"/>
      <c r="Z132" s="150"/>
      <c r="AA132" s="150"/>
      <c r="AB132" s="150"/>
      <c r="AC132" s="150"/>
      <c r="AD132" s="150"/>
      <c r="AE132" s="150"/>
      <c r="AF132" s="150"/>
      <c r="AG132" s="150" t="s">
        <v>1202</v>
      </c>
      <c r="AH132" s="150"/>
      <c r="AI132" s="150"/>
      <c r="AJ132" s="150"/>
      <c r="AK132" s="150"/>
      <c r="AL132" s="150"/>
      <c r="AM132" s="150"/>
      <c r="AN132" s="150"/>
      <c r="AO132" s="150"/>
      <c r="AP132" s="150"/>
      <c r="AQ132" s="150"/>
      <c r="AR132" s="150"/>
      <c r="AS132" s="150"/>
      <c r="AT132" s="150"/>
      <c r="AU132" s="150"/>
      <c r="AV132" s="150"/>
      <c r="AW132" s="150"/>
      <c r="AX132" s="150"/>
      <c r="AY132" s="150"/>
      <c r="AZ132" s="150"/>
      <c r="BA132" s="150"/>
      <c r="BB132" s="150"/>
      <c r="BC132" s="150"/>
      <c r="BD132" s="150"/>
      <c r="BE132" s="150"/>
      <c r="BF132" s="150"/>
      <c r="BG132" s="150"/>
      <c r="BH132" s="150"/>
    </row>
    <row r="133" spans="1:60" outlineLevel="1" x14ac:dyDescent="0.2">
      <c r="A133" s="175">
        <v>120</v>
      </c>
      <c r="B133" s="176" t="s">
        <v>1442</v>
      </c>
      <c r="C133" s="183" t="s">
        <v>1443</v>
      </c>
      <c r="D133" s="177" t="s">
        <v>1395</v>
      </c>
      <c r="E133" s="178">
        <v>1</v>
      </c>
      <c r="F133" s="179"/>
      <c r="G133" s="180">
        <f t="shared" si="42"/>
        <v>0</v>
      </c>
      <c r="H133" s="161"/>
      <c r="I133" s="160">
        <f t="shared" si="43"/>
        <v>0</v>
      </c>
      <c r="J133" s="161"/>
      <c r="K133" s="160">
        <f t="shared" si="44"/>
        <v>0</v>
      </c>
      <c r="L133" s="160">
        <v>21</v>
      </c>
      <c r="M133" s="160">
        <f t="shared" si="45"/>
        <v>0</v>
      </c>
      <c r="N133" s="160">
        <v>0</v>
      </c>
      <c r="O133" s="160">
        <f t="shared" si="46"/>
        <v>0</v>
      </c>
      <c r="P133" s="160">
        <v>0</v>
      </c>
      <c r="Q133" s="160">
        <f t="shared" si="47"/>
        <v>0</v>
      </c>
      <c r="R133" s="160"/>
      <c r="S133" s="160" t="s">
        <v>236</v>
      </c>
      <c r="T133" s="160" t="s">
        <v>237</v>
      </c>
      <c r="U133" s="160">
        <v>0</v>
      </c>
      <c r="V133" s="160">
        <f t="shared" si="48"/>
        <v>0</v>
      </c>
      <c r="W133" s="160"/>
      <c r="X133" s="160" t="s">
        <v>423</v>
      </c>
      <c r="Y133" s="150"/>
      <c r="Z133" s="150"/>
      <c r="AA133" s="150"/>
      <c r="AB133" s="150"/>
      <c r="AC133" s="150"/>
      <c r="AD133" s="150"/>
      <c r="AE133" s="150"/>
      <c r="AF133" s="150"/>
      <c r="AG133" s="150" t="s">
        <v>1202</v>
      </c>
      <c r="AH133" s="150"/>
      <c r="AI133" s="150"/>
      <c r="AJ133" s="150"/>
      <c r="AK133" s="150"/>
      <c r="AL133" s="150"/>
      <c r="AM133" s="150"/>
      <c r="AN133" s="150"/>
      <c r="AO133" s="150"/>
      <c r="AP133" s="150"/>
      <c r="AQ133" s="150"/>
      <c r="AR133" s="150"/>
      <c r="AS133" s="150"/>
      <c r="AT133" s="150"/>
      <c r="AU133" s="150"/>
      <c r="AV133" s="150"/>
      <c r="AW133" s="150"/>
      <c r="AX133" s="150"/>
      <c r="AY133" s="150"/>
      <c r="AZ133" s="150"/>
      <c r="BA133" s="150"/>
      <c r="BB133" s="150"/>
      <c r="BC133" s="150"/>
      <c r="BD133" s="150"/>
      <c r="BE133" s="150"/>
      <c r="BF133" s="150"/>
      <c r="BG133" s="150"/>
      <c r="BH133" s="150"/>
    </row>
    <row r="134" spans="1:60" outlineLevel="1" x14ac:dyDescent="0.2">
      <c r="A134" s="175">
        <v>121</v>
      </c>
      <c r="B134" s="176" t="s">
        <v>1444</v>
      </c>
      <c r="C134" s="183" t="s">
        <v>1445</v>
      </c>
      <c r="D134" s="177" t="s">
        <v>1395</v>
      </c>
      <c r="E134" s="178">
        <v>3</v>
      </c>
      <c r="F134" s="179"/>
      <c r="G134" s="180">
        <f t="shared" si="42"/>
        <v>0</v>
      </c>
      <c r="H134" s="161"/>
      <c r="I134" s="160">
        <f t="shared" si="43"/>
        <v>0</v>
      </c>
      <c r="J134" s="161"/>
      <c r="K134" s="160">
        <f t="shared" si="44"/>
        <v>0</v>
      </c>
      <c r="L134" s="160">
        <v>21</v>
      </c>
      <c r="M134" s="160">
        <f t="shared" si="45"/>
        <v>0</v>
      </c>
      <c r="N134" s="160">
        <v>0</v>
      </c>
      <c r="O134" s="160">
        <f t="shared" si="46"/>
        <v>0</v>
      </c>
      <c r="P134" s="160">
        <v>0</v>
      </c>
      <c r="Q134" s="160">
        <f t="shared" si="47"/>
        <v>0</v>
      </c>
      <c r="R134" s="160"/>
      <c r="S134" s="160" t="s">
        <v>236</v>
      </c>
      <c r="T134" s="160" t="s">
        <v>237</v>
      </c>
      <c r="U134" s="160">
        <v>0</v>
      </c>
      <c r="V134" s="160">
        <f t="shared" si="48"/>
        <v>0</v>
      </c>
      <c r="W134" s="160"/>
      <c r="X134" s="160" t="s">
        <v>423</v>
      </c>
      <c r="Y134" s="150"/>
      <c r="Z134" s="150"/>
      <c r="AA134" s="150"/>
      <c r="AB134" s="150"/>
      <c r="AC134" s="150"/>
      <c r="AD134" s="150"/>
      <c r="AE134" s="150"/>
      <c r="AF134" s="150"/>
      <c r="AG134" s="150" t="s">
        <v>1202</v>
      </c>
      <c r="AH134" s="150"/>
      <c r="AI134" s="150"/>
      <c r="AJ134" s="150"/>
      <c r="AK134" s="150"/>
      <c r="AL134" s="150"/>
      <c r="AM134" s="150"/>
      <c r="AN134" s="150"/>
      <c r="AO134" s="150"/>
      <c r="AP134" s="150"/>
      <c r="AQ134" s="150"/>
      <c r="AR134" s="150"/>
      <c r="AS134" s="150"/>
      <c r="AT134" s="150"/>
      <c r="AU134" s="150"/>
      <c r="AV134" s="150"/>
      <c r="AW134" s="150"/>
      <c r="AX134" s="150"/>
      <c r="AY134" s="150"/>
      <c r="AZ134" s="150"/>
      <c r="BA134" s="150"/>
      <c r="BB134" s="150"/>
      <c r="BC134" s="150"/>
      <c r="BD134" s="150"/>
      <c r="BE134" s="150"/>
      <c r="BF134" s="150"/>
      <c r="BG134" s="150"/>
      <c r="BH134" s="150"/>
    </row>
    <row r="135" spans="1:60" outlineLevel="1" x14ac:dyDescent="0.2">
      <c r="A135" s="175">
        <v>122</v>
      </c>
      <c r="B135" s="176" t="s">
        <v>1446</v>
      </c>
      <c r="C135" s="183" t="s">
        <v>1447</v>
      </c>
      <c r="D135" s="177" t="s">
        <v>1395</v>
      </c>
      <c r="E135" s="178">
        <v>3</v>
      </c>
      <c r="F135" s="179"/>
      <c r="G135" s="180">
        <f t="shared" si="42"/>
        <v>0</v>
      </c>
      <c r="H135" s="161"/>
      <c r="I135" s="160">
        <f t="shared" si="43"/>
        <v>0</v>
      </c>
      <c r="J135" s="161"/>
      <c r="K135" s="160">
        <f t="shared" si="44"/>
        <v>0</v>
      </c>
      <c r="L135" s="160">
        <v>21</v>
      </c>
      <c r="M135" s="160">
        <f t="shared" si="45"/>
        <v>0</v>
      </c>
      <c r="N135" s="160">
        <v>0</v>
      </c>
      <c r="O135" s="160">
        <f t="shared" si="46"/>
        <v>0</v>
      </c>
      <c r="P135" s="160">
        <v>0</v>
      </c>
      <c r="Q135" s="160">
        <f t="shared" si="47"/>
        <v>0</v>
      </c>
      <c r="R135" s="160"/>
      <c r="S135" s="160" t="s">
        <v>236</v>
      </c>
      <c r="T135" s="160" t="s">
        <v>237</v>
      </c>
      <c r="U135" s="160">
        <v>0</v>
      </c>
      <c r="V135" s="160">
        <f t="shared" si="48"/>
        <v>0</v>
      </c>
      <c r="W135" s="160"/>
      <c r="X135" s="160" t="s">
        <v>423</v>
      </c>
      <c r="Y135" s="150"/>
      <c r="Z135" s="150"/>
      <c r="AA135" s="150"/>
      <c r="AB135" s="150"/>
      <c r="AC135" s="150"/>
      <c r="AD135" s="150"/>
      <c r="AE135" s="150"/>
      <c r="AF135" s="150"/>
      <c r="AG135" s="150" t="s">
        <v>1202</v>
      </c>
      <c r="AH135" s="150"/>
      <c r="AI135" s="150"/>
      <c r="AJ135" s="150"/>
      <c r="AK135" s="150"/>
      <c r="AL135" s="150"/>
      <c r="AM135" s="150"/>
      <c r="AN135" s="150"/>
      <c r="AO135" s="150"/>
      <c r="AP135" s="150"/>
      <c r="AQ135" s="150"/>
      <c r="AR135" s="150"/>
      <c r="AS135" s="150"/>
      <c r="AT135" s="150"/>
      <c r="AU135" s="150"/>
      <c r="AV135" s="150"/>
      <c r="AW135" s="150"/>
      <c r="AX135" s="150"/>
      <c r="AY135" s="150"/>
      <c r="AZ135" s="150"/>
      <c r="BA135" s="150"/>
      <c r="BB135" s="150"/>
      <c r="BC135" s="150"/>
      <c r="BD135" s="150"/>
      <c r="BE135" s="150"/>
      <c r="BF135" s="150"/>
      <c r="BG135" s="150"/>
      <c r="BH135" s="150"/>
    </row>
    <row r="136" spans="1:60" outlineLevel="1" x14ac:dyDescent="0.2">
      <c r="A136" s="175">
        <v>123</v>
      </c>
      <c r="B136" s="176" t="s">
        <v>1448</v>
      </c>
      <c r="C136" s="183" t="s">
        <v>1449</v>
      </c>
      <c r="D136" s="177" t="s">
        <v>1395</v>
      </c>
      <c r="E136" s="178">
        <v>1</v>
      </c>
      <c r="F136" s="179"/>
      <c r="G136" s="180">
        <f t="shared" si="42"/>
        <v>0</v>
      </c>
      <c r="H136" s="161"/>
      <c r="I136" s="160">
        <f t="shared" si="43"/>
        <v>0</v>
      </c>
      <c r="J136" s="161"/>
      <c r="K136" s="160">
        <f t="shared" si="44"/>
        <v>0</v>
      </c>
      <c r="L136" s="160">
        <v>21</v>
      </c>
      <c r="M136" s="160">
        <f t="shared" si="45"/>
        <v>0</v>
      </c>
      <c r="N136" s="160">
        <v>0</v>
      </c>
      <c r="O136" s="160">
        <f t="shared" si="46"/>
        <v>0</v>
      </c>
      <c r="P136" s="160">
        <v>0</v>
      </c>
      <c r="Q136" s="160">
        <f t="shared" si="47"/>
        <v>0</v>
      </c>
      <c r="R136" s="160"/>
      <c r="S136" s="160" t="s">
        <v>236</v>
      </c>
      <c r="T136" s="160" t="s">
        <v>237</v>
      </c>
      <c r="U136" s="160">
        <v>0</v>
      </c>
      <c r="V136" s="160">
        <f t="shared" si="48"/>
        <v>0</v>
      </c>
      <c r="W136" s="160"/>
      <c r="X136" s="160" t="s">
        <v>423</v>
      </c>
      <c r="Y136" s="150"/>
      <c r="Z136" s="150"/>
      <c r="AA136" s="150"/>
      <c r="AB136" s="150"/>
      <c r="AC136" s="150"/>
      <c r="AD136" s="150"/>
      <c r="AE136" s="150"/>
      <c r="AF136" s="150"/>
      <c r="AG136" s="150" t="s">
        <v>1202</v>
      </c>
      <c r="AH136" s="150"/>
      <c r="AI136" s="150"/>
      <c r="AJ136" s="150"/>
      <c r="AK136" s="150"/>
      <c r="AL136" s="150"/>
      <c r="AM136" s="150"/>
      <c r="AN136" s="150"/>
      <c r="AO136" s="150"/>
      <c r="AP136" s="150"/>
      <c r="AQ136" s="150"/>
      <c r="AR136" s="150"/>
      <c r="AS136" s="150"/>
      <c r="AT136" s="150"/>
      <c r="AU136" s="150"/>
      <c r="AV136" s="150"/>
      <c r="AW136" s="150"/>
      <c r="AX136" s="150"/>
      <c r="AY136" s="150"/>
      <c r="AZ136" s="150"/>
      <c r="BA136" s="150"/>
      <c r="BB136" s="150"/>
      <c r="BC136" s="150"/>
      <c r="BD136" s="150"/>
      <c r="BE136" s="150"/>
      <c r="BF136" s="150"/>
      <c r="BG136" s="150"/>
      <c r="BH136" s="150"/>
    </row>
    <row r="137" spans="1:60" outlineLevel="1" x14ac:dyDescent="0.2">
      <c r="A137" s="175">
        <v>124</v>
      </c>
      <c r="B137" s="176" t="s">
        <v>1450</v>
      </c>
      <c r="C137" s="183" t="s">
        <v>1451</v>
      </c>
      <c r="D137" s="177" t="s">
        <v>1395</v>
      </c>
      <c r="E137" s="178">
        <v>11</v>
      </c>
      <c r="F137" s="179"/>
      <c r="G137" s="180">
        <f t="shared" si="42"/>
        <v>0</v>
      </c>
      <c r="H137" s="161"/>
      <c r="I137" s="160">
        <f t="shared" si="43"/>
        <v>0</v>
      </c>
      <c r="J137" s="161"/>
      <c r="K137" s="160">
        <f t="shared" si="44"/>
        <v>0</v>
      </c>
      <c r="L137" s="160">
        <v>21</v>
      </c>
      <c r="M137" s="160">
        <f t="shared" si="45"/>
        <v>0</v>
      </c>
      <c r="N137" s="160">
        <v>0</v>
      </c>
      <c r="O137" s="160">
        <f t="shared" si="46"/>
        <v>0</v>
      </c>
      <c r="P137" s="160">
        <v>0</v>
      </c>
      <c r="Q137" s="160">
        <f t="shared" si="47"/>
        <v>0</v>
      </c>
      <c r="R137" s="160"/>
      <c r="S137" s="160" t="s">
        <v>236</v>
      </c>
      <c r="T137" s="160" t="s">
        <v>237</v>
      </c>
      <c r="U137" s="160">
        <v>0</v>
      </c>
      <c r="V137" s="160">
        <f t="shared" si="48"/>
        <v>0</v>
      </c>
      <c r="W137" s="160"/>
      <c r="X137" s="160" t="s">
        <v>423</v>
      </c>
      <c r="Y137" s="150"/>
      <c r="Z137" s="150"/>
      <c r="AA137" s="150"/>
      <c r="AB137" s="150"/>
      <c r="AC137" s="150"/>
      <c r="AD137" s="150"/>
      <c r="AE137" s="150"/>
      <c r="AF137" s="150"/>
      <c r="AG137" s="150" t="s">
        <v>1202</v>
      </c>
      <c r="AH137" s="150"/>
      <c r="AI137" s="150"/>
      <c r="AJ137" s="150"/>
      <c r="AK137" s="150"/>
      <c r="AL137" s="150"/>
      <c r="AM137" s="150"/>
      <c r="AN137" s="150"/>
      <c r="AO137" s="150"/>
      <c r="AP137" s="150"/>
      <c r="AQ137" s="150"/>
      <c r="AR137" s="150"/>
      <c r="AS137" s="150"/>
      <c r="AT137" s="150"/>
      <c r="AU137" s="150"/>
      <c r="AV137" s="150"/>
      <c r="AW137" s="150"/>
      <c r="AX137" s="150"/>
      <c r="AY137" s="150"/>
      <c r="AZ137" s="150"/>
      <c r="BA137" s="150"/>
      <c r="BB137" s="150"/>
      <c r="BC137" s="150"/>
      <c r="BD137" s="150"/>
      <c r="BE137" s="150"/>
      <c r="BF137" s="150"/>
      <c r="BG137" s="150"/>
      <c r="BH137" s="150"/>
    </row>
    <row r="138" spans="1:60" outlineLevel="1" x14ac:dyDescent="0.2">
      <c r="A138" s="175">
        <v>125</v>
      </c>
      <c r="B138" s="176" t="s">
        <v>1452</v>
      </c>
      <c r="C138" s="183" t="s">
        <v>1453</v>
      </c>
      <c r="D138" s="177" t="s">
        <v>1395</v>
      </c>
      <c r="E138" s="178">
        <v>7</v>
      </c>
      <c r="F138" s="179"/>
      <c r="G138" s="180">
        <f t="shared" si="42"/>
        <v>0</v>
      </c>
      <c r="H138" s="161"/>
      <c r="I138" s="160">
        <f t="shared" si="43"/>
        <v>0</v>
      </c>
      <c r="J138" s="161"/>
      <c r="K138" s="160">
        <f t="shared" si="44"/>
        <v>0</v>
      </c>
      <c r="L138" s="160">
        <v>21</v>
      </c>
      <c r="M138" s="160">
        <f t="shared" si="45"/>
        <v>0</v>
      </c>
      <c r="N138" s="160">
        <v>0</v>
      </c>
      <c r="O138" s="160">
        <f t="shared" si="46"/>
        <v>0</v>
      </c>
      <c r="P138" s="160">
        <v>0</v>
      </c>
      <c r="Q138" s="160">
        <f t="shared" si="47"/>
        <v>0</v>
      </c>
      <c r="R138" s="160"/>
      <c r="S138" s="160" t="s">
        <v>236</v>
      </c>
      <c r="T138" s="160" t="s">
        <v>237</v>
      </c>
      <c r="U138" s="160">
        <v>0</v>
      </c>
      <c r="V138" s="160">
        <f t="shared" si="48"/>
        <v>0</v>
      </c>
      <c r="W138" s="160"/>
      <c r="X138" s="160" t="s">
        <v>423</v>
      </c>
      <c r="Y138" s="150"/>
      <c r="Z138" s="150"/>
      <c r="AA138" s="150"/>
      <c r="AB138" s="150"/>
      <c r="AC138" s="150"/>
      <c r="AD138" s="150"/>
      <c r="AE138" s="150"/>
      <c r="AF138" s="150"/>
      <c r="AG138" s="150" t="s">
        <v>1202</v>
      </c>
      <c r="AH138" s="150"/>
      <c r="AI138" s="150"/>
      <c r="AJ138" s="150"/>
      <c r="AK138" s="150"/>
      <c r="AL138" s="150"/>
      <c r="AM138" s="150"/>
      <c r="AN138" s="150"/>
      <c r="AO138" s="150"/>
      <c r="AP138" s="150"/>
      <c r="AQ138" s="150"/>
      <c r="AR138" s="150"/>
      <c r="AS138" s="150"/>
      <c r="AT138" s="150"/>
      <c r="AU138" s="150"/>
      <c r="AV138" s="150"/>
      <c r="AW138" s="150"/>
      <c r="AX138" s="150"/>
      <c r="AY138" s="150"/>
      <c r="AZ138" s="150"/>
      <c r="BA138" s="150"/>
      <c r="BB138" s="150"/>
      <c r="BC138" s="150"/>
      <c r="BD138" s="150"/>
      <c r="BE138" s="150"/>
      <c r="BF138" s="150"/>
      <c r="BG138" s="150"/>
      <c r="BH138" s="150"/>
    </row>
    <row r="139" spans="1:60" outlineLevel="1" x14ac:dyDescent="0.2">
      <c r="A139" s="175">
        <v>126</v>
      </c>
      <c r="B139" s="176" t="s">
        <v>1454</v>
      </c>
      <c r="C139" s="183" t="s">
        <v>1455</v>
      </c>
      <c r="D139" s="177" t="s">
        <v>1395</v>
      </c>
      <c r="E139" s="178">
        <v>9</v>
      </c>
      <c r="F139" s="179"/>
      <c r="G139" s="180">
        <f t="shared" si="42"/>
        <v>0</v>
      </c>
      <c r="H139" s="161"/>
      <c r="I139" s="160">
        <f t="shared" si="43"/>
        <v>0</v>
      </c>
      <c r="J139" s="161"/>
      <c r="K139" s="160">
        <f t="shared" si="44"/>
        <v>0</v>
      </c>
      <c r="L139" s="160">
        <v>21</v>
      </c>
      <c r="M139" s="160">
        <f t="shared" si="45"/>
        <v>0</v>
      </c>
      <c r="N139" s="160">
        <v>0</v>
      </c>
      <c r="O139" s="160">
        <f t="shared" si="46"/>
        <v>0</v>
      </c>
      <c r="P139" s="160">
        <v>0</v>
      </c>
      <c r="Q139" s="160">
        <f t="shared" si="47"/>
        <v>0</v>
      </c>
      <c r="R139" s="160"/>
      <c r="S139" s="160" t="s">
        <v>236</v>
      </c>
      <c r="T139" s="160" t="s">
        <v>237</v>
      </c>
      <c r="U139" s="160">
        <v>0</v>
      </c>
      <c r="V139" s="160">
        <f t="shared" si="48"/>
        <v>0</v>
      </c>
      <c r="W139" s="160"/>
      <c r="X139" s="160" t="s">
        <v>423</v>
      </c>
      <c r="Y139" s="150"/>
      <c r="Z139" s="150"/>
      <c r="AA139" s="150"/>
      <c r="AB139" s="150"/>
      <c r="AC139" s="150"/>
      <c r="AD139" s="150"/>
      <c r="AE139" s="150"/>
      <c r="AF139" s="150"/>
      <c r="AG139" s="150" t="s">
        <v>1202</v>
      </c>
      <c r="AH139" s="150"/>
      <c r="AI139" s="150"/>
      <c r="AJ139" s="150"/>
      <c r="AK139" s="150"/>
      <c r="AL139" s="150"/>
      <c r="AM139" s="150"/>
      <c r="AN139" s="150"/>
      <c r="AO139" s="150"/>
      <c r="AP139" s="150"/>
      <c r="AQ139" s="150"/>
      <c r="AR139" s="150"/>
      <c r="AS139" s="150"/>
      <c r="AT139" s="150"/>
      <c r="AU139" s="150"/>
      <c r="AV139" s="150"/>
      <c r="AW139" s="150"/>
      <c r="AX139" s="150"/>
      <c r="AY139" s="150"/>
      <c r="AZ139" s="150"/>
      <c r="BA139" s="150"/>
      <c r="BB139" s="150"/>
      <c r="BC139" s="150"/>
      <c r="BD139" s="150"/>
      <c r="BE139" s="150"/>
      <c r="BF139" s="150"/>
      <c r="BG139" s="150"/>
      <c r="BH139" s="150"/>
    </row>
    <row r="140" spans="1:60" outlineLevel="1" x14ac:dyDescent="0.2">
      <c r="A140" s="175">
        <v>127</v>
      </c>
      <c r="B140" s="176" t="s">
        <v>1456</v>
      </c>
      <c r="C140" s="183" t="s">
        <v>1457</v>
      </c>
      <c r="D140" s="177" t="s">
        <v>1395</v>
      </c>
      <c r="E140" s="178">
        <v>35</v>
      </c>
      <c r="F140" s="179"/>
      <c r="G140" s="180">
        <f t="shared" si="42"/>
        <v>0</v>
      </c>
      <c r="H140" s="161"/>
      <c r="I140" s="160">
        <f t="shared" si="43"/>
        <v>0</v>
      </c>
      <c r="J140" s="161"/>
      <c r="K140" s="160">
        <f t="shared" si="44"/>
        <v>0</v>
      </c>
      <c r="L140" s="160">
        <v>21</v>
      </c>
      <c r="M140" s="160">
        <f t="shared" si="45"/>
        <v>0</v>
      </c>
      <c r="N140" s="160">
        <v>0</v>
      </c>
      <c r="O140" s="160">
        <f t="shared" si="46"/>
        <v>0</v>
      </c>
      <c r="P140" s="160">
        <v>0</v>
      </c>
      <c r="Q140" s="160">
        <f t="shared" si="47"/>
        <v>0</v>
      </c>
      <c r="R140" s="160"/>
      <c r="S140" s="160" t="s">
        <v>236</v>
      </c>
      <c r="T140" s="160" t="s">
        <v>237</v>
      </c>
      <c r="U140" s="160">
        <v>0</v>
      </c>
      <c r="V140" s="160">
        <f t="shared" si="48"/>
        <v>0</v>
      </c>
      <c r="W140" s="160"/>
      <c r="X140" s="160" t="s">
        <v>423</v>
      </c>
      <c r="Y140" s="150"/>
      <c r="Z140" s="150"/>
      <c r="AA140" s="150"/>
      <c r="AB140" s="150"/>
      <c r="AC140" s="150"/>
      <c r="AD140" s="150"/>
      <c r="AE140" s="150"/>
      <c r="AF140" s="150"/>
      <c r="AG140" s="150" t="s">
        <v>1202</v>
      </c>
      <c r="AH140" s="150"/>
      <c r="AI140" s="150"/>
      <c r="AJ140" s="150"/>
      <c r="AK140" s="150"/>
      <c r="AL140" s="150"/>
      <c r="AM140" s="150"/>
      <c r="AN140" s="150"/>
      <c r="AO140" s="150"/>
      <c r="AP140" s="150"/>
      <c r="AQ140" s="150"/>
      <c r="AR140" s="150"/>
      <c r="AS140" s="150"/>
      <c r="AT140" s="150"/>
      <c r="AU140" s="150"/>
      <c r="AV140" s="150"/>
      <c r="AW140" s="150"/>
      <c r="AX140" s="150"/>
      <c r="AY140" s="150"/>
      <c r="AZ140" s="150"/>
      <c r="BA140" s="150"/>
      <c r="BB140" s="150"/>
      <c r="BC140" s="150"/>
      <c r="BD140" s="150"/>
      <c r="BE140" s="150"/>
      <c r="BF140" s="150"/>
      <c r="BG140" s="150"/>
      <c r="BH140" s="150"/>
    </row>
    <row r="141" spans="1:60" outlineLevel="1" x14ac:dyDescent="0.2">
      <c r="A141" s="175">
        <v>128</v>
      </c>
      <c r="B141" s="176" t="s">
        <v>1458</v>
      </c>
      <c r="C141" s="183" t="s">
        <v>1459</v>
      </c>
      <c r="D141" s="177" t="s">
        <v>1395</v>
      </c>
      <c r="E141" s="178">
        <v>12</v>
      </c>
      <c r="F141" s="179"/>
      <c r="G141" s="180">
        <f t="shared" si="42"/>
        <v>0</v>
      </c>
      <c r="H141" s="161"/>
      <c r="I141" s="160">
        <f t="shared" si="43"/>
        <v>0</v>
      </c>
      <c r="J141" s="161"/>
      <c r="K141" s="160">
        <f t="shared" si="44"/>
        <v>0</v>
      </c>
      <c r="L141" s="160">
        <v>21</v>
      </c>
      <c r="M141" s="160">
        <f t="shared" si="45"/>
        <v>0</v>
      </c>
      <c r="N141" s="160">
        <v>0</v>
      </c>
      <c r="O141" s="160">
        <f t="shared" si="46"/>
        <v>0</v>
      </c>
      <c r="P141" s="160">
        <v>0</v>
      </c>
      <c r="Q141" s="160">
        <f t="shared" si="47"/>
        <v>0</v>
      </c>
      <c r="R141" s="160"/>
      <c r="S141" s="160" t="s">
        <v>236</v>
      </c>
      <c r="T141" s="160" t="s">
        <v>237</v>
      </c>
      <c r="U141" s="160">
        <v>0</v>
      </c>
      <c r="V141" s="160">
        <f t="shared" si="48"/>
        <v>0</v>
      </c>
      <c r="W141" s="160"/>
      <c r="X141" s="160" t="s">
        <v>423</v>
      </c>
      <c r="Y141" s="150"/>
      <c r="Z141" s="150"/>
      <c r="AA141" s="150"/>
      <c r="AB141" s="150"/>
      <c r="AC141" s="150"/>
      <c r="AD141" s="150"/>
      <c r="AE141" s="150"/>
      <c r="AF141" s="150"/>
      <c r="AG141" s="150" t="s">
        <v>1202</v>
      </c>
      <c r="AH141" s="150"/>
      <c r="AI141" s="150"/>
      <c r="AJ141" s="150"/>
      <c r="AK141" s="150"/>
      <c r="AL141" s="150"/>
      <c r="AM141" s="150"/>
      <c r="AN141" s="150"/>
      <c r="AO141" s="150"/>
      <c r="AP141" s="150"/>
      <c r="AQ141" s="150"/>
      <c r="AR141" s="150"/>
      <c r="AS141" s="150"/>
      <c r="AT141" s="150"/>
      <c r="AU141" s="150"/>
      <c r="AV141" s="150"/>
      <c r="AW141" s="150"/>
      <c r="AX141" s="150"/>
      <c r="AY141" s="150"/>
      <c r="AZ141" s="150"/>
      <c r="BA141" s="150"/>
      <c r="BB141" s="150"/>
      <c r="BC141" s="150"/>
      <c r="BD141" s="150"/>
      <c r="BE141" s="150"/>
      <c r="BF141" s="150"/>
      <c r="BG141" s="150"/>
      <c r="BH141" s="150"/>
    </row>
    <row r="142" spans="1:60" outlineLevel="1" x14ac:dyDescent="0.2">
      <c r="A142" s="175">
        <v>129</v>
      </c>
      <c r="B142" s="176" t="s">
        <v>1460</v>
      </c>
      <c r="C142" s="183" t="s">
        <v>1461</v>
      </c>
      <c r="D142" s="177" t="s">
        <v>1395</v>
      </c>
      <c r="E142" s="178">
        <v>144</v>
      </c>
      <c r="F142" s="179"/>
      <c r="G142" s="180">
        <f t="shared" si="42"/>
        <v>0</v>
      </c>
      <c r="H142" s="161"/>
      <c r="I142" s="160">
        <f t="shared" si="43"/>
        <v>0</v>
      </c>
      <c r="J142" s="161"/>
      <c r="K142" s="160">
        <f t="shared" si="44"/>
        <v>0</v>
      </c>
      <c r="L142" s="160">
        <v>21</v>
      </c>
      <c r="M142" s="160">
        <f t="shared" si="45"/>
        <v>0</v>
      </c>
      <c r="N142" s="160">
        <v>0</v>
      </c>
      <c r="O142" s="160">
        <f t="shared" si="46"/>
        <v>0</v>
      </c>
      <c r="P142" s="160">
        <v>0</v>
      </c>
      <c r="Q142" s="160">
        <f t="shared" si="47"/>
        <v>0</v>
      </c>
      <c r="R142" s="160"/>
      <c r="S142" s="160" t="s">
        <v>236</v>
      </c>
      <c r="T142" s="160" t="s">
        <v>237</v>
      </c>
      <c r="U142" s="160">
        <v>0</v>
      </c>
      <c r="V142" s="160">
        <f t="shared" si="48"/>
        <v>0</v>
      </c>
      <c r="W142" s="160"/>
      <c r="X142" s="160" t="s">
        <v>423</v>
      </c>
      <c r="Y142" s="150"/>
      <c r="Z142" s="150"/>
      <c r="AA142" s="150"/>
      <c r="AB142" s="150"/>
      <c r="AC142" s="150"/>
      <c r="AD142" s="150"/>
      <c r="AE142" s="150"/>
      <c r="AF142" s="150"/>
      <c r="AG142" s="150" t="s">
        <v>1202</v>
      </c>
      <c r="AH142" s="150"/>
      <c r="AI142" s="150"/>
      <c r="AJ142" s="150"/>
      <c r="AK142" s="150"/>
      <c r="AL142" s="150"/>
      <c r="AM142" s="150"/>
      <c r="AN142" s="150"/>
      <c r="AO142" s="150"/>
      <c r="AP142" s="150"/>
      <c r="AQ142" s="150"/>
      <c r="AR142" s="150"/>
      <c r="AS142" s="150"/>
      <c r="AT142" s="150"/>
      <c r="AU142" s="150"/>
      <c r="AV142" s="150"/>
      <c r="AW142" s="150"/>
      <c r="AX142" s="150"/>
      <c r="AY142" s="150"/>
      <c r="AZ142" s="150"/>
      <c r="BA142" s="150"/>
      <c r="BB142" s="150"/>
      <c r="BC142" s="150"/>
      <c r="BD142" s="150"/>
      <c r="BE142" s="150"/>
      <c r="BF142" s="150"/>
      <c r="BG142" s="150"/>
      <c r="BH142" s="150"/>
    </row>
    <row r="143" spans="1:60" outlineLevel="1" x14ac:dyDescent="0.2">
      <c r="A143" s="175">
        <v>130</v>
      </c>
      <c r="B143" s="176" t="s">
        <v>1462</v>
      </c>
      <c r="C143" s="183" t="s">
        <v>1463</v>
      </c>
      <c r="D143" s="177" t="s">
        <v>1395</v>
      </c>
      <c r="E143" s="178">
        <v>18</v>
      </c>
      <c r="F143" s="179"/>
      <c r="G143" s="180">
        <f t="shared" si="42"/>
        <v>0</v>
      </c>
      <c r="H143" s="161"/>
      <c r="I143" s="160">
        <f t="shared" si="43"/>
        <v>0</v>
      </c>
      <c r="J143" s="161"/>
      <c r="K143" s="160">
        <f t="shared" si="44"/>
        <v>0</v>
      </c>
      <c r="L143" s="160">
        <v>21</v>
      </c>
      <c r="M143" s="160">
        <f t="shared" si="45"/>
        <v>0</v>
      </c>
      <c r="N143" s="160">
        <v>0</v>
      </c>
      <c r="O143" s="160">
        <f t="shared" si="46"/>
        <v>0</v>
      </c>
      <c r="P143" s="160">
        <v>0</v>
      </c>
      <c r="Q143" s="160">
        <f t="shared" si="47"/>
        <v>0</v>
      </c>
      <c r="R143" s="160"/>
      <c r="S143" s="160" t="s">
        <v>236</v>
      </c>
      <c r="T143" s="160" t="s">
        <v>237</v>
      </c>
      <c r="U143" s="160">
        <v>0</v>
      </c>
      <c r="V143" s="160">
        <f t="shared" si="48"/>
        <v>0</v>
      </c>
      <c r="W143" s="160"/>
      <c r="X143" s="160" t="s">
        <v>423</v>
      </c>
      <c r="Y143" s="150"/>
      <c r="Z143" s="150"/>
      <c r="AA143" s="150"/>
      <c r="AB143" s="150"/>
      <c r="AC143" s="150"/>
      <c r="AD143" s="150"/>
      <c r="AE143" s="150"/>
      <c r="AF143" s="150"/>
      <c r="AG143" s="150" t="s">
        <v>1202</v>
      </c>
      <c r="AH143" s="150"/>
      <c r="AI143" s="150"/>
      <c r="AJ143" s="150"/>
      <c r="AK143" s="150"/>
      <c r="AL143" s="150"/>
      <c r="AM143" s="150"/>
      <c r="AN143" s="150"/>
      <c r="AO143" s="150"/>
      <c r="AP143" s="150"/>
      <c r="AQ143" s="150"/>
      <c r="AR143" s="150"/>
      <c r="AS143" s="150"/>
      <c r="AT143" s="150"/>
      <c r="AU143" s="150"/>
      <c r="AV143" s="150"/>
      <c r="AW143" s="150"/>
      <c r="AX143" s="150"/>
      <c r="AY143" s="150"/>
      <c r="AZ143" s="150"/>
      <c r="BA143" s="150"/>
      <c r="BB143" s="150"/>
      <c r="BC143" s="150"/>
      <c r="BD143" s="150"/>
      <c r="BE143" s="150"/>
      <c r="BF143" s="150"/>
      <c r="BG143" s="150"/>
      <c r="BH143" s="150"/>
    </row>
    <row r="144" spans="1:60" outlineLevel="1" x14ac:dyDescent="0.2">
      <c r="A144" s="175">
        <v>131</v>
      </c>
      <c r="B144" s="176" t="s">
        <v>1464</v>
      </c>
      <c r="C144" s="183" t="s">
        <v>1465</v>
      </c>
      <c r="D144" s="177" t="s">
        <v>1395</v>
      </c>
      <c r="E144" s="178">
        <v>2</v>
      </c>
      <c r="F144" s="179"/>
      <c r="G144" s="180">
        <f t="shared" si="42"/>
        <v>0</v>
      </c>
      <c r="H144" s="161"/>
      <c r="I144" s="160">
        <f t="shared" si="43"/>
        <v>0</v>
      </c>
      <c r="J144" s="161"/>
      <c r="K144" s="160">
        <f t="shared" si="44"/>
        <v>0</v>
      </c>
      <c r="L144" s="160">
        <v>21</v>
      </c>
      <c r="M144" s="160">
        <f t="shared" si="45"/>
        <v>0</v>
      </c>
      <c r="N144" s="160">
        <v>0</v>
      </c>
      <c r="O144" s="160">
        <f t="shared" si="46"/>
        <v>0</v>
      </c>
      <c r="P144" s="160">
        <v>0</v>
      </c>
      <c r="Q144" s="160">
        <f t="shared" si="47"/>
        <v>0</v>
      </c>
      <c r="R144" s="160"/>
      <c r="S144" s="160" t="s">
        <v>236</v>
      </c>
      <c r="T144" s="160" t="s">
        <v>237</v>
      </c>
      <c r="U144" s="160">
        <v>0</v>
      </c>
      <c r="V144" s="160">
        <f t="shared" si="48"/>
        <v>0</v>
      </c>
      <c r="W144" s="160"/>
      <c r="X144" s="160" t="s">
        <v>423</v>
      </c>
      <c r="Y144" s="150"/>
      <c r="Z144" s="150"/>
      <c r="AA144" s="150"/>
      <c r="AB144" s="150"/>
      <c r="AC144" s="150"/>
      <c r="AD144" s="150"/>
      <c r="AE144" s="150"/>
      <c r="AF144" s="150"/>
      <c r="AG144" s="150" t="s">
        <v>1202</v>
      </c>
      <c r="AH144" s="150"/>
      <c r="AI144" s="150"/>
      <c r="AJ144" s="150"/>
      <c r="AK144" s="150"/>
      <c r="AL144" s="150"/>
      <c r="AM144" s="150"/>
      <c r="AN144" s="150"/>
      <c r="AO144" s="150"/>
      <c r="AP144" s="150"/>
      <c r="AQ144" s="150"/>
      <c r="AR144" s="150"/>
      <c r="AS144" s="150"/>
      <c r="AT144" s="150"/>
      <c r="AU144" s="150"/>
      <c r="AV144" s="150"/>
      <c r="AW144" s="150"/>
      <c r="AX144" s="150"/>
      <c r="AY144" s="150"/>
      <c r="AZ144" s="150"/>
      <c r="BA144" s="150"/>
      <c r="BB144" s="150"/>
      <c r="BC144" s="150"/>
      <c r="BD144" s="150"/>
      <c r="BE144" s="150"/>
      <c r="BF144" s="150"/>
      <c r="BG144" s="150"/>
      <c r="BH144" s="150"/>
    </row>
    <row r="145" spans="1:60" outlineLevel="1" x14ac:dyDescent="0.2">
      <c r="A145" s="175">
        <v>132</v>
      </c>
      <c r="B145" s="176" t="s">
        <v>1466</v>
      </c>
      <c r="C145" s="183" t="s">
        <v>1467</v>
      </c>
      <c r="D145" s="177" t="s">
        <v>1395</v>
      </c>
      <c r="E145" s="178">
        <v>2</v>
      </c>
      <c r="F145" s="179"/>
      <c r="G145" s="180">
        <f t="shared" si="42"/>
        <v>0</v>
      </c>
      <c r="H145" s="161"/>
      <c r="I145" s="160">
        <f t="shared" si="43"/>
        <v>0</v>
      </c>
      <c r="J145" s="161"/>
      <c r="K145" s="160">
        <f t="shared" si="44"/>
        <v>0</v>
      </c>
      <c r="L145" s="160">
        <v>21</v>
      </c>
      <c r="M145" s="160">
        <f t="shared" si="45"/>
        <v>0</v>
      </c>
      <c r="N145" s="160">
        <v>0</v>
      </c>
      <c r="O145" s="160">
        <f t="shared" si="46"/>
        <v>0</v>
      </c>
      <c r="P145" s="160">
        <v>0</v>
      </c>
      <c r="Q145" s="160">
        <f t="shared" si="47"/>
        <v>0</v>
      </c>
      <c r="R145" s="160"/>
      <c r="S145" s="160" t="s">
        <v>236</v>
      </c>
      <c r="T145" s="160" t="s">
        <v>237</v>
      </c>
      <c r="U145" s="160">
        <v>0</v>
      </c>
      <c r="V145" s="160">
        <f t="shared" si="48"/>
        <v>0</v>
      </c>
      <c r="W145" s="160"/>
      <c r="X145" s="160" t="s">
        <v>423</v>
      </c>
      <c r="Y145" s="150"/>
      <c r="Z145" s="150"/>
      <c r="AA145" s="150"/>
      <c r="AB145" s="150"/>
      <c r="AC145" s="150"/>
      <c r="AD145" s="150"/>
      <c r="AE145" s="150"/>
      <c r="AF145" s="150"/>
      <c r="AG145" s="150" t="s">
        <v>1202</v>
      </c>
      <c r="AH145" s="150"/>
      <c r="AI145" s="150"/>
      <c r="AJ145" s="150"/>
      <c r="AK145" s="150"/>
      <c r="AL145" s="150"/>
      <c r="AM145" s="150"/>
      <c r="AN145" s="150"/>
      <c r="AO145" s="150"/>
      <c r="AP145" s="150"/>
      <c r="AQ145" s="150"/>
      <c r="AR145" s="150"/>
      <c r="AS145" s="150"/>
      <c r="AT145" s="150"/>
      <c r="AU145" s="150"/>
      <c r="AV145" s="150"/>
      <c r="AW145" s="150"/>
      <c r="AX145" s="150"/>
      <c r="AY145" s="150"/>
      <c r="AZ145" s="150"/>
      <c r="BA145" s="150"/>
      <c r="BB145" s="150"/>
      <c r="BC145" s="150"/>
      <c r="BD145" s="150"/>
      <c r="BE145" s="150"/>
      <c r="BF145" s="150"/>
      <c r="BG145" s="150"/>
      <c r="BH145" s="150"/>
    </row>
    <row r="146" spans="1:60" outlineLevel="1" x14ac:dyDescent="0.2">
      <c r="A146" s="175">
        <v>133</v>
      </c>
      <c r="B146" s="176" t="s">
        <v>1468</v>
      </c>
      <c r="C146" s="183" t="s">
        <v>1469</v>
      </c>
      <c r="D146" s="177" t="s">
        <v>1395</v>
      </c>
      <c r="E146" s="178">
        <v>8</v>
      </c>
      <c r="F146" s="179"/>
      <c r="G146" s="180">
        <f t="shared" si="42"/>
        <v>0</v>
      </c>
      <c r="H146" s="161"/>
      <c r="I146" s="160">
        <f t="shared" si="43"/>
        <v>0</v>
      </c>
      <c r="J146" s="161"/>
      <c r="K146" s="160">
        <f t="shared" si="44"/>
        <v>0</v>
      </c>
      <c r="L146" s="160">
        <v>21</v>
      </c>
      <c r="M146" s="160">
        <f t="shared" si="45"/>
        <v>0</v>
      </c>
      <c r="N146" s="160">
        <v>0</v>
      </c>
      <c r="O146" s="160">
        <f t="shared" si="46"/>
        <v>0</v>
      </c>
      <c r="P146" s="160">
        <v>0</v>
      </c>
      <c r="Q146" s="160">
        <f t="shared" si="47"/>
        <v>0</v>
      </c>
      <c r="R146" s="160"/>
      <c r="S146" s="160" t="s">
        <v>236</v>
      </c>
      <c r="T146" s="160" t="s">
        <v>237</v>
      </c>
      <c r="U146" s="160">
        <v>0</v>
      </c>
      <c r="V146" s="160">
        <f t="shared" si="48"/>
        <v>0</v>
      </c>
      <c r="W146" s="160"/>
      <c r="X146" s="160" t="s">
        <v>423</v>
      </c>
      <c r="Y146" s="150"/>
      <c r="Z146" s="150"/>
      <c r="AA146" s="150"/>
      <c r="AB146" s="150"/>
      <c r="AC146" s="150"/>
      <c r="AD146" s="150"/>
      <c r="AE146" s="150"/>
      <c r="AF146" s="150"/>
      <c r="AG146" s="150" t="s">
        <v>1202</v>
      </c>
      <c r="AH146" s="150"/>
      <c r="AI146" s="150"/>
      <c r="AJ146" s="150"/>
      <c r="AK146" s="150"/>
      <c r="AL146" s="150"/>
      <c r="AM146" s="150"/>
      <c r="AN146" s="150"/>
      <c r="AO146" s="150"/>
      <c r="AP146" s="150"/>
      <c r="AQ146" s="150"/>
      <c r="AR146" s="150"/>
      <c r="AS146" s="150"/>
      <c r="AT146" s="150"/>
      <c r="AU146" s="150"/>
      <c r="AV146" s="150"/>
      <c r="AW146" s="150"/>
      <c r="AX146" s="150"/>
      <c r="AY146" s="150"/>
      <c r="AZ146" s="150"/>
      <c r="BA146" s="150"/>
      <c r="BB146" s="150"/>
      <c r="BC146" s="150"/>
      <c r="BD146" s="150"/>
      <c r="BE146" s="150"/>
      <c r="BF146" s="150"/>
      <c r="BG146" s="150"/>
      <c r="BH146" s="150"/>
    </row>
    <row r="147" spans="1:60" outlineLevel="1" x14ac:dyDescent="0.2">
      <c r="A147" s="175">
        <v>134</v>
      </c>
      <c r="B147" s="176" t="s">
        <v>1470</v>
      </c>
      <c r="C147" s="183" t="s">
        <v>1471</v>
      </c>
      <c r="D147" s="177" t="s">
        <v>1395</v>
      </c>
      <c r="E147" s="178">
        <v>5</v>
      </c>
      <c r="F147" s="179"/>
      <c r="G147" s="180">
        <f t="shared" si="42"/>
        <v>0</v>
      </c>
      <c r="H147" s="161"/>
      <c r="I147" s="160">
        <f t="shared" si="43"/>
        <v>0</v>
      </c>
      <c r="J147" s="161"/>
      <c r="K147" s="160">
        <f t="shared" si="44"/>
        <v>0</v>
      </c>
      <c r="L147" s="160">
        <v>21</v>
      </c>
      <c r="M147" s="160">
        <f t="shared" si="45"/>
        <v>0</v>
      </c>
      <c r="N147" s="160">
        <v>0</v>
      </c>
      <c r="O147" s="160">
        <f t="shared" si="46"/>
        <v>0</v>
      </c>
      <c r="P147" s="160">
        <v>0</v>
      </c>
      <c r="Q147" s="160">
        <f t="shared" si="47"/>
        <v>0</v>
      </c>
      <c r="R147" s="160"/>
      <c r="S147" s="160" t="s">
        <v>236</v>
      </c>
      <c r="T147" s="160" t="s">
        <v>237</v>
      </c>
      <c r="U147" s="160">
        <v>0</v>
      </c>
      <c r="V147" s="160">
        <f t="shared" si="48"/>
        <v>0</v>
      </c>
      <c r="W147" s="160"/>
      <c r="X147" s="160" t="s">
        <v>423</v>
      </c>
      <c r="Y147" s="150"/>
      <c r="Z147" s="150"/>
      <c r="AA147" s="150"/>
      <c r="AB147" s="150"/>
      <c r="AC147" s="150"/>
      <c r="AD147" s="150"/>
      <c r="AE147" s="150"/>
      <c r="AF147" s="150"/>
      <c r="AG147" s="150" t="s">
        <v>1202</v>
      </c>
      <c r="AH147" s="150"/>
      <c r="AI147" s="150"/>
      <c r="AJ147" s="150"/>
      <c r="AK147" s="150"/>
      <c r="AL147" s="150"/>
      <c r="AM147" s="150"/>
      <c r="AN147" s="150"/>
      <c r="AO147" s="150"/>
      <c r="AP147" s="150"/>
      <c r="AQ147" s="150"/>
      <c r="AR147" s="150"/>
      <c r="AS147" s="150"/>
      <c r="AT147" s="150"/>
      <c r="AU147" s="150"/>
      <c r="AV147" s="150"/>
      <c r="AW147" s="150"/>
      <c r="AX147" s="150"/>
      <c r="AY147" s="150"/>
      <c r="AZ147" s="150"/>
      <c r="BA147" s="150"/>
      <c r="BB147" s="150"/>
      <c r="BC147" s="150"/>
      <c r="BD147" s="150"/>
      <c r="BE147" s="150"/>
      <c r="BF147" s="150"/>
      <c r="BG147" s="150"/>
      <c r="BH147" s="150"/>
    </row>
    <row r="148" spans="1:60" outlineLevel="1" x14ac:dyDescent="0.2">
      <c r="A148" s="175">
        <v>135</v>
      </c>
      <c r="B148" s="176" t="s">
        <v>1472</v>
      </c>
      <c r="C148" s="183" t="s">
        <v>1473</v>
      </c>
      <c r="D148" s="177" t="s">
        <v>1395</v>
      </c>
      <c r="E148" s="178">
        <v>7</v>
      </c>
      <c r="F148" s="179"/>
      <c r="G148" s="180">
        <f t="shared" si="42"/>
        <v>0</v>
      </c>
      <c r="H148" s="161"/>
      <c r="I148" s="160">
        <f t="shared" si="43"/>
        <v>0</v>
      </c>
      <c r="J148" s="161"/>
      <c r="K148" s="160">
        <f t="shared" si="44"/>
        <v>0</v>
      </c>
      <c r="L148" s="160">
        <v>21</v>
      </c>
      <c r="M148" s="160">
        <f t="shared" si="45"/>
        <v>0</v>
      </c>
      <c r="N148" s="160">
        <v>0</v>
      </c>
      <c r="O148" s="160">
        <f t="shared" si="46"/>
        <v>0</v>
      </c>
      <c r="P148" s="160">
        <v>0</v>
      </c>
      <c r="Q148" s="160">
        <f t="shared" si="47"/>
        <v>0</v>
      </c>
      <c r="R148" s="160"/>
      <c r="S148" s="160" t="s">
        <v>236</v>
      </c>
      <c r="T148" s="160" t="s">
        <v>237</v>
      </c>
      <c r="U148" s="160">
        <v>0</v>
      </c>
      <c r="V148" s="160">
        <f t="shared" si="48"/>
        <v>0</v>
      </c>
      <c r="W148" s="160"/>
      <c r="X148" s="160" t="s">
        <v>423</v>
      </c>
      <c r="Y148" s="150"/>
      <c r="Z148" s="150"/>
      <c r="AA148" s="150"/>
      <c r="AB148" s="150"/>
      <c r="AC148" s="150"/>
      <c r="AD148" s="150"/>
      <c r="AE148" s="150"/>
      <c r="AF148" s="150"/>
      <c r="AG148" s="150" t="s">
        <v>1202</v>
      </c>
      <c r="AH148" s="150"/>
      <c r="AI148" s="150"/>
      <c r="AJ148" s="150"/>
      <c r="AK148" s="150"/>
      <c r="AL148" s="150"/>
      <c r="AM148" s="150"/>
      <c r="AN148" s="150"/>
      <c r="AO148" s="150"/>
      <c r="AP148" s="150"/>
      <c r="AQ148" s="150"/>
      <c r="AR148" s="150"/>
      <c r="AS148" s="150"/>
      <c r="AT148" s="150"/>
      <c r="AU148" s="150"/>
      <c r="AV148" s="150"/>
      <c r="AW148" s="150"/>
      <c r="AX148" s="150"/>
      <c r="AY148" s="150"/>
      <c r="AZ148" s="150"/>
      <c r="BA148" s="150"/>
      <c r="BB148" s="150"/>
      <c r="BC148" s="150"/>
      <c r="BD148" s="150"/>
      <c r="BE148" s="150"/>
      <c r="BF148" s="150"/>
      <c r="BG148" s="150"/>
      <c r="BH148" s="150"/>
    </row>
    <row r="149" spans="1:60" x14ac:dyDescent="0.2">
      <c r="A149" s="163" t="s">
        <v>232</v>
      </c>
      <c r="B149" s="164" t="s">
        <v>124</v>
      </c>
      <c r="C149" s="182" t="s">
        <v>125</v>
      </c>
      <c r="D149" s="165"/>
      <c r="E149" s="166"/>
      <c r="F149" s="167"/>
      <c r="G149" s="168">
        <f>SUMIF(AG150:AG153,"&lt;&gt;NOR",G150:G153)</f>
        <v>0</v>
      </c>
      <c r="H149" s="162"/>
      <c r="I149" s="162">
        <f>SUM(I150:I153)</f>
        <v>0</v>
      </c>
      <c r="J149" s="162"/>
      <c r="K149" s="162">
        <f>SUM(K150:K153)</f>
        <v>0</v>
      </c>
      <c r="L149" s="162"/>
      <c r="M149" s="162">
        <f>SUM(M150:M153)</f>
        <v>0</v>
      </c>
      <c r="N149" s="162"/>
      <c r="O149" s="162">
        <f>SUM(O150:O153)</f>
        <v>0</v>
      </c>
      <c r="P149" s="162"/>
      <c r="Q149" s="162">
        <f>SUM(Q150:Q153)</f>
        <v>0</v>
      </c>
      <c r="R149" s="162"/>
      <c r="S149" s="162"/>
      <c r="T149" s="162"/>
      <c r="U149" s="162"/>
      <c r="V149" s="162">
        <f>SUM(V150:V153)</f>
        <v>0</v>
      </c>
      <c r="W149" s="162"/>
      <c r="X149" s="162"/>
      <c r="AG149" t="s">
        <v>233</v>
      </c>
    </row>
    <row r="150" spans="1:60" outlineLevel="1" x14ac:dyDescent="0.2">
      <c r="A150" s="175">
        <v>136</v>
      </c>
      <c r="B150" s="176" t="s">
        <v>1474</v>
      </c>
      <c r="C150" s="183" t="s">
        <v>1475</v>
      </c>
      <c r="D150" s="177" t="s">
        <v>1395</v>
      </c>
      <c r="E150" s="178">
        <v>2</v>
      </c>
      <c r="F150" s="179"/>
      <c r="G150" s="180">
        <f>ROUND(E150*F150,2)</f>
        <v>0</v>
      </c>
      <c r="H150" s="161"/>
      <c r="I150" s="160">
        <f>ROUND(E150*H150,2)</f>
        <v>0</v>
      </c>
      <c r="J150" s="161"/>
      <c r="K150" s="160">
        <f>ROUND(E150*J150,2)</f>
        <v>0</v>
      </c>
      <c r="L150" s="160">
        <v>21</v>
      </c>
      <c r="M150" s="160">
        <f>G150*(1+L150/100)</f>
        <v>0</v>
      </c>
      <c r="N150" s="160">
        <v>0</v>
      </c>
      <c r="O150" s="160">
        <f>ROUND(E150*N150,2)</f>
        <v>0</v>
      </c>
      <c r="P150" s="160">
        <v>0</v>
      </c>
      <c r="Q150" s="160">
        <f>ROUND(E150*P150,2)</f>
        <v>0</v>
      </c>
      <c r="R150" s="160"/>
      <c r="S150" s="160" t="s">
        <v>236</v>
      </c>
      <c r="T150" s="160" t="s">
        <v>237</v>
      </c>
      <c r="U150" s="160">
        <v>0</v>
      </c>
      <c r="V150" s="160">
        <f>ROUND(E150*U150,2)</f>
        <v>0</v>
      </c>
      <c r="W150" s="160"/>
      <c r="X150" s="160" t="s">
        <v>423</v>
      </c>
      <c r="Y150" s="150"/>
      <c r="Z150" s="150"/>
      <c r="AA150" s="150"/>
      <c r="AB150" s="150"/>
      <c r="AC150" s="150"/>
      <c r="AD150" s="150"/>
      <c r="AE150" s="150"/>
      <c r="AF150" s="150"/>
      <c r="AG150" s="150" t="s">
        <v>1202</v>
      </c>
      <c r="AH150" s="150"/>
      <c r="AI150" s="150"/>
      <c r="AJ150" s="150"/>
      <c r="AK150" s="150"/>
      <c r="AL150" s="150"/>
      <c r="AM150" s="150"/>
      <c r="AN150" s="150"/>
      <c r="AO150" s="150"/>
      <c r="AP150" s="150"/>
      <c r="AQ150" s="150"/>
      <c r="AR150" s="150"/>
      <c r="AS150" s="150"/>
      <c r="AT150" s="150"/>
      <c r="AU150" s="150"/>
      <c r="AV150" s="150"/>
      <c r="AW150" s="150"/>
      <c r="AX150" s="150"/>
      <c r="AY150" s="150"/>
      <c r="AZ150" s="150"/>
      <c r="BA150" s="150"/>
      <c r="BB150" s="150"/>
      <c r="BC150" s="150"/>
      <c r="BD150" s="150"/>
      <c r="BE150" s="150"/>
      <c r="BF150" s="150"/>
      <c r="BG150" s="150"/>
      <c r="BH150" s="150"/>
    </row>
    <row r="151" spans="1:60" outlineLevel="1" x14ac:dyDescent="0.2">
      <c r="A151" s="175">
        <v>137</v>
      </c>
      <c r="B151" s="176" t="s">
        <v>1476</v>
      </c>
      <c r="C151" s="183" t="s">
        <v>1477</v>
      </c>
      <c r="D151" s="177" t="s">
        <v>1395</v>
      </c>
      <c r="E151" s="178">
        <v>2</v>
      </c>
      <c r="F151" s="179"/>
      <c r="G151" s="180">
        <f>ROUND(E151*F151,2)</f>
        <v>0</v>
      </c>
      <c r="H151" s="161"/>
      <c r="I151" s="160">
        <f>ROUND(E151*H151,2)</f>
        <v>0</v>
      </c>
      <c r="J151" s="161"/>
      <c r="K151" s="160">
        <f>ROUND(E151*J151,2)</f>
        <v>0</v>
      </c>
      <c r="L151" s="160">
        <v>21</v>
      </c>
      <c r="M151" s="160">
        <f>G151*(1+L151/100)</f>
        <v>0</v>
      </c>
      <c r="N151" s="160">
        <v>0</v>
      </c>
      <c r="O151" s="160">
        <f>ROUND(E151*N151,2)</f>
        <v>0</v>
      </c>
      <c r="P151" s="160">
        <v>0</v>
      </c>
      <c r="Q151" s="160">
        <f>ROUND(E151*P151,2)</f>
        <v>0</v>
      </c>
      <c r="R151" s="160"/>
      <c r="S151" s="160" t="s">
        <v>236</v>
      </c>
      <c r="T151" s="160" t="s">
        <v>237</v>
      </c>
      <c r="U151" s="160">
        <v>0</v>
      </c>
      <c r="V151" s="160">
        <f>ROUND(E151*U151,2)</f>
        <v>0</v>
      </c>
      <c r="W151" s="160"/>
      <c r="X151" s="160" t="s">
        <v>423</v>
      </c>
      <c r="Y151" s="150"/>
      <c r="Z151" s="150"/>
      <c r="AA151" s="150"/>
      <c r="AB151" s="150"/>
      <c r="AC151" s="150"/>
      <c r="AD151" s="150"/>
      <c r="AE151" s="150"/>
      <c r="AF151" s="150"/>
      <c r="AG151" s="150" t="s">
        <v>1202</v>
      </c>
      <c r="AH151" s="150"/>
      <c r="AI151" s="150"/>
      <c r="AJ151" s="150"/>
      <c r="AK151" s="150"/>
      <c r="AL151" s="150"/>
      <c r="AM151" s="150"/>
      <c r="AN151" s="150"/>
      <c r="AO151" s="150"/>
      <c r="AP151" s="150"/>
      <c r="AQ151" s="150"/>
      <c r="AR151" s="150"/>
      <c r="AS151" s="150"/>
      <c r="AT151" s="150"/>
      <c r="AU151" s="150"/>
      <c r="AV151" s="150"/>
      <c r="AW151" s="150"/>
      <c r="AX151" s="150"/>
      <c r="AY151" s="150"/>
      <c r="AZ151" s="150"/>
      <c r="BA151" s="150"/>
      <c r="BB151" s="150"/>
      <c r="BC151" s="150"/>
      <c r="BD151" s="150"/>
      <c r="BE151" s="150"/>
      <c r="BF151" s="150"/>
      <c r="BG151" s="150"/>
      <c r="BH151" s="150"/>
    </row>
    <row r="152" spans="1:60" outlineLevel="1" x14ac:dyDescent="0.2">
      <c r="A152" s="175">
        <v>138</v>
      </c>
      <c r="B152" s="176" t="s">
        <v>1478</v>
      </c>
      <c r="C152" s="183" t="s">
        <v>1479</v>
      </c>
      <c r="D152" s="177" t="s">
        <v>1277</v>
      </c>
      <c r="E152" s="178">
        <v>1</v>
      </c>
      <c r="F152" s="179"/>
      <c r="G152" s="180">
        <f>ROUND(E152*F152,2)</f>
        <v>0</v>
      </c>
      <c r="H152" s="161"/>
      <c r="I152" s="160">
        <f>ROUND(E152*H152,2)</f>
        <v>0</v>
      </c>
      <c r="J152" s="161"/>
      <c r="K152" s="160">
        <f>ROUND(E152*J152,2)</f>
        <v>0</v>
      </c>
      <c r="L152" s="160">
        <v>21</v>
      </c>
      <c r="M152" s="160">
        <f>G152*(1+L152/100)</f>
        <v>0</v>
      </c>
      <c r="N152" s="160">
        <v>0</v>
      </c>
      <c r="O152" s="160">
        <f>ROUND(E152*N152,2)</f>
        <v>0</v>
      </c>
      <c r="P152" s="160">
        <v>0</v>
      </c>
      <c r="Q152" s="160">
        <f>ROUND(E152*P152,2)</f>
        <v>0</v>
      </c>
      <c r="R152" s="160"/>
      <c r="S152" s="160" t="s">
        <v>236</v>
      </c>
      <c r="T152" s="160" t="s">
        <v>237</v>
      </c>
      <c r="U152" s="160">
        <v>0</v>
      </c>
      <c r="V152" s="160">
        <f>ROUND(E152*U152,2)</f>
        <v>0</v>
      </c>
      <c r="W152" s="160"/>
      <c r="X152" s="160" t="s">
        <v>261</v>
      </c>
      <c r="Y152" s="150"/>
      <c r="Z152" s="150"/>
      <c r="AA152" s="150"/>
      <c r="AB152" s="150"/>
      <c r="AC152" s="150"/>
      <c r="AD152" s="150"/>
      <c r="AE152" s="150"/>
      <c r="AF152" s="150"/>
      <c r="AG152" s="150" t="s">
        <v>1232</v>
      </c>
      <c r="AH152" s="150"/>
      <c r="AI152" s="150"/>
      <c r="AJ152" s="150"/>
      <c r="AK152" s="150"/>
      <c r="AL152" s="150"/>
      <c r="AM152" s="150"/>
      <c r="AN152" s="150"/>
      <c r="AO152" s="150"/>
      <c r="AP152" s="150"/>
      <c r="AQ152" s="150"/>
      <c r="AR152" s="150"/>
      <c r="AS152" s="150"/>
      <c r="AT152" s="150"/>
      <c r="AU152" s="150"/>
      <c r="AV152" s="150"/>
      <c r="AW152" s="150"/>
      <c r="AX152" s="150"/>
      <c r="AY152" s="150"/>
      <c r="AZ152" s="150"/>
      <c r="BA152" s="150"/>
      <c r="BB152" s="150"/>
      <c r="BC152" s="150"/>
      <c r="BD152" s="150"/>
      <c r="BE152" s="150"/>
      <c r="BF152" s="150"/>
      <c r="BG152" s="150"/>
      <c r="BH152" s="150"/>
    </row>
    <row r="153" spans="1:60" outlineLevel="1" x14ac:dyDescent="0.2">
      <c r="A153" s="175">
        <v>139</v>
      </c>
      <c r="B153" s="176" t="s">
        <v>1480</v>
      </c>
      <c r="C153" s="183" t="s">
        <v>1481</v>
      </c>
      <c r="D153" s="177" t="s">
        <v>1277</v>
      </c>
      <c r="E153" s="178">
        <v>1</v>
      </c>
      <c r="F153" s="179"/>
      <c r="G153" s="180">
        <f>ROUND(E153*F153,2)</f>
        <v>0</v>
      </c>
      <c r="H153" s="161"/>
      <c r="I153" s="160">
        <f>ROUND(E153*H153,2)</f>
        <v>0</v>
      </c>
      <c r="J153" s="161"/>
      <c r="K153" s="160">
        <f>ROUND(E153*J153,2)</f>
        <v>0</v>
      </c>
      <c r="L153" s="160">
        <v>21</v>
      </c>
      <c r="M153" s="160">
        <f>G153*(1+L153/100)</f>
        <v>0</v>
      </c>
      <c r="N153" s="160">
        <v>0</v>
      </c>
      <c r="O153" s="160">
        <f>ROUND(E153*N153,2)</f>
        <v>0</v>
      </c>
      <c r="P153" s="160">
        <v>0</v>
      </c>
      <c r="Q153" s="160">
        <f>ROUND(E153*P153,2)</f>
        <v>0</v>
      </c>
      <c r="R153" s="160"/>
      <c r="S153" s="160" t="s">
        <v>236</v>
      </c>
      <c r="T153" s="160" t="s">
        <v>237</v>
      </c>
      <c r="U153" s="160">
        <v>0</v>
      </c>
      <c r="V153" s="160">
        <f>ROUND(E153*U153,2)</f>
        <v>0</v>
      </c>
      <c r="W153" s="160"/>
      <c r="X153" s="160" t="s">
        <v>261</v>
      </c>
      <c r="Y153" s="150"/>
      <c r="Z153" s="150"/>
      <c r="AA153" s="150"/>
      <c r="AB153" s="150"/>
      <c r="AC153" s="150"/>
      <c r="AD153" s="150"/>
      <c r="AE153" s="150"/>
      <c r="AF153" s="150"/>
      <c r="AG153" s="150" t="s">
        <v>1232</v>
      </c>
      <c r="AH153" s="150"/>
      <c r="AI153" s="150"/>
      <c r="AJ153" s="150"/>
      <c r="AK153" s="150"/>
      <c r="AL153" s="150"/>
      <c r="AM153" s="150"/>
      <c r="AN153" s="150"/>
      <c r="AO153" s="150"/>
      <c r="AP153" s="150"/>
      <c r="AQ153" s="150"/>
      <c r="AR153" s="150"/>
      <c r="AS153" s="150"/>
      <c r="AT153" s="150"/>
      <c r="AU153" s="150"/>
      <c r="AV153" s="150"/>
      <c r="AW153" s="150"/>
      <c r="AX153" s="150"/>
      <c r="AY153" s="150"/>
      <c r="AZ153" s="150"/>
      <c r="BA153" s="150"/>
      <c r="BB153" s="150"/>
      <c r="BC153" s="150"/>
      <c r="BD153" s="150"/>
      <c r="BE153" s="150"/>
      <c r="BF153" s="150"/>
      <c r="BG153" s="150"/>
      <c r="BH153" s="150"/>
    </row>
    <row r="154" spans="1:60" x14ac:dyDescent="0.2">
      <c r="A154" s="163" t="s">
        <v>232</v>
      </c>
      <c r="B154" s="164" t="s">
        <v>127</v>
      </c>
      <c r="C154" s="182" t="s">
        <v>128</v>
      </c>
      <c r="D154" s="165"/>
      <c r="E154" s="166"/>
      <c r="F154" s="167"/>
      <c r="G154" s="168">
        <f>SUMIF(AG155:AG162,"&lt;&gt;NOR",G155:G162)</f>
        <v>0</v>
      </c>
      <c r="H154" s="162"/>
      <c r="I154" s="162">
        <f>SUM(I155:I162)</f>
        <v>0</v>
      </c>
      <c r="J154" s="162"/>
      <c r="K154" s="162">
        <f>SUM(K155:K162)</f>
        <v>0</v>
      </c>
      <c r="L154" s="162"/>
      <c r="M154" s="162">
        <f>SUM(M155:M162)</f>
        <v>0</v>
      </c>
      <c r="N154" s="162"/>
      <c r="O154" s="162">
        <f>SUM(O155:O162)</f>
        <v>0</v>
      </c>
      <c r="P154" s="162"/>
      <c r="Q154" s="162">
        <f>SUM(Q155:Q162)</f>
        <v>0</v>
      </c>
      <c r="R154" s="162"/>
      <c r="S154" s="162"/>
      <c r="T154" s="162"/>
      <c r="U154" s="162"/>
      <c r="V154" s="162">
        <f>SUM(V155:V162)</f>
        <v>0</v>
      </c>
      <c r="W154" s="162"/>
      <c r="X154" s="162"/>
      <c r="AG154" t="s">
        <v>233</v>
      </c>
    </row>
    <row r="155" spans="1:60" outlineLevel="1" x14ac:dyDescent="0.2">
      <c r="A155" s="175">
        <v>140</v>
      </c>
      <c r="B155" s="176" t="s">
        <v>1482</v>
      </c>
      <c r="C155" s="183" t="s">
        <v>1483</v>
      </c>
      <c r="D155" s="177" t="s">
        <v>1395</v>
      </c>
      <c r="E155" s="178">
        <v>1</v>
      </c>
      <c r="F155" s="179"/>
      <c r="G155" s="180">
        <f t="shared" ref="G155:G162" si="49">ROUND(E155*F155,2)</f>
        <v>0</v>
      </c>
      <c r="H155" s="161"/>
      <c r="I155" s="160">
        <f t="shared" ref="I155:I162" si="50">ROUND(E155*H155,2)</f>
        <v>0</v>
      </c>
      <c r="J155" s="161"/>
      <c r="K155" s="160">
        <f t="shared" ref="K155:K162" si="51">ROUND(E155*J155,2)</f>
        <v>0</v>
      </c>
      <c r="L155" s="160">
        <v>21</v>
      </c>
      <c r="M155" s="160">
        <f t="shared" ref="M155:M162" si="52">G155*(1+L155/100)</f>
        <v>0</v>
      </c>
      <c r="N155" s="160">
        <v>0</v>
      </c>
      <c r="O155" s="160">
        <f t="shared" ref="O155:O162" si="53">ROUND(E155*N155,2)</f>
        <v>0</v>
      </c>
      <c r="P155" s="160">
        <v>0</v>
      </c>
      <c r="Q155" s="160">
        <f t="shared" ref="Q155:Q162" si="54">ROUND(E155*P155,2)</f>
        <v>0</v>
      </c>
      <c r="R155" s="160"/>
      <c r="S155" s="160" t="s">
        <v>236</v>
      </c>
      <c r="T155" s="160" t="s">
        <v>237</v>
      </c>
      <c r="U155" s="160">
        <v>0</v>
      </c>
      <c r="V155" s="160">
        <f t="shared" ref="V155:V162" si="55">ROUND(E155*U155,2)</f>
        <v>0</v>
      </c>
      <c r="W155" s="160"/>
      <c r="X155" s="160" t="s">
        <v>423</v>
      </c>
      <c r="Y155" s="150"/>
      <c r="Z155" s="150"/>
      <c r="AA155" s="150"/>
      <c r="AB155" s="150"/>
      <c r="AC155" s="150"/>
      <c r="AD155" s="150"/>
      <c r="AE155" s="150"/>
      <c r="AF155" s="150"/>
      <c r="AG155" s="150" t="s">
        <v>1202</v>
      </c>
      <c r="AH155" s="150"/>
      <c r="AI155" s="150"/>
      <c r="AJ155" s="150"/>
      <c r="AK155" s="150"/>
      <c r="AL155" s="150"/>
      <c r="AM155" s="150"/>
      <c r="AN155" s="150"/>
      <c r="AO155" s="150"/>
      <c r="AP155" s="150"/>
      <c r="AQ155" s="150"/>
      <c r="AR155" s="150"/>
      <c r="AS155" s="150"/>
      <c r="AT155" s="150"/>
      <c r="AU155" s="150"/>
      <c r="AV155" s="150"/>
      <c r="AW155" s="150"/>
      <c r="AX155" s="150"/>
      <c r="AY155" s="150"/>
      <c r="AZ155" s="150"/>
      <c r="BA155" s="150"/>
      <c r="BB155" s="150"/>
      <c r="BC155" s="150"/>
      <c r="BD155" s="150"/>
      <c r="BE155" s="150"/>
      <c r="BF155" s="150"/>
      <c r="BG155" s="150"/>
      <c r="BH155" s="150"/>
    </row>
    <row r="156" spans="1:60" outlineLevel="1" x14ac:dyDescent="0.2">
      <c r="A156" s="175">
        <v>141</v>
      </c>
      <c r="B156" s="176" t="s">
        <v>1484</v>
      </c>
      <c r="C156" s="183" t="s">
        <v>1485</v>
      </c>
      <c r="D156" s="177" t="s">
        <v>1395</v>
      </c>
      <c r="E156" s="178">
        <v>1</v>
      </c>
      <c r="F156" s="179"/>
      <c r="G156" s="180">
        <f t="shared" si="49"/>
        <v>0</v>
      </c>
      <c r="H156" s="161"/>
      <c r="I156" s="160">
        <f t="shared" si="50"/>
        <v>0</v>
      </c>
      <c r="J156" s="161"/>
      <c r="K156" s="160">
        <f t="shared" si="51"/>
        <v>0</v>
      </c>
      <c r="L156" s="160">
        <v>21</v>
      </c>
      <c r="M156" s="160">
        <f t="shared" si="52"/>
        <v>0</v>
      </c>
      <c r="N156" s="160">
        <v>0</v>
      </c>
      <c r="O156" s="160">
        <f t="shared" si="53"/>
        <v>0</v>
      </c>
      <c r="P156" s="160">
        <v>0</v>
      </c>
      <c r="Q156" s="160">
        <f t="shared" si="54"/>
        <v>0</v>
      </c>
      <c r="R156" s="160"/>
      <c r="S156" s="160" t="s">
        <v>236</v>
      </c>
      <c r="T156" s="160" t="s">
        <v>237</v>
      </c>
      <c r="U156" s="160">
        <v>0</v>
      </c>
      <c r="V156" s="160">
        <f t="shared" si="55"/>
        <v>0</v>
      </c>
      <c r="W156" s="160"/>
      <c r="X156" s="160" t="s">
        <v>423</v>
      </c>
      <c r="Y156" s="150"/>
      <c r="Z156" s="150"/>
      <c r="AA156" s="150"/>
      <c r="AB156" s="150"/>
      <c r="AC156" s="150"/>
      <c r="AD156" s="150"/>
      <c r="AE156" s="150"/>
      <c r="AF156" s="150"/>
      <c r="AG156" s="150" t="s">
        <v>1202</v>
      </c>
      <c r="AH156" s="150"/>
      <c r="AI156" s="150"/>
      <c r="AJ156" s="150"/>
      <c r="AK156" s="150"/>
      <c r="AL156" s="150"/>
      <c r="AM156" s="150"/>
      <c r="AN156" s="150"/>
      <c r="AO156" s="150"/>
      <c r="AP156" s="150"/>
      <c r="AQ156" s="150"/>
      <c r="AR156" s="150"/>
      <c r="AS156" s="150"/>
      <c r="AT156" s="150"/>
      <c r="AU156" s="150"/>
      <c r="AV156" s="150"/>
      <c r="AW156" s="150"/>
      <c r="AX156" s="150"/>
      <c r="AY156" s="150"/>
      <c r="AZ156" s="150"/>
      <c r="BA156" s="150"/>
      <c r="BB156" s="150"/>
      <c r="BC156" s="150"/>
      <c r="BD156" s="150"/>
      <c r="BE156" s="150"/>
      <c r="BF156" s="150"/>
      <c r="BG156" s="150"/>
      <c r="BH156" s="150"/>
    </row>
    <row r="157" spans="1:60" outlineLevel="1" x14ac:dyDescent="0.2">
      <c r="A157" s="175">
        <v>142</v>
      </c>
      <c r="B157" s="176" t="s">
        <v>1486</v>
      </c>
      <c r="C157" s="183" t="s">
        <v>1487</v>
      </c>
      <c r="D157" s="177" t="s">
        <v>1395</v>
      </c>
      <c r="E157" s="178">
        <v>2</v>
      </c>
      <c r="F157" s="179"/>
      <c r="G157" s="180">
        <f t="shared" si="49"/>
        <v>0</v>
      </c>
      <c r="H157" s="161"/>
      <c r="I157" s="160">
        <f t="shared" si="50"/>
        <v>0</v>
      </c>
      <c r="J157" s="161"/>
      <c r="K157" s="160">
        <f t="shared" si="51"/>
        <v>0</v>
      </c>
      <c r="L157" s="160">
        <v>21</v>
      </c>
      <c r="M157" s="160">
        <f t="shared" si="52"/>
        <v>0</v>
      </c>
      <c r="N157" s="160">
        <v>0</v>
      </c>
      <c r="O157" s="160">
        <f t="shared" si="53"/>
        <v>0</v>
      </c>
      <c r="P157" s="160">
        <v>0</v>
      </c>
      <c r="Q157" s="160">
        <f t="shared" si="54"/>
        <v>0</v>
      </c>
      <c r="R157" s="160"/>
      <c r="S157" s="160" t="s">
        <v>236</v>
      </c>
      <c r="T157" s="160" t="s">
        <v>237</v>
      </c>
      <c r="U157" s="160">
        <v>0</v>
      </c>
      <c r="V157" s="160">
        <f t="shared" si="55"/>
        <v>0</v>
      </c>
      <c r="W157" s="160"/>
      <c r="X157" s="160" t="s">
        <v>423</v>
      </c>
      <c r="Y157" s="150"/>
      <c r="Z157" s="150"/>
      <c r="AA157" s="150"/>
      <c r="AB157" s="150"/>
      <c r="AC157" s="150"/>
      <c r="AD157" s="150"/>
      <c r="AE157" s="150"/>
      <c r="AF157" s="150"/>
      <c r="AG157" s="150" t="s">
        <v>1202</v>
      </c>
      <c r="AH157" s="150"/>
      <c r="AI157" s="150"/>
      <c r="AJ157" s="150"/>
      <c r="AK157" s="150"/>
      <c r="AL157" s="150"/>
      <c r="AM157" s="150"/>
      <c r="AN157" s="150"/>
      <c r="AO157" s="150"/>
      <c r="AP157" s="150"/>
      <c r="AQ157" s="150"/>
      <c r="AR157" s="150"/>
      <c r="AS157" s="150"/>
      <c r="AT157" s="150"/>
      <c r="AU157" s="150"/>
      <c r="AV157" s="150"/>
      <c r="AW157" s="150"/>
      <c r="AX157" s="150"/>
      <c r="AY157" s="150"/>
      <c r="AZ157" s="150"/>
      <c r="BA157" s="150"/>
      <c r="BB157" s="150"/>
      <c r="BC157" s="150"/>
      <c r="BD157" s="150"/>
      <c r="BE157" s="150"/>
      <c r="BF157" s="150"/>
      <c r="BG157" s="150"/>
      <c r="BH157" s="150"/>
    </row>
    <row r="158" spans="1:60" outlineLevel="1" x14ac:dyDescent="0.2">
      <c r="A158" s="175">
        <v>143</v>
      </c>
      <c r="B158" s="176" t="s">
        <v>1488</v>
      </c>
      <c r="C158" s="183" t="s">
        <v>1489</v>
      </c>
      <c r="D158" s="177" t="s">
        <v>1395</v>
      </c>
      <c r="E158" s="178">
        <v>1</v>
      </c>
      <c r="F158" s="179"/>
      <c r="G158" s="180">
        <f t="shared" si="49"/>
        <v>0</v>
      </c>
      <c r="H158" s="161"/>
      <c r="I158" s="160">
        <f t="shared" si="50"/>
        <v>0</v>
      </c>
      <c r="J158" s="161"/>
      <c r="K158" s="160">
        <f t="shared" si="51"/>
        <v>0</v>
      </c>
      <c r="L158" s="160">
        <v>21</v>
      </c>
      <c r="M158" s="160">
        <f t="shared" si="52"/>
        <v>0</v>
      </c>
      <c r="N158" s="160">
        <v>0</v>
      </c>
      <c r="O158" s="160">
        <f t="shared" si="53"/>
        <v>0</v>
      </c>
      <c r="P158" s="160">
        <v>0</v>
      </c>
      <c r="Q158" s="160">
        <f t="shared" si="54"/>
        <v>0</v>
      </c>
      <c r="R158" s="160"/>
      <c r="S158" s="160" t="s">
        <v>236</v>
      </c>
      <c r="T158" s="160" t="s">
        <v>237</v>
      </c>
      <c r="U158" s="160">
        <v>0</v>
      </c>
      <c r="V158" s="160">
        <f t="shared" si="55"/>
        <v>0</v>
      </c>
      <c r="W158" s="160"/>
      <c r="X158" s="160" t="s">
        <v>423</v>
      </c>
      <c r="Y158" s="150"/>
      <c r="Z158" s="150"/>
      <c r="AA158" s="150"/>
      <c r="AB158" s="150"/>
      <c r="AC158" s="150"/>
      <c r="AD158" s="150"/>
      <c r="AE158" s="150"/>
      <c r="AF158" s="150"/>
      <c r="AG158" s="150" t="s">
        <v>1202</v>
      </c>
      <c r="AH158" s="150"/>
      <c r="AI158" s="150"/>
      <c r="AJ158" s="150"/>
      <c r="AK158" s="150"/>
      <c r="AL158" s="150"/>
      <c r="AM158" s="150"/>
      <c r="AN158" s="150"/>
      <c r="AO158" s="150"/>
      <c r="AP158" s="150"/>
      <c r="AQ158" s="150"/>
      <c r="AR158" s="150"/>
      <c r="AS158" s="150"/>
      <c r="AT158" s="150"/>
      <c r="AU158" s="150"/>
      <c r="AV158" s="150"/>
      <c r="AW158" s="150"/>
      <c r="AX158" s="150"/>
      <c r="AY158" s="150"/>
      <c r="AZ158" s="150"/>
      <c r="BA158" s="150"/>
      <c r="BB158" s="150"/>
      <c r="BC158" s="150"/>
      <c r="BD158" s="150"/>
      <c r="BE158" s="150"/>
      <c r="BF158" s="150"/>
      <c r="BG158" s="150"/>
      <c r="BH158" s="150"/>
    </row>
    <row r="159" spans="1:60" outlineLevel="1" x14ac:dyDescent="0.2">
      <c r="A159" s="175">
        <v>144</v>
      </c>
      <c r="B159" s="176" t="s">
        <v>1490</v>
      </c>
      <c r="C159" s="183" t="s">
        <v>1491</v>
      </c>
      <c r="D159" s="177" t="s">
        <v>1277</v>
      </c>
      <c r="E159" s="178">
        <v>1</v>
      </c>
      <c r="F159" s="179"/>
      <c r="G159" s="180">
        <f t="shared" si="49"/>
        <v>0</v>
      </c>
      <c r="H159" s="161"/>
      <c r="I159" s="160">
        <f t="shared" si="50"/>
        <v>0</v>
      </c>
      <c r="J159" s="161"/>
      <c r="K159" s="160">
        <f t="shared" si="51"/>
        <v>0</v>
      </c>
      <c r="L159" s="160">
        <v>21</v>
      </c>
      <c r="M159" s="160">
        <f t="shared" si="52"/>
        <v>0</v>
      </c>
      <c r="N159" s="160">
        <v>0</v>
      </c>
      <c r="O159" s="160">
        <f t="shared" si="53"/>
        <v>0</v>
      </c>
      <c r="P159" s="160">
        <v>0</v>
      </c>
      <c r="Q159" s="160">
        <f t="shared" si="54"/>
        <v>0</v>
      </c>
      <c r="R159" s="160"/>
      <c r="S159" s="160" t="s">
        <v>236</v>
      </c>
      <c r="T159" s="160" t="s">
        <v>237</v>
      </c>
      <c r="U159" s="160">
        <v>0</v>
      </c>
      <c r="V159" s="160">
        <f t="shared" si="55"/>
        <v>0</v>
      </c>
      <c r="W159" s="160"/>
      <c r="X159" s="160" t="s">
        <v>261</v>
      </c>
      <c r="Y159" s="150"/>
      <c r="Z159" s="150"/>
      <c r="AA159" s="150"/>
      <c r="AB159" s="150"/>
      <c r="AC159" s="150"/>
      <c r="AD159" s="150"/>
      <c r="AE159" s="150"/>
      <c r="AF159" s="150"/>
      <c r="AG159" s="150" t="s">
        <v>1232</v>
      </c>
      <c r="AH159" s="150"/>
      <c r="AI159" s="150"/>
      <c r="AJ159" s="150"/>
      <c r="AK159" s="150"/>
      <c r="AL159" s="150"/>
      <c r="AM159" s="150"/>
      <c r="AN159" s="150"/>
      <c r="AO159" s="150"/>
      <c r="AP159" s="150"/>
      <c r="AQ159" s="150"/>
      <c r="AR159" s="150"/>
      <c r="AS159" s="150"/>
      <c r="AT159" s="150"/>
      <c r="AU159" s="150"/>
      <c r="AV159" s="150"/>
      <c r="AW159" s="150"/>
      <c r="AX159" s="150"/>
      <c r="AY159" s="150"/>
      <c r="AZ159" s="150"/>
      <c r="BA159" s="150"/>
      <c r="BB159" s="150"/>
      <c r="BC159" s="150"/>
      <c r="BD159" s="150"/>
      <c r="BE159" s="150"/>
      <c r="BF159" s="150"/>
      <c r="BG159" s="150"/>
      <c r="BH159" s="150"/>
    </row>
    <row r="160" spans="1:60" outlineLevel="1" x14ac:dyDescent="0.2">
      <c r="A160" s="175">
        <v>145</v>
      </c>
      <c r="B160" s="176" t="s">
        <v>1492</v>
      </c>
      <c r="C160" s="183" t="s">
        <v>1493</v>
      </c>
      <c r="D160" s="177" t="s">
        <v>1395</v>
      </c>
      <c r="E160" s="178">
        <v>6</v>
      </c>
      <c r="F160" s="179"/>
      <c r="G160" s="180">
        <f t="shared" si="49"/>
        <v>0</v>
      </c>
      <c r="H160" s="161"/>
      <c r="I160" s="160">
        <f t="shared" si="50"/>
        <v>0</v>
      </c>
      <c r="J160" s="161"/>
      <c r="K160" s="160">
        <f t="shared" si="51"/>
        <v>0</v>
      </c>
      <c r="L160" s="160">
        <v>21</v>
      </c>
      <c r="M160" s="160">
        <f t="shared" si="52"/>
        <v>0</v>
      </c>
      <c r="N160" s="160">
        <v>0</v>
      </c>
      <c r="O160" s="160">
        <f t="shared" si="53"/>
        <v>0</v>
      </c>
      <c r="P160" s="160">
        <v>0</v>
      </c>
      <c r="Q160" s="160">
        <f t="shared" si="54"/>
        <v>0</v>
      </c>
      <c r="R160" s="160"/>
      <c r="S160" s="160" t="s">
        <v>236</v>
      </c>
      <c r="T160" s="160" t="s">
        <v>237</v>
      </c>
      <c r="U160" s="160">
        <v>0</v>
      </c>
      <c r="V160" s="160">
        <f t="shared" si="55"/>
        <v>0</v>
      </c>
      <c r="W160" s="160"/>
      <c r="X160" s="160" t="s">
        <v>423</v>
      </c>
      <c r="Y160" s="150"/>
      <c r="Z160" s="150"/>
      <c r="AA160" s="150"/>
      <c r="AB160" s="150"/>
      <c r="AC160" s="150"/>
      <c r="AD160" s="150"/>
      <c r="AE160" s="150"/>
      <c r="AF160" s="150"/>
      <c r="AG160" s="150" t="s">
        <v>1202</v>
      </c>
      <c r="AH160" s="150"/>
      <c r="AI160" s="150"/>
      <c r="AJ160" s="150"/>
      <c r="AK160" s="150"/>
      <c r="AL160" s="150"/>
      <c r="AM160" s="150"/>
      <c r="AN160" s="150"/>
      <c r="AO160" s="150"/>
      <c r="AP160" s="150"/>
      <c r="AQ160" s="150"/>
      <c r="AR160" s="150"/>
      <c r="AS160" s="150"/>
      <c r="AT160" s="150"/>
      <c r="AU160" s="150"/>
      <c r="AV160" s="150"/>
      <c r="AW160" s="150"/>
      <c r="AX160" s="150"/>
      <c r="AY160" s="150"/>
      <c r="AZ160" s="150"/>
      <c r="BA160" s="150"/>
      <c r="BB160" s="150"/>
      <c r="BC160" s="150"/>
      <c r="BD160" s="150"/>
      <c r="BE160" s="150"/>
      <c r="BF160" s="150"/>
      <c r="BG160" s="150"/>
      <c r="BH160" s="150"/>
    </row>
    <row r="161" spans="1:60" outlineLevel="1" x14ac:dyDescent="0.2">
      <c r="A161" s="175">
        <v>146</v>
      </c>
      <c r="B161" s="176" t="s">
        <v>1494</v>
      </c>
      <c r="C161" s="183" t="s">
        <v>1495</v>
      </c>
      <c r="D161" s="177" t="s">
        <v>1395</v>
      </c>
      <c r="E161" s="178">
        <v>9</v>
      </c>
      <c r="F161" s="179"/>
      <c r="G161" s="180">
        <f t="shared" si="49"/>
        <v>0</v>
      </c>
      <c r="H161" s="161"/>
      <c r="I161" s="160">
        <f t="shared" si="50"/>
        <v>0</v>
      </c>
      <c r="J161" s="161"/>
      <c r="K161" s="160">
        <f t="shared" si="51"/>
        <v>0</v>
      </c>
      <c r="L161" s="160">
        <v>21</v>
      </c>
      <c r="M161" s="160">
        <f t="shared" si="52"/>
        <v>0</v>
      </c>
      <c r="N161" s="160">
        <v>0</v>
      </c>
      <c r="O161" s="160">
        <f t="shared" si="53"/>
        <v>0</v>
      </c>
      <c r="P161" s="160">
        <v>0</v>
      </c>
      <c r="Q161" s="160">
        <f t="shared" si="54"/>
        <v>0</v>
      </c>
      <c r="R161" s="160"/>
      <c r="S161" s="160" t="s">
        <v>236</v>
      </c>
      <c r="T161" s="160" t="s">
        <v>237</v>
      </c>
      <c r="U161" s="160">
        <v>0</v>
      </c>
      <c r="V161" s="160">
        <f t="shared" si="55"/>
        <v>0</v>
      </c>
      <c r="W161" s="160"/>
      <c r="X161" s="160" t="s">
        <v>261</v>
      </c>
      <c r="Y161" s="150"/>
      <c r="Z161" s="150"/>
      <c r="AA161" s="150"/>
      <c r="AB161" s="150"/>
      <c r="AC161" s="150"/>
      <c r="AD161" s="150"/>
      <c r="AE161" s="150"/>
      <c r="AF161" s="150"/>
      <c r="AG161" s="150" t="s">
        <v>1232</v>
      </c>
      <c r="AH161" s="150"/>
      <c r="AI161" s="150"/>
      <c r="AJ161" s="150"/>
      <c r="AK161" s="150"/>
      <c r="AL161" s="150"/>
      <c r="AM161" s="150"/>
      <c r="AN161" s="150"/>
      <c r="AO161" s="150"/>
      <c r="AP161" s="150"/>
      <c r="AQ161" s="150"/>
      <c r="AR161" s="150"/>
      <c r="AS161" s="150"/>
      <c r="AT161" s="150"/>
      <c r="AU161" s="150"/>
      <c r="AV161" s="150"/>
      <c r="AW161" s="150"/>
      <c r="AX161" s="150"/>
      <c r="AY161" s="150"/>
      <c r="AZ161" s="150"/>
      <c r="BA161" s="150"/>
      <c r="BB161" s="150"/>
      <c r="BC161" s="150"/>
      <c r="BD161" s="150"/>
      <c r="BE161" s="150"/>
      <c r="BF161" s="150"/>
      <c r="BG161" s="150"/>
      <c r="BH161" s="150"/>
    </row>
    <row r="162" spans="1:60" outlineLevel="1" x14ac:dyDescent="0.2">
      <c r="A162" s="175">
        <v>147</v>
      </c>
      <c r="B162" s="176" t="s">
        <v>1496</v>
      </c>
      <c r="C162" s="183" t="s">
        <v>2039</v>
      </c>
      <c r="D162" s="177" t="s">
        <v>1395</v>
      </c>
      <c r="E162" s="178">
        <v>9</v>
      </c>
      <c r="F162" s="179"/>
      <c r="G162" s="180">
        <f t="shared" si="49"/>
        <v>0</v>
      </c>
      <c r="H162" s="161"/>
      <c r="I162" s="160">
        <f t="shared" si="50"/>
        <v>0</v>
      </c>
      <c r="J162" s="161"/>
      <c r="K162" s="160">
        <f t="shared" si="51"/>
        <v>0</v>
      </c>
      <c r="L162" s="160">
        <v>21</v>
      </c>
      <c r="M162" s="160">
        <f t="shared" si="52"/>
        <v>0</v>
      </c>
      <c r="N162" s="160">
        <v>0</v>
      </c>
      <c r="O162" s="160">
        <f t="shared" si="53"/>
        <v>0</v>
      </c>
      <c r="P162" s="160">
        <v>0</v>
      </c>
      <c r="Q162" s="160">
        <f t="shared" si="54"/>
        <v>0</v>
      </c>
      <c r="R162" s="160"/>
      <c r="S162" s="160" t="s">
        <v>236</v>
      </c>
      <c r="T162" s="160" t="s">
        <v>237</v>
      </c>
      <c r="U162" s="160">
        <v>0</v>
      </c>
      <c r="V162" s="160">
        <f t="shared" si="55"/>
        <v>0</v>
      </c>
      <c r="W162" s="160"/>
      <c r="X162" s="160" t="s">
        <v>423</v>
      </c>
      <c r="Y162" s="150"/>
      <c r="Z162" s="150"/>
      <c r="AA162" s="150"/>
      <c r="AB162" s="150"/>
      <c r="AC162" s="150"/>
      <c r="AD162" s="150"/>
      <c r="AE162" s="150"/>
      <c r="AF162" s="150"/>
      <c r="AG162" s="150" t="s">
        <v>1202</v>
      </c>
      <c r="AH162" s="150"/>
      <c r="AI162" s="150"/>
      <c r="AJ162" s="150"/>
      <c r="AK162" s="150"/>
      <c r="AL162" s="150"/>
      <c r="AM162" s="150"/>
      <c r="AN162" s="150"/>
      <c r="AO162" s="150"/>
      <c r="AP162" s="150"/>
      <c r="AQ162" s="150"/>
      <c r="AR162" s="150"/>
      <c r="AS162" s="150"/>
      <c r="AT162" s="150"/>
      <c r="AU162" s="150"/>
      <c r="AV162" s="150"/>
      <c r="AW162" s="150"/>
      <c r="AX162" s="150"/>
      <c r="AY162" s="150"/>
      <c r="AZ162" s="150"/>
      <c r="BA162" s="150"/>
      <c r="BB162" s="150"/>
      <c r="BC162" s="150"/>
      <c r="BD162" s="150"/>
      <c r="BE162" s="150"/>
      <c r="BF162" s="150"/>
      <c r="BG162" s="150"/>
      <c r="BH162" s="150"/>
    </row>
    <row r="163" spans="1:60" x14ac:dyDescent="0.2">
      <c r="A163" s="163" t="s">
        <v>232</v>
      </c>
      <c r="B163" s="164" t="s">
        <v>197</v>
      </c>
      <c r="C163" s="182" t="s">
        <v>198</v>
      </c>
      <c r="D163" s="165"/>
      <c r="E163" s="166"/>
      <c r="F163" s="167"/>
      <c r="G163" s="168">
        <f>SUMIF(AG164:AG166,"&lt;&gt;NOR",G164:G166)</f>
        <v>0</v>
      </c>
      <c r="H163" s="162"/>
      <c r="I163" s="162">
        <f>SUM(I164:I166)</f>
        <v>0</v>
      </c>
      <c r="J163" s="162"/>
      <c r="K163" s="162">
        <f>SUM(K164:K166)</f>
        <v>0</v>
      </c>
      <c r="L163" s="162"/>
      <c r="M163" s="162">
        <f>SUM(M164:M166)</f>
        <v>0</v>
      </c>
      <c r="N163" s="162"/>
      <c r="O163" s="162">
        <f>SUM(O164:O166)</f>
        <v>0</v>
      </c>
      <c r="P163" s="162"/>
      <c r="Q163" s="162">
        <f>SUM(Q164:Q166)</f>
        <v>0</v>
      </c>
      <c r="R163" s="162"/>
      <c r="S163" s="162"/>
      <c r="T163" s="162"/>
      <c r="U163" s="162"/>
      <c r="V163" s="162">
        <f>SUM(V164:V166)</f>
        <v>0</v>
      </c>
      <c r="W163" s="162"/>
      <c r="X163" s="162"/>
      <c r="AG163" t="s">
        <v>233</v>
      </c>
    </row>
    <row r="164" spans="1:60" ht="22.5" outlineLevel="1" x14ac:dyDescent="0.2">
      <c r="A164" s="175">
        <v>148</v>
      </c>
      <c r="B164" s="176" t="s">
        <v>1497</v>
      </c>
      <c r="C164" s="183" t="s">
        <v>1498</v>
      </c>
      <c r="D164" s="177" t="s">
        <v>1277</v>
      </c>
      <c r="E164" s="178">
        <v>31</v>
      </c>
      <c r="F164" s="179"/>
      <c r="G164" s="180">
        <f>ROUND(E164*F164,2)</f>
        <v>0</v>
      </c>
      <c r="H164" s="161"/>
      <c r="I164" s="160">
        <f>ROUND(E164*H164,2)</f>
        <v>0</v>
      </c>
      <c r="J164" s="161"/>
      <c r="K164" s="160">
        <f>ROUND(E164*J164,2)</f>
        <v>0</v>
      </c>
      <c r="L164" s="160">
        <v>21</v>
      </c>
      <c r="M164" s="160">
        <f>G164*(1+L164/100)</f>
        <v>0</v>
      </c>
      <c r="N164" s="160">
        <v>0</v>
      </c>
      <c r="O164" s="160">
        <f>ROUND(E164*N164,2)</f>
        <v>0</v>
      </c>
      <c r="P164" s="160">
        <v>0</v>
      </c>
      <c r="Q164" s="160">
        <f>ROUND(E164*P164,2)</f>
        <v>0</v>
      </c>
      <c r="R164" s="160"/>
      <c r="S164" s="160" t="s">
        <v>236</v>
      </c>
      <c r="T164" s="160" t="s">
        <v>237</v>
      </c>
      <c r="U164" s="160">
        <v>0</v>
      </c>
      <c r="V164" s="160">
        <f>ROUND(E164*U164,2)</f>
        <v>0</v>
      </c>
      <c r="W164" s="160"/>
      <c r="X164" s="160" t="s">
        <v>423</v>
      </c>
      <c r="Y164" s="150"/>
      <c r="Z164" s="150"/>
      <c r="AA164" s="150"/>
      <c r="AB164" s="150"/>
      <c r="AC164" s="150"/>
      <c r="AD164" s="150"/>
      <c r="AE164" s="150"/>
      <c r="AF164" s="150"/>
      <c r="AG164" s="150" t="s">
        <v>1202</v>
      </c>
      <c r="AH164" s="150"/>
      <c r="AI164" s="150"/>
      <c r="AJ164" s="150"/>
      <c r="AK164" s="150"/>
      <c r="AL164" s="150"/>
      <c r="AM164" s="150"/>
      <c r="AN164" s="150"/>
      <c r="AO164" s="150"/>
      <c r="AP164" s="150"/>
      <c r="AQ164" s="150"/>
      <c r="AR164" s="150"/>
      <c r="AS164" s="150"/>
      <c r="AT164" s="150"/>
      <c r="AU164" s="150"/>
      <c r="AV164" s="150"/>
      <c r="AW164" s="150"/>
      <c r="AX164" s="150"/>
      <c r="AY164" s="150"/>
      <c r="AZ164" s="150"/>
      <c r="BA164" s="150"/>
      <c r="BB164" s="150"/>
      <c r="BC164" s="150"/>
      <c r="BD164" s="150"/>
      <c r="BE164" s="150"/>
      <c r="BF164" s="150"/>
      <c r="BG164" s="150"/>
      <c r="BH164" s="150"/>
    </row>
    <row r="165" spans="1:60" ht="22.5" outlineLevel="1" x14ac:dyDescent="0.2">
      <c r="A165" s="175">
        <v>149</v>
      </c>
      <c r="B165" s="176" t="s">
        <v>1499</v>
      </c>
      <c r="C165" s="183" t="s">
        <v>1500</v>
      </c>
      <c r="D165" s="177" t="s">
        <v>1277</v>
      </c>
      <c r="E165" s="178">
        <v>10</v>
      </c>
      <c r="F165" s="179"/>
      <c r="G165" s="180">
        <f>ROUND(E165*F165,2)</f>
        <v>0</v>
      </c>
      <c r="H165" s="161"/>
      <c r="I165" s="160">
        <f>ROUND(E165*H165,2)</f>
        <v>0</v>
      </c>
      <c r="J165" s="161"/>
      <c r="K165" s="160">
        <f>ROUND(E165*J165,2)</f>
        <v>0</v>
      </c>
      <c r="L165" s="160">
        <v>21</v>
      </c>
      <c r="M165" s="160">
        <f>G165*(1+L165/100)</f>
        <v>0</v>
      </c>
      <c r="N165" s="160">
        <v>0</v>
      </c>
      <c r="O165" s="160">
        <f>ROUND(E165*N165,2)</f>
        <v>0</v>
      </c>
      <c r="P165" s="160">
        <v>0</v>
      </c>
      <c r="Q165" s="160">
        <f>ROUND(E165*P165,2)</f>
        <v>0</v>
      </c>
      <c r="R165" s="160"/>
      <c r="S165" s="160" t="s">
        <v>236</v>
      </c>
      <c r="T165" s="160" t="s">
        <v>237</v>
      </c>
      <c r="U165" s="160">
        <v>0</v>
      </c>
      <c r="V165" s="160">
        <f>ROUND(E165*U165,2)</f>
        <v>0</v>
      </c>
      <c r="W165" s="160"/>
      <c r="X165" s="160" t="s">
        <v>423</v>
      </c>
      <c r="Y165" s="150"/>
      <c r="Z165" s="150"/>
      <c r="AA165" s="150"/>
      <c r="AB165" s="150"/>
      <c r="AC165" s="150"/>
      <c r="AD165" s="150"/>
      <c r="AE165" s="150"/>
      <c r="AF165" s="150"/>
      <c r="AG165" s="150" t="s">
        <v>1202</v>
      </c>
      <c r="AH165" s="150"/>
      <c r="AI165" s="150"/>
      <c r="AJ165" s="150"/>
      <c r="AK165" s="150"/>
      <c r="AL165" s="150"/>
      <c r="AM165" s="150"/>
      <c r="AN165" s="150"/>
      <c r="AO165" s="150"/>
      <c r="AP165" s="150"/>
      <c r="AQ165" s="150"/>
      <c r="AR165" s="150"/>
      <c r="AS165" s="150"/>
      <c r="AT165" s="150"/>
      <c r="AU165" s="150"/>
      <c r="AV165" s="150"/>
      <c r="AW165" s="150"/>
      <c r="AX165" s="150"/>
      <c r="AY165" s="150"/>
      <c r="AZ165" s="150"/>
      <c r="BA165" s="150"/>
      <c r="BB165" s="150"/>
      <c r="BC165" s="150"/>
      <c r="BD165" s="150"/>
      <c r="BE165" s="150"/>
      <c r="BF165" s="150"/>
      <c r="BG165" s="150"/>
      <c r="BH165" s="150"/>
    </row>
    <row r="166" spans="1:60" ht="22.5" outlineLevel="1" x14ac:dyDescent="0.2">
      <c r="A166" s="175">
        <v>150</v>
      </c>
      <c r="B166" s="176" t="s">
        <v>1501</v>
      </c>
      <c r="C166" s="183" t="s">
        <v>1502</v>
      </c>
      <c r="D166" s="177" t="s">
        <v>1277</v>
      </c>
      <c r="E166" s="178">
        <v>4</v>
      </c>
      <c r="F166" s="179"/>
      <c r="G166" s="180">
        <f>ROUND(E166*F166,2)</f>
        <v>0</v>
      </c>
      <c r="H166" s="161"/>
      <c r="I166" s="160">
        <f>ROUND(E166*H166,2)</f>
        <v>0</v>
      </c>
      <c r="J166" s="161"/>
      <c r="K166" s="160">
        <f>ROUND(E166*J166,2)</f>
        <v>0</v>
      </c>
      <c r="L166" s="160">
        <v>21</v>
      </c>
      <c r="M166" s="160">
        <f>G166*(1+L166/100)</f>
        <v>0</v>
      </c>
      <c r="N166" s="160">
        <v>0</v>
      </c>
      <c r="O166" s="160">
        <f>ROUND(E166*N166,2)</f>
        <v>0</v>
      </c>
      <c r="P166" s="160">
        <v>0</v>
      </c>
      <c r="Q166" s="160">
        <f>ROUND(E166*P166,2)</f>
        <v>0</v>
      </c>
      <c r="R166" s="160"/>
      <c r="S166" s="160" t="s">
        <v>236</v>
      </c>
      <c r="T166" s="160" t="s">
        <v>237</v>
      </c>
      <c r="U166" s="160">
        <v>0</v>
      </c>
      <c r="V166" s="160">
        <f>ROUND(E166*U166,2)</f>
        <v>0</v>
      </c>
      <c r="W166" s="160"/>
      <c r="X166" s="160" t="s">
        <v>423</v>
      </c>
      <c r="Y166" s="150"/>
      <c r="Z166" s="150"/>
      <c r="AA166" s="150"/>
      <c r="AB166" s="150"/>
      <c r="AC166" s="150"/>
      <c r="AD166" s="150"/>
      <c r="AE166" s="150"/>
      <c r="AF166" s="150"/>
      <c r="AG166" s="150" t="s">
        <v>1202</v>
      </c>
      <c r="AH166" s="150"/>
      <c r="AI166" s="150"/>
      <c r="AJ166" s="150"/>
      <c r="AK166" s="150"/>
      <c r="AL166" s="150"/>
      <c r="AM166" s="150"/>
      <c r="AN166" s="150"/>
      <c r="AO166" s="150"/>
      <c r="AP166" s="150"/>
      <c r="AQ166" s="150"/>
      <c r="AR166" s="150"/>
      <c r="AS166" s="150"/>
      <c r="AT166" s="150"/>
      <c r="AU166" s="150"/>
      <c r="AV166" s="150"/>
      <c r="AW166" s="150"/>
      <c r="AX166" s="150"/>
      <c r="AY166" s="150"/>
      <c r="AZ166" s="150"/>
      <c r="BA166" s="150"/>
      <c r="BB166" s="150"/>
      <c r="BC166" s="150"/>
      <c r="BD166" s="150"/>
      <c r="BE166" s="150"/>
      <c r="BF166" s="150"/>
      <c r="BG166" s="150"/>
      <c r="BH166" s="150"/>
    </row>
    <row r="167" spans="1:60" x14ac:dyDescent="0.2">
      <c r="A167" s="163" t="s">
        <v>232</v>
      </c>
      <c r="B167" s="164" t="s">
        <v>204</v>
      </c>
      <c r="C167" s="182" t="s">
        <v>29</v>
      </c>
      <c r="D167" s="165"/>
      <c r="E167" s="166"/>
      <c r="F167" s="167"/>
      <c r="G167" s="168">
        <f>SUMIF(AG168:AG174,"&lt;&gt;NOR",G168:G174)</f>
        <v>0</v>
      </c>
      <c r="H167" s="162"/>
      <c r="I167" s="162">
        <f>SUM(I168:I174)</f>
        <v>0</v>
      </c>
      <c r="J167" s="162"/>
      <c r="K167" s="162">
        <f>SUM(K168:K174)</f>
        <v>0</v>
      </c>
      <c r="L167" s="162"/>
      <c r="M167" s="162">
        <f>SUM(M168:M174)</f>
        <v>0</v>
      </c>
      <c r="N167" s="162"/>
      <c r="O167" s="162">
        <f>SUM(O168:O174)</f>
        <v>0</v>
      </c>
      <c r="P167" s="162"/>
      <c r="Q167" s="162">
        <f>SUM(Q168:Q174)</f>
        <v>0</v>
      </c>
      <c r="R167" s="162"/>
      <c r="S167" s="162"/>
      <c r="T167" s="162"/>
      <c r="U167" s="162"/>
      <c r="V167" s="162">
        <f>SUM(V168:V174)</f>
        <v>0</v>
      </c>
      <c r="W167" s="162"/>
      <c r="X167" s="162"/>
      <c r="AG167" t="s">
        <v>233</v>
      </c>
    </row>
    <row r="168" spans="1:60" outlineLevel="1" x14ac:dyDescent="0.2">
      <c r="A168" s="175">
        <v>151</v>
      </c>
      <c r="B168" s="176" t="s">
        <v>1503</v>
      </c>
      <c r="C168" s="183" t="s">
        <v>1504</v>
      </c>
      <c r="D168" s="177" t="s">
        <v>862</v>
      </c>
      <c r="E168" s="178">
        <v>1</v>
      </c>
      <c r="F168" s="179"/>
      <c r="G168" s="180">
        <f t="shared" ref="G168:G174" si="56">ROUND(E168*F168,2)</f>
        <v>0</v>
      </c>
      <c r="H168" s="161"/>
      <c r="I168" s="160">
        <f t="shared" ref="I168:I174" si="57">ROUND(E168*H168,2)</f>
        <v>0</v>
      </c>
      <c r="J168" s="161"/>
      <c r="K168" s="160">
        <f t="shared" ref="K168:K174" si="58">ROUND(E168*J168,2)</f>
        <v>0</v>
      </c>
      <c r="L168" s="160">
        <v>21</v>
      </c>
      <c r="M168" s="160">
        <f t="shared" ref="M168:M174" si="59">G168*(1+L168/100)</f>
        <v>0</v>
      </c>
      <c r="N168" s="160">
        <v>0</v>
      </c>
      <c r="O168" s="160">
        <f t="shared" ref="O168:O174" si="60">ROUND(E168*N168,2)</f>
        <v>0</v>
      </c>
      <c r="P168" s="160">
        <v>0</v>
      </c>
      <c r="Q168" s="160">
        <f t="shared" ref="Q168:Q174" si="61">ROUND(E168*P168,2)</f>
        <v>0</v>
      </c>
      <c r="R168" s="160"/>
      <c r="S168" s="160" t="s">
        <v>236</v>
      </c>
      <c r="T168" s="160" t="s">
        <v>237</v>
      </c>
      <c r="U168" s="160">
        <v>0</v>
      </c>
      <c r="V168" s="160">
        <f t="shared" ref="V168:V174" si="62">ROUND(E168*U168,2)</f>
        <v>0</v>
      </c>
      <c r="W168" s="160"/>
      <c r="X168" s="160" t="s">
        <v>55</v>
      </c>
      <c r="Y168" s="150"/>
      <c r="Z168" s="150"/>
      <c r="AA168" s="150"/>
      <c r="AB168" s="150"/>
      <c r="AC168" s="150"/>
      <c r="AD168" s="150"/>
      <c r="AE168" s="150"/>
      <c r="AF168" s="150"/>
      <c r="AG168" s="150" t="s">
        <v>1505</v>
      </c>
      <c r="AH168" s="150"/>
      <c r="AI168" s="150"/>
      <c r="AJ168" s="150"/>
      <c r="AK168" s="150"/>
      <c r="AL168" s="150"/>
      <c r="AM168" s="150"/>
      <c r="AN168" s="150"/>
      <c r="AO168" s="150"/>
      <c r="AP168" s="150"/>
      <c r="AQ168" s="150"/>
      <c r="AR168" s="150"/>
      <c r="AS168" s="150"/>
      <c r="AT168" s="150"/>
      <c r="AU168" s="150"/>
      <c r="AV168" s="150"/>
      <c r="AW168" s="150"/>
      <c r="AX168" s="150"/>
      <c r="AY168" s="150"/>
      <c r="AZ168" s="150"/>
      <c r="BA168" s="150"/>
      <c r="BB168" s="150"/>
      <c r="BC168" s="150"/>
      <c r="BD168" s="150"/>
      <c r="BE168" s="150"/>
      <c r="BF168" s="150"/>
      <c r="BG168" s="150"/>
      <c r="BH168" s="150"/>
    </row>
    <row r="169" spans="1:60" outlineLevel="1" x14ac:dyDescent="0.2">
      <c r="A169" s="175">
        <v>152</v>
      </c>
      <c r="B169" s="176" t="s">
        <v>1506</v>
      </c>
      <c r="C169" s="183" t="s">
        <v>1507</v>
      </c>
      <c r="D169" s="177" t="s">
        <v>862</v>
      </c>
      <c r="E169" s="178">
        <v>1</v>
      </c>
      <c r="F169" s="179"/>
      <c r="G169" s="180">
        <f t="shared" si="56"/>
        <v>0</v>
      </c>
      <c r="H169" s="161"/>
      <c r="I169" s="160">
        <f t="shared" si="57"/>
        <v>0</v>
      </c>
      <c r="J169" s="161"/>
      <c r="K169" s="160">
        <f t="shared" si="58"/>
        <v>0</v>
      </c>
      <c r="L169" s="160">
        <v>21</v>
      </c>
      <c r="M169" s="160">
        <f t="shared" si="59"/>
        <v>0</v>
      </c>
      <c r="N169" s="160">
        <v>0</v>
      </c>
      <c r="O169" s="160">
        <f t="shared" si="60"/>
        <v>0</v>
      </c>
      <c r="P169" s="160">
        <v>0</v>
      </c>
      <c r="Q169" s="160">
        <f t="shared" si="61"/>
        <v>0</v>
      </c>
      <c r="R169" s="160"/>
      <c r="S169" s="160" t="s">
        <v>236</v>
      </c>
      <c r="T169" s="160" t="s">
        <v>237</v>
      </c>
      <c r="U169" s="160">
        <v>0</v>
      </c>
      <c r="V169" s="160">
        <f t="shared" si="62"/>
        <v>0</v>
      </c>
      <c r="W169" s="160"/>
      <c r="X169" s="160" t="s">
        <v>55</v>
      </c>
      <c r="Y169" s="150"/>
      <c r="Z169" s="150"/>
      <c r="AA169" s="150"/>
      <c r="AB169" s="150"/>
      <c r="AC169" s="150"/>
      <c r="AD169" s="150"/>
      <c r="AE169" s="150"/>
      <c r="AF169" s="150"/>
      <c r="AG169" s="150" t="s">
        <v>1505</v>
      </c>
      <c r="AH169" s="150"/>
      <c r="AI169" s="150"/>
      <c r="AJ169" s="150"/>
      <c r="AK169" s="150"/>
      <c r="AL169" s="150"/>
      <c r="AM169" s="150"/>
      <c r="AN169" s="150"/>
      <c r="AO169" s="150"/>
      <c r="AP169" s="150"/>
      <c r="AQ169" s="150"/>
      <c r="AR169" s="150"/>
      <c r="AS169" s="150"/>
      <c r="AT169" s="150"/>
      <c r="AU169" s="150"/>
      <c r="AV169" s="150"/>
      <c r="AW169" s="150"/>
      <c r="AX169" s="150"/>
      <c r="AY169" s="150"/>
      <c r="AZ169" s="150"/>
      <c r="BA169" s="150"/>
      <c r="BB169" s="150"/>
      <c r="BC169" s="150"/>
      <c r="BD169" s="150"/>
      <c r="BE169" s="150"/>
      <c r="BF169" s="150"/>
      <c r="BG169" s="150"/>
      <c r="BH169" s="150"/>
    </row>
    <row r="170" spans="1:60" outlineLevel="1" x14ac:dyDescent="0.2">
      <c r="A170" s="175">
        <v>153</v>
      </c>
      <c r="B170" s="176" t="s">
        <v>1508</v>
      </c>
      <c r="C170" s="183" t="s">
        <v>1509</v>
      </c>
      <c r="D170" s="177" t="s">
        <v>862</v>
      </c>
      <c r="E170" s="178">
        <v>1</v>
      </c>
      <c r="F170" s="179"/>
      <c r="G170" s="180">
        <f t="shared" si="56"/>
        <v>0</v>
      </c>
      <c r="H170" s="161"/>
      <c r="I170" s="160">
        <f t="shared" si="57"/>
        <v>0</v>
      </c>
      <c r="J170" s="161"/>
      <c r="K170" s="160">
        <f t="shared" si="58"/>
        <v>0</v>
      </c>
      <c r="L170" s="160">
        <v>21</v>
      </c>
      <c r="M170" s="160">
        <f t="shared" si="59"/>
        <v>0</v>
      </c>
      <c r="N170" s="160">
        <v>0</v>
      </c>
      <c r="O170" s="160">
        <f t="shared" si="60"/>
        <v>0</v>
      </c>
      <c r="P170" s="160">
        <v>0</v>
      </c>
      <c r="Q170" s="160">
        <f t="shared" si="61"/>
        <v>0</v>
      </c>
      <c r="R170" s="160"/>
      <c r="S170" s="160" t="s">
        <v>236</v>
      </c>
      <c r="T170" s="160" t="s">
        <v>237</v>
      </c>
      <c r="U170" s="160">
        <v>0</v>
      </c>
      <c r="V170" s="160">
        <f t="shared" si="62"/>
        <v>0</v>
      </c>
      <c r="W170" s="160"/>
      <c r="X170" s="160" t="s">
        <v>55</v>
      </c>
      <c r="Y170" s="150"/>
      <c r="Z170" s="150"/>
      <c r="AA170" s="150"/>
      <c r="AB170" s="150"/>
      <c r="AC170" s="150"/>
      <c r="AD170" s="150"/>
      <c r="AE170" s="150"/>
      <c r="AF170" s="150"/>
      <c r="AG170" s="150" t="s">
        <v>1505</v>
      </c>
      <c r="AH170" s="150"/>
      <c r="AI170" s="150"/>
      <c r="AJ170" s="150"/>
      <c r="AK170" s="150"/>
      <c r="AL170" s="150"/>
      <c r="AM170" s="150"/>
      <c r="AN170" s="150"/>
      <c r="AO170" s="150"/>
      <c r="AP170" s="150"/>
      <c r="AQ170" s="150"/>
      <c r="AR170" s="150"/>
      <c r="AS170" s="150"/>
      <c r="AT170" s="150"/>
      <c r="AU170" s="150"/>
      <c r="AV170" s="150"/>
      <c r="AW170" s="150"/>
      <c r="AX170" s="150"/>
      <c r="AY170" s="150"/>
      <c r="AZ170" s="150"/>
      <c r="BA170" s="150"/>
      <c r="BB170" s="150"/>
      <c r="BC170" s="150"/>
      <c r="BD170" s="150"/>
      <c r="BE170" s="150"/>
      <c r="BF170" s="150"/>
      <c r="BG170" s="150"/>
      <c r="BH170" s="150"/>
    </row>
    <row r="171" spans="1:60" outlineLevel="1" x14ac:dyDescent="0.2">
      <c r="A171" s="175">
        <v>154</v>
      </c>
      <c r="B171" s="176" t="s">
        <v>1510</v>
      </c>
      <c r="C171" s="183" t="s">
        <v>1511</v>
      </c>
      <c r="D171" s="177" t="s">
        <v>862</v>
      </c>
      <c r="E171" s="178">
        <v>1</v>
      </c>
      <c r="F171" s="179"/>
      <c r="G171" s="180">
        <f t="shared" si="56"/>
        <v>0</v>
      </c>
      <c r="H171" s="161"/>
      <c r="I171" s="160">
        <f t="shared" si="57"/>
        <v>0</v>
      </c>
      <c r="J171" s="161"/>
      <c r="K171" s="160">
        <f t="shared" si="58"/>
        <v>0</v>
      </c>
      <c r="L171" s="160">
        <v>21</v>
      </c>
      <c r="M171" s="160">
        <f t="shared" si="59"/>
        <v>0</v>
      </c>
      <c r="N171" s="160">
        <v>0</v>
      </c>
      <c r="O171" s="160">
        <f t="shared" si="60"/>
        <v>0</v>
      </c>
      <c r="P171" s="160">
        <v>0</v>
      </c>
      <c r="Q171" s="160">
        <f t="shared" si="61"/>
        <v>0</v>
      </c>
      <c r="R171" s="160"/>
      <c r="S171" s="160" t="s">
        <v>236</v>
      </c>
      <c r="T171" s="160" t="s">
        <v>237</v>
      </c>
      <c r="U171" s="160">
        <v>0</v>
      </c>
      <c r="V171" s="160">
        <f t="shared" si="62"/>
        <v>0</v>
      </c>
      <c r="W171" s="160"/>
      <c r="X171" s="160" t="s">
        <v>55</v>
      </c>
      <c r="Y171" s="150"/>
      <c r="Z171" s="150"/>
      <c r="AA171" s="150"/>
      <c r="AB171" s="150"/>
      <c r="AC171" s="150"/>
      <c r="AD171" s="150"/>
      <c r="AE171" s="150"/>
      <c r="AF171" s="150"/>
      <c r="AG171" s="150" t="s">
        <v>1505</v>
      </c>
      <c r="AH171" s="150"/>
      <c r="AI171" s="150"/>
      <c r="AJ171" s="150"/>
      <c r="AK171" s="150"/>
      <c r="AL171" s="150"/>
      <c r="AM171" s="150"/>
      <c r="AN171" s="150"/>
      <c r="AO171" s="150"/>
      <c r="AP171" s="150"/>
      <c r="AQ171" s="150"/>
      <c r="AR171" s="150"/>
      <c r="AS171" s="150"/>
      <c r="AT171" s="150"/>
      <c r="AU171" s="150"/>
      <c r="AV171" s="150"/>
      <c r="AW171" s="150"/>
      <c r="AX171" s="150"/>
      <c r="AY171" s="150"/>
      <c r="AZ171" s="150"/>
      <c r="BA171" s="150"/>
      <c r="BB171" s="150"/>
      <c r="BC171" s="150"/>
      <c r="BD171" s="150"/>
      <c r="BE171" s="150"/>
      <c r="BF171" s="150"/>
      <c r="BG171" s="150"/>
      <c r="BH171" s="150"/>
    </row>
    <row r="172" spans="1:60" outlineLevel="1" x14ac:dyDescent="0.2">
      <c r="A172" s="175">
        <v>155</v>
      </c>
      <c r="B172" s="176" t="s">
        <v>1512</v>
      </c>
      <c r="C172" s="183" t="s">
        <v>1513</v>
      </c>
      <c r="D172" s="177" t="s">
        <v>862</v>
      </c>
      <c r="E172" s="178">
        <v>1</v>
      </c>
      <c r="F172" s="179"/>
      <c r="G172" s="180">
        <f t="shared" si="56"/>
        <v>0</v>
      </c>
      <c r="H172" s="161"/>
      <c r="I172" s="160">
        <f t="shared" si="57"/>
        <v>0</v>
      </c>
      <c r="J172" s="161"/>
      <c r="K172" s="160">
        <f t="shared" si="58"/>
        <v>0</v>
      </c>
      <c r="L172" s="160">
        <v>21</v>
      </c>
      <c r="M172" s="160">
        <f t="shared" si="59"/>
        <v>0</v>
      </c>
      <c r="N172" s="160">
        <v>0</v>
      </c>
      <c r="O172" s="160">
        <f t="shared" si="60"/>
        <v>0</v>
      </c>
      <c r="P172" s="160">
        <v>0</v>
      </c>
      <c r="Q172" s="160">
        <f t="shared" si="61"/>
        <v>0</v>
      </c>
      <c r="R172" s="160"/>
      <c r="S172" s="160" t="s">
        <v>236</v>
      </c>
      <c r="T172" s="160" t="s">
        <v>237</v>
      </c>
      <c r="U172" s="160">
        <v>0</v>
      </c>
      <c r="V172" s="160">
        <f t="shared" si="62"/>
        <v>0</v>
      </c>
      <c r="W172" s="160"/>
      <c r="X172" s="160" t="s">
        <v>55</v>
      </c>
      <c r="Y172" s="150"/>
      <c r="Z172" s="150"/>
      <c r="AA172" s="150"/>
      <c r="AB172" s="150"/>
      <c r="AC172" s="150"/>
      <c r="AD172" s="150"/>
      <c r="AE172" s="150"/>
      <c r="AF172" s="150"/>
      <c r="AG172" s="150" t="s">
        <v>1505</v>
      </c>
      <c r="AH172" s="150"/>
      <c r="AI172" s="150"/>
      <c r="AJ172" s="150"/>
      <c r="AK172" s="150"/>
      <c r="AL172" s="150"/>
      <c r="AM172" s="150"/>
      <c r="AN172" s="150"/>
      <c r="AO172" s="150"/>
      <c r="AP172" s="150"/>
      <c r="AQ172" s="150"/>
      <c r="AR172" s="150"/>
      <c r="AS172" s="150"/>
      <c r="AT172" s="150"/>
      <c r="AU172" s="150"/>
      <c r="AV172" s="150"/>
      <c r="AW172" s="150"/>
      <c r="AX172" s="150"/>
      <c r="AY172" s="150"/>
      <c r="AZ172" s="150"/>
      <c r="BA172" s="150"/>
      <c r="BB172" s="150"/>
      <c r="BC172" s="150"/>
      <c r="BD172" s="150"/>
      <c r="BE172" s="150"/>
      <c r="BF172" s="150"/>
      <c r="BG172" s="150"/>
      <c r="BH172" s="150"/>
    </row>
    <row r="173" spans="1:60" outlineLevel="1" x14ac:dyDescent="0.2">
      <c r="A173" s="175">
        <v>156</v>
      </c>
      <c r="B173" s="176" t="s">
        <v>1514</v>
      </c>
      <c r="C173" s="183" t="s">
        <v>1515</v>
      </c>
      <c r="D173" s="177" t="s">
        <v>862</v>
      </c>
      <c r="E173" s="178">
        <v>1</v>
      </c>
      <c r="F173" s="179"/>
      <c r="G173" s="180">
        <f t="shared" si="56"/>
        <v>0</v>
      </c>
      <c r="H173" s="161"/>
      <c r="I173" s="160">
        <f t="shared" si="57"/>
        <v>0</v>
      </c>
      <c r="J173" s="161"/>
      <c r="K173" s="160">
        <f t="shared" si="58"/>
        <v>0</v>
      </c>
      <c r="L173" s="160">
        <v>21</v>
      </c>
      <c r="M173" s="160">
        <f t="shared" si="59"/>
        <v>0</v>
      </c>
      <c r="N173" s="160">
        <v>0</v>
      </c>
      <c r="O173" s="160">
        <f t="shared" si="60"/>
        <v>0</v>
      </c>
      <c r="P173" s="160">
        <v>0</v>
      </c>
      <c r="Q173" s="160">
        <f t="shared" si="61"/>
        <v>0</v>
      </c>
      <c r="R173" s="160"/>
      <c r="S173" s="160" t="s">
        <v>236</v>
      </c>
      <c r="T173" s="160" t="s">
        <v>237</v>
      </c>
      <c r="U173" s="160">
        <v>0</v>
      </c>
      <c r="V173" s="160">
        <f t="shared" si="62"/>
        <v>0</v>
      </c>
      <c r="W173" s="160"/>
      <c r="X173" s="160" t="s">
        <v>55</v>
      </c>
      <c r="Y173" s="150"/>
      <c r="Z173" s="150"/>
      <c r="AA173" s="150"/>
      <c r="AB173" s="150"/>
      <c r="AC173" s="150"/>
      <c r="AD173" s="150"/>
      <c r="AE173" s="150"/>
      <c r="AF173" s="150"/>
      <c r="AG173" s="150" t="s">
        <v>1505</v>
      </c>
      <c r="AH173" s="150"/>
      <c r="AI173" s="150"/>
      <c r="AJ173" s="150"/>
      <c r="AK173" s="150"/>
      <c r="AL173" s="150"/>
      <c r="AM173" s="150"/>
      <c r="AN173" s="150"/>
      <c r="AO173" s="150"/>
      <c r="AP173" s="150"/>
      <c r="AQ173" s="150"/>
      <c r="AR173" s="150"/>
      <c r="AS173" s="150"/>
      <c r="AT173" s="150"/>
      <c r="AU173" s="150"/>
      <c r="AV173" s="150"/>
      <c r="AW173" s="150"/>
      <c r="AX173" s="150"/>
      <c r="AY173" s="150"/>
      <c r="AZ173" s="150"/>
      <c r="BA173" s="150"/>
      <c r="BB173" s="150"/>
      <c r="BC173" s="150"/>
      <c r="BD173" s="150"/>
      <c r="BE173" s="150"/>
      <c r="BF173" s="150"/>
      <c r="BG173" s="150"/>
      <c r="BH173" s="150"/>
    </row>
    <row r="174" spans="1:60" outlineLevel="1" x14ac:dyDescent="0.2">
      <c r="A174" s="175">
        <v>157</v>
      </c>
      <c r="B174" s="176" t="s">
        <v>1516</v>
      </c>
      <c r="C174" s="183" t="s">
        <v>1517</v>
      </c>
      <c r="D174" s="177" t="s">
        <v>862</v>
      </c>
      <c r="E174" s="178">
        <v>1</v>
      </c>
      <c r="F174" s="179"/>
      <c r="G174" s="180">
        <f t="shared" si="56"/>
        <v>0</v>
      </c>
      <c r="H174" s="161"/>
      <c r="I174" s="160">
        <f t="shared" si="57"/>
        <v>0</v>
      </c>
      <c r="J174" s="161"/>
      <c r="K174" s="160">
        <f t="shared" si="58"/>
        <v>0</v>
      </c>
      <c r="L174" s="160">
        <v>21</v>
      </c>
      <c r="M174" s="160">
        <f t="shared" si="59"/>
        <v>0</v>
      </c>
      <c r="N174" s="160">
        <v>0</v>
      </c>
      <c r="O174" s="160">
        <f t="shared" si="60"/>
        <v>0</v>
      </c>
      <c r="P174" s="160">
        <v>0</v>
      </c>
      <c r="Q174" s="160">
        <f t="shared" si="61"/>
        <v>0</v>
      </c>
      <c r="R174" s="160"/>
      <c r="S174" s="160" t="s">
        <v>236</v>
      </c>
      <c r="T174" s="160" t="s">
        <v>237</v>
      </c>
      <c r="U174" s="160">
        <v>0</v>
      </c>
      <c r="V174" s="160">
        <f t="shared" si="62"/>
        <v>0</v>
      </c>
      <c r="W174" s="160"/>
      <c r="X174" s="160" t="s">
        <v>55</v>
      </c>
      <c r="Y174" s="150"/>
      <c r="Z174" s="150"/>
      <c r="AA174" s="150"/>
      <c r="AB174" s="150"/>
      <c r="AC174" s="150"/>
      <c r="AD174" s="150"/>
      <c r="AE174" s="150"/>
      <c r="AF174" s="150"/>
      <c r="AG174" s="150" t="s">
        <v>1505</v>
      </c>
      <c r="AH174" s="150"/>
      <c r="AI174" s="150"/>
      <c r="AJ174" s="150"/>
      <c r="AK174" s="150"/>
      <c r="AL174" s="150"/>
      <c r="AM174" s="150"/>
      <c r="AN174" s="150"/>
      <c r="AO174" s="150"/>
      <c r="AP174" s="150"/>
      <c r="AQ174" s="150"/>
      <c r="AR174" s="150"/>
      <c r="AS174" s="150"/>
      <c r="AT174" s="150"/>
      <c r="AU174" s="150"/>
      <c r="AV174" s="150"/>
      <c r="AW174" s="150"/>
      <c r="AX174" s="150"/>
      <c r="AY174" s="150"/>
      <c r="AZ174" s="150"/>
      <c r="BA174" s="150"/>
      <c r="BB174" s="150"/>
      <c r="BC174" s="150"/>
      <c r="BD174" s="150"/>
      <c r="BE174" s="150"/>
      <c r="BF174" s="150"/>
      <c r="BG174" s="150"/>
      <c r="BH174" s="150"/>
    </row>
    <row r="175" spans="1:60" x14ac:dyDescent="0.2">
      <c r="A175" s="163" t="s">
        <v>232</v>
      </c>
      <c r="B175" s="164" t="s">
        <v>197</v>
      </c>
      <c r="C175" s="182" t="s">
        <v>198</v>
      </c>
      <c r="D175" s="165"/>
      <c r="E175" s="166"/>
      <c r="F175" s="167"/>
      <c r="G175" s="168">
        <f>SUMIF(AG176:AG182,"&lt;&gt;NOR",G176:G182)</f>
        <v>0</v>
      </c>
      <c r="H175" s="162"/>
      <c r="I175" s="162">
        <f>SUM(I176:I182)</f>
        <v>0</v>
      </c>
      <c r="J175" s="162"/>
      <c r="K175" s="162">
        <f>SUM(K176:K182)</f>
        <v>0</v>
      </c>
      <c r="L175" s="162"/>
      <c r="M175" s="162">
        <f>SUM(M176:M182)</f>
        <v>0</v>
      </c>
      <c r="N175" s="162"/>
      <c r="O175" s="162">
        <f>SUM(O176:O182)</f>
        <v>0</v>
      </c>
      <c r="P175" s="162"/>
      <c r="Q175" s="162">
        <f>SUM(Q176:Q182)</f>
        <v>0</v>
      </c>
      <c r="R175" s="162"/>
      <c r="S175" s="162"/>
      <c r="T175" s="162"/>
      <c r="U175" s="162"/>
      <c r="V175" s="162">
        <f>SUM(V176:V182)</f>
        <v>0</v>
      </c>
      <c r="W175" s="162"/>
      <c r="X175" s="162"/>
      <c r="AG175" t="s">
        <v>233</v>
      </c>
    </row>
    <row r="176" spans="1:60" ht="22.5" outlineLevel="1" x14ac:dyDescent="0.2">
      <c r="A176" s="175">
        <v>158</v>
      </c>
      <c r="B176" s="176" t="s">
        <v>1518</v>
      </c>
      <c r="C176" s="183" t="s">
        <v>1519</v>
      </c>
      <c r="D176" s="177" t="s">
        <v>1277</v>
      </c>
      <c r="E176" s="178">
        <v>1</v>
      </c>
      <c r="F176" s="179"/>
      <c r="G176" s="180">
        <f t="shared" ref="G176:G182" si="63">ROUND(E176*F176,2)</f>
        <v>0</v>
      </c>
      <c r="H176" s="161"/>
      <c r="I176" s="160">
        <f t="shared" ref="I176:I182" si="64">ROUND(E176*H176,2)</f>
        <v>0</v>
      </c>
      <c r="J176" s="161"/>
      <c r="K176" s="160">
        <f t="shared" ref="K176:K182" si="65">ROUND(E176*J176,2)</f>
        <v>0</v>
      </c>
      <c r="L176" s="160">
        <v>21</v>
      </c>
      <c r="M176" s="160">
        <f t="shared" ref="M176:M182" si="66">G176*(1+L176/100)</f>
        <v>0</v>
      </c>
      <c r="N176" s="160">
        <v>0</v>
      </c>
      <c r="O176" s="160">
        <f t="shared" ref="O176:O182" si="67">ROUND(E176*N176,2)</f>
        <v>0</v>
      </c>
      <c r="P176" s="160">
        <v>0</v>
      </c>
      <c r="Q176" s="160">
        <f t="shared" ref="Q176:Q182" si="68">ROUND(E176*P176,2)</f>
        <v>0</v>
      </c>
      <c r="R176" s="160"/>
      <c r="S176" s="160" t="s">
        <v>236</v>
      </c>
      <c r="T176" s="160" t="s">
        <v>237</v>
      </c>
      <c r="U176" s="160">
        <v>0</v>
      </c>
      <c r="V176" s="160">
        <f t="shared" ref="V176:V182" si="69">ROUND(E176*U176,2)</f>
        <v>0</v>
      </c>
      <c r="W176" s="160"/>
      <c r="X176" s="160" t="s">
        <v>423</v>
      </c>
      <c r="Y176" s="150"/>
      <c r="Z176" s="150"/>
      <c r="AA176" s="150"/>
      <c r="AB176" s="150"/>
      <c r="AC176" s="150"/>
      <c r="AD176" s="150"/>
      <c r="AE176" s="150"/>
      <c r="AF176" s="150"/>
      <c r="AG176" s="150" t="s">
        <v>1202</v>
      </c>
      <c r="AH176" s="150"/>
      <c r="AI176" s="150"/>
      <c r="AJ176" s="150"/>
      <c r="AK176" s="150"/>
      <c r="AL176" s="150"/>
      <c r="AM176" s="150"/>
      <c r="AN176" s="150"/>
      <c r="AO176" s="150"/>
      <c r="AP176" s="150"/>
      <c r="AQ176" s="150"/>
      <c r="AR176" s="150"/>
      <c r="AS176" s="150"/>
      <c r="AT176" s="150"/>
      <c r="AU176" s="150"/>
      <c r="AV176" s="150"/>
      <c r="AW176" s="150"/>
      <c r="AX176" s="150"/>
      <c r="AY176" s="150"/>
      <c r="AZ176" s="150"/>
      <c r="BA176" s="150"/>
      <c r="BB176" s="150"/>
      <c r="BC176" s="150"/>
      <c r="BD176" s="150"/>
      <c r="BE176" s="150"/>
      <c r="BF176" s="150"/>
      <c r="BG176" s="150"/>
      <c r="BH176" s="150"/>
    </row>
    <row r="177" spans="1:60" ht="22.5" outlineLevel="1" x14ac:dyDescent="0.2">
      <c r="A177" s="175">
        <v>159</v>
      </c>
      <c r="B177" s="176" t="s">
        <v>1520</v>
      </c>
      <c r="C177" s="183" t="s">
        <v>1521</v>
      </c>
      <c r="D177" s="177" t="s">
        <v>1277</v>
      </c>
      <c r="E177" s="178">
        <v>12</v>
      </c>
      <c r="F177" s="179"/>
      <c r="G177" s="180">
        <f t="shared" si="63"/>
        <v>0</v>
      </c>
      <c r="H177" s="161"/>
      <c r="I177" s="160">
        <f t="shared" si="64"/>
        <v>0</v>
      </c>
      <c r="J177" s="161"/>
      <c r="K177" s="160">
        <f t="shared" si="65"/>
        <v>0</v>
      </c>
      <c r="L177" s="160">
        <v>21</v>
      </c>
      <c r="M177" s="160">
        <f t="shared" si="66"/>
        <v>0</v>
      </c>
      <c r="N177" s="160">
        <v>0</v>
      </c>
      <c r="O177" s="160">
        <f t="shared" si="67"/>
        <v>0</v>
      </c>
      <c r="P177" s="160">
        <v>0</v>
      </c>
      <c r="Q177" s="160">
        <f t="shared" si="68"/>
        <v>0</v>
      </c>
      <c r="R177" s="160"/>
      <c r="S177" s="160" t="s">
        <v>236</v>
      </c>
      <c r="T177" s="160" t="s">
        <v>237</v>
      </c>
      <c r="U177" s="160">
        <v>0</v>
      </c>
      <c r="V177" s="160">
        <f t="shared" si="69"/>
        <v>0</v>
      </c>
      <c r="W177" s="160"/>
      <c r="X177" s="160" t="s">
        <v>423</v>
      </c>
      <c r="Y177" s="150"/>
      <c r="Z177" s="150"/>
      <c r="AA177" s="150"/>
      <c r="AB177" s="150"/>
      <c r="AC177" s="150"/>
      <c r="AD177" s="150"/>
      <c r="AE177" s="150"/>
      <c r="AF177" s="150"/>
      <c r="AG177" s="150" t="s">
        <v>1202</v>
      </c>
      <c r="AH177" s="150"/>
      <c r="AI177" s="150"/>
      <c r="AJ177" s="150"/>
      <c r="AK177" s="150"/>
      <c r="AL177" s="150"/>
      <c r="AM177" s="150"/>
      <c r="AN177" s="150"/>
      <c r="AO177" s="150"/>
      <c r="AP177" s="150"/>
      <c r="AQ177" s="150"/>
      <c r="AR177" s="150"/>
      <c r="AS177" s="150"/>
      <c r="AT177" s="150"/>
      <c r="AU177" s="150"/>
      <c r="AV177" s="150"/>
      <c r="AW177" s="150"/>
      <c r="AX177" s="150"/>
      <c r="AY177" s="150"/>
      <c r="AZ177" s="150"/>
      <c r="BA177" s="150"/>
      <c r="BB177" s="150"/>
      <c r="BC177" s="150"/>
      <c r="BD177" s="150"/>
      <c r="BE177" s="150"/>
      <c r="BF177" s="150"/>
      <c r="BG177" s="150"/>
      <c r="BH177" s="150"/>
    </row>
    <row r="178" spans="1:60" ht="22.5" outlineLevel="1" x14ac:dyDescent="0.2">
      <c r="A178" s="175">
        <v>160</v>
      </c>
      <c r="B178" s="176" t="s">
        <v>1522</v>
      </c>
      <c r="C178" s="183" t="s">
        <v>1523</v>
      </c>
      <c r="D178" s="177" t="s">
        <v>1277</v>
      </c>
      <c r="E178" s="178">
        <v>29</v>
      </c>
      <c r="F178" s="179"/>
      <c r="G178" s="180">
        <f t="shared" si="63"/>
        <v>0</v>
      </c>
      <c r="H178" s="161"/>
      <c r="I178" s="160">
        <f t="shared" si="64"/>
        <v>0</v>
      </c>
      <c r="J178" s="161"/>
      <c r="K178" s="160">
        <f t="shared" si="65"/>
        <v>0</v>
      </c>
      <c r="L178" s="160">
        <v>21</v>
      </c>
      <c r="M178" s="160">
        <f t="shared" si="66"/>
        <v>0</v>
      </c>
      <c r="N178" s="160">
        <v>0</v>
      </c>
      <c r="O178" s="160">
        <f t="shared" si="67"/>
        <v>0</v>
      </c>
      <c r="P178" s="160">
        <v>0</v>
      </c>
      <c r="Q178" s="160">
        <f t="shared" si="68"/>
        <v>0</v>
      </c>
      <c r="R178" s="160"/>
      <c r="S178" s="160" t="s">
        <v>236</v>
      </c>
      <c r="T178" s="160" t="s">
        <v>237</v>
      </c>
      <c r="U178" s="160">
        <v>0</v>
      </c>
      <c r="V178" s="160">
        <f t="shared" si="69"/>
        <v>0</v>
      </c>
      <c r="W178" s="160"/>
      <c r="X178" s="160" t="s">
        <v>423</v>
      </c>
      <c r="Y178" s="150"/>
      <c r="Z178" s="150"/>
      <c r="AA178" s="150"/>
      <c r="AB178" s="150"/>
      <c r="AC178" s="150"/>
      <c r="AD178" s="150"/>
      <c r="AE178" s="150"/>
      <c r="AF178" s="150"/>
      <c r="AG178" s="150" t="s">
        <v>1202</v>
      </c>
      <c r="AH178" s="150"/>
      <c r="AI178" s="150"/>
      <c r="AJ178" s="150"/>
      <c r="AK178" s="150"/>
      <c r="AL178" s="150"/>
      <c r="AM178" s="150"/>
      <c r="AN178" s="150"/>
      <c r="AO178" s="150"/>
      <c r="AP178" s="150"/>
      <c r="AQ178" s="150"/>
      <c r="AR178" s="150"/>
      <c r="AS178" s="150"/>
      <c r="AT178" s="150"/>
      <c r="AU178" s="150"/>
      <c r="AV178" s="150"/>
      <c r="AW178" s="150"/>
      <c r="AX178" s="150"/>
      <c r="AY178" s="150"/>
      <c r="AZ178" s="150"/>
      <c r="BA178" s="150"/>
      <c r="BB178" s="150"/>
      <c r="BC178" s="150"/>
      <c r="BD178" s="150"/>
      <c r="BE178" s="150"/>
      <c r="BF178" s="150"/>
      <c r="BG178" s="150"/>
      <c r="BH178" s="150"/>
    </row>
    <row r="179" spans="1:60" ht="22.5" outlineLevel="1" x14ac:dyDescent="0.2">
      <c r="A179" s="175">
        <v>161</v>
      </c>
      <c r="B179" s="176" t="s">
        <v>1524</v>
      </c>
      <c r="C179" s="183" t="s">
        <v>1525</v>
      </c>
      <c r="D179" s="177" t="s">
        <v>1277</v>
      </c>
      <c r="E179" s="178">
        <v>3</v>
      </c>
      <c r="F179" s="179"/>
      <c r="G179" s="180">
        <f t="shared" si="63"/>
        <v>0</v>
      </c>
      <c r="H179" s="161"/>
      <c r="I179" s="160">
        <f t="shared" si="64"/>
        <v>0</v>
      </c>
      <c r="J179" s="161"/>
      <c r="K179" s="160">
        <f t="shared" si="65"/>
        <v>0</v>
      </c>
      <c r="L179" s="160">
        <v>21</v>
      </c>
      <c r="M179" s="160">
        <f t="shared" si="66"/>
        <v>0</v>
      </c>
      <c r="N179" s="160">
        <v>0</v>
      </c>
      <c r="O179" s="160">
        <f t="shared" si="67"/>
        <v>0</v>
      </c>
      <c r="P179" s="160">
        <v>0</v>
      </c>
      <c r="Q179" s="160">
        <f t="shared" si="68"/>
        <v>0</v>
      </c>
      <c r="R179" s="160"/>
      <c r="S179" s="160" t="s">
        <v>236</v>
      </c>
      <c r="T179" s="160" t="s">
        <v>237</v>
      </c>
      <c r="U179" s="160">
        <v>0</v>
      </c>
      <c r="V179" s="160">
        <f t="shared" si="69"/>
        <v>0</v>
      </c>
      <c r="W179" s="160"/>
      <c r="X179" s="160" t="s">
        <v>423</v>
      </c>
      <c r="Y179" s="150"/>
      <c r="Z179" s="150"/>
      <c r="AA179" s="150"/>
      <c r="AB179" s="150"/>
      <c r="AC179" s="150"/>
      <c r="AD179" s="150"/>
      <c r="AE179" s="150"/>
      <c r="AF179" s="150"/>
      <c r="AG179" s="150" t="s">
        <v>1202</v>
      </c>
      <c r="AH179" s="150"/>
      <c r="AI179" s="150"/>
      <c r="AJ179" s="150"/>
      <c r="AK179" s="150"/>
      <c r="AL179" s="150"/>
      <c r="AM179" s="150"/>
      <c r="AN179" s="150"/>
      <c r="AO179" s="150"/>
      <c r="AP179" s="150"/>
      <c r="AQ179" s="150"/>
      <c r="AR179" s="150"/>
      <c r="AS179" s="150"/>
      <c r="AT179" s="150"/>
      <c r="AU179" s="150"/>
      <c r="AV179" s="150"/>
      <c r="AW179" s="150"/>
      <c r="AX179" s="150"/>
      <c r="AY179" s="150"/>
      <c r="AZ179" s="150"/>
      <c r="BA179" s="150"/>
      <c r="BB179" s="150"/>
      <c r="BC179" s="150"/>
      <c r="BD179" s="150"/>
      <c r="BE179" s="150"/>
      <c r="BF179" s="150"/>
      <c r="BG179" s="150"/>
      <c r="BH179" s="150"/>
    </row>
    <row r="180" spans="1:60" ht="22.5" outlineLevel="1" x14ac:dyDescent="0.2">
      <c r="A180" s="175">
        <v>162</v>
      </c>
      <c r="B180" s="176" t="s">
        <v>1526</v>
      </c>
      <c r="C180" s="183" t="s">
        <v>1527</v>
      </c>
      <c r="D180" s="177" t="s">
        <v>1277</v>
      </c>
      <c r="E180" s="178">
        <v>25</v>
      </c>
      <c r="F180" s="179"/>
      <c r="G180" s="180">
        <f t="shared" si="63"/>
        <v>0</v>
      </c>
      <c r="H180" s="161"/>
      <c r="I180" s="160">
        <f t="shared" si="64"/>
        <v>0</v>
      </c>
      <c r="J180" s="161"/>
      <c r="K180" s="160">
        <f t="shared" si="65"/>
        <v>0</v>
      </c>
      <c r="L180" s="160">
        <v>21</v>
      </c>
      <c r="M180" s="160">
        <f t="shared" si="66"/>
        <v>0</v>
      </c>
      <c r="N180" s="160">
        <v>0</v>
      </c>
      <c r="O180" s="160">
        <f t="shared" si="67"/>
        <v>0</v>
      </c>
      <c r="P180" s="160">
        <v>0</v>
      </c>
      <c r="Q180" s="160">
        <f t="shared" si="68"/>
        <v>0</v>
      </c>
      <c r="R180" s="160"/>
      <c r="S180" s="160" t="s">
        <v>236</v>
      </c>
      <c r="T180" s="160" t="s">
        <v>237</v>
      </c>
      <c r="U180" s="160">
        <v>0</v>
      </c>
      <c r="V180" s="160">
        <f t="shared" si="69"/>
        <v>0</v>
      </c>
      <c r="W180" s="160"/>
      <c r="X180" s="160" t="s">
        <v>423</v>
      </c>
      <c r="Y180" s="150"/>
      <c r="Z180" s="150"/>
      <c r="AA180" s="150"/>
      <c r="AB180" s="150"/>
      <c r="AC180" s="150"/>
      <c r="AD180" s="150"/>
      <c r="AE180" s="150"/>
      <c r="AF180" s="150"/>
      <c r="AG180" s="150" t="s">
        <v>1202</v>
      </c>
      <c r="AH180" s="150"/>
      <c r="AI180" s="150"/>
      <c r="AJ180" s="150"/>
      <c r="AK180" s="150"/>
      <c r="AL180" s="150"/>
      <c r="AM180" s="150"/>
      <c r="AN180" s="150"/>
      <c r="AO180" s="150"/>
      <c r="AP180" s="150"/>
      <c r="AQ180" s="150"/>
      <c r="AR180" s="150"/>
      <c r="AS180" s="150"/>
      <c r="AT180" s="150"/>
      <c r="AU180" s="150"/>
      <c r="AV180" s="150"/>
      <c r="AW180" s="150"/>
      <c r="AX180" s="150"/>
      <c r="AY180" s="150"/>
      <c r="AZ180" s="150"/>
      <c r="BA180" s="150"/>
      <c r="BB180" s="150"/>
      <c r="BC180" s="150"/>
      <c r="BD180" s="150"/>
      <c r="BE180" s="150"/>
      <c r="BF180" s="150"/>
      <c r="BG180" s="150"/>
      <c r="BH180" s="150"/>
    </row>
    <row r="181" spans="1:60" ht="22.5" outlineLevel="1" x14ac:dyDescent="0.2">
      <c r="A181" s="175">
        <v>163</v>
      </c>
      <c r="B181" s="176" t="s">
        <v>1528</v>
      </c>
      <c r="C181" s="183" t="s">
        <v>1529</v>
      </c>
      <c r="D181" s="177" t="s">
        <v>1277</v>
      </c>
      <c r="E181" s="178">
        <v>24</v>
      </c>
      <c r="F181" s="179"/>
      <c r="G181" s="180">
        <f t="shared" si="63"/>
        <v>0</v>
      </c>
      <c r="H181" s="161"/>
      <c r="I181" s="160">
        <f t="shared" si="64"/>
        <v>0</v>
      </c>
      <c r="J181" s="161"/>
      <c r="K181" s="160">
        <f t="shared" si="65"/>
        <v>0</v>
      </c>
      <c r="L181" s="160">
        <v>21</v>
      </c>
      <c r="M181" s="160">
        <f t="shared" si="66"/>
        <v>0</v>
      </c>
      <c r="N181" s="160">
        <v>0</v>
      </c>
      <c r="O181" s="160">
        <f t="shared" si="67"/>
        <v>0</v>
      </c>
      <c r="P181" s="160">
        <v>0</v>
      </c>
      <c r="Q181" s="160">
        <f t="shared" si="68"/>
        <v>0</v>
      </c>
      <c r="R181" s="160"/>
      <c r="S181" s="160" t="s">
        <v>236</v>
      </c>
      <c r="T181" s="160" t="s">
        <v>237</v>
      </c>
      <c r="U181" s="160">
        <v>0</v>
      </c>
      <c r="V181" s="160">
        <f t="shared" si="69"/>
        <v>0</v>
      </c>
      <c r="W181" s="160"/>
      <c r="X181" s="160" t="s">
        <v>423</v>
      </c>
      <c r="Y181" s="150"/>
      <c r="Z181" s="150"/>
      <c r="AA181" s="150"/>
      <c r="AB181" s="150"/>
      <c r="AC181" s="150"/>
      <c r="AD181" s="150"/>
      <c r="AE181" s="150"/>
      <c r="AF181" s="150"/>
      <c r="AG181" s="150" t="s">
        <v>1202</v>
      </c>
      <c r="AH181" s="150"/>
      <c r="AI181" s="150"/>
      <c r="AJ181" s="150"/>
      <c r="AK181" s="150"/>
      <c r="AL181" s="150"/>
      <c r="AM181" s="150"/>
      <c r="AN181" s="150"/>
      <c r="AO181" s="150"/>
      <c r="AP181" s="150"/>
      <c r="AQ181" s="150"/>
      <c r="AR181" s="150"/>
      <c r="AS181" s="150"/>
      <c r="AT181" s="150"/>
      <c r="AU181" s="150"/>
      <c r="AV181" s="150"/>
      <c r="AW181" s="150"/>
      <c r="AX181" s="150"/>
      <c r="AY181" s="150"/>
      <c r="AZ181" s="150"/>
      <c r="BA181" s="150"/>
      <c r="BB181" s="150"/>
      <c r="BC181" s="150"/>
      <c r="BD181" s="150"/>
      <c r="BE181" s="150"/>
      <c r="BF181" s="150"/>
      <c r="BG181" s="150"/>
      <c r="BH181" s="150"/>
    </row>
    <row r="182" spans="1:60" ht="22.5" outlineLevel="1" x14ac:dyDescent="0.2">
      <c r="A182" s="175">
        <v>164</v>
      </c>
      <c r="B182" s="176" t="s">
        <v>1530</v>
      </c>
      <c r="C182" s="183" t="s">
        <v>1531</v>
      </c>
      <c r="D182" s="177" t="s">
        <v>1277</v>
      </c>
      <c r="E182" s="178">
        <v>20</v>
      </c>
      <c r="F182" s="179"/>
      <c r="G182" s="180">
        <f t="shared" si="63"/>
        <v>0</v>
      </c>
      <c r="H182" s="161"/>
      <c r="I182" s="160">
        <f t="shared" si="64"/>
        <v>0</v>
      </c>
      <c r="J182" s="161"/>
      <c r="K182" s="160">
        <f t="shared" si="65"/>
        <v>0</v>
      </c>
      <c r="L182" s="160">
        <v>21</v>
      </c>
      <c r="M182" s="160">
        <f t="shared" si="66"/>
        <v>0</v>
      </c>
      <c r="N182" s="160">
        <v>0</v>
      </c>
      <c r="O182" s="160">
        <f t="shared" si="67"/>
        <v>0</v>
      </c>
      <c r="P182" s="160">
        <v>0</v>
      </c>
      <c r="Q182" s="160">
        <f t="shared" si="68"/>
        <v>0</v>
      </c>
      <c r="R182" s="160"/>
      <c r="S182" s="160" t="s">
        <v>236</v>
      </c>
      <c r="T182" s="160" t="s">
        <v>237</v>
      </c>
      <c r="U182" s="160">
        <v>0</v>
      </c>
      <c r="V182" s="160">
        <f t="shared" si="69"/>
        <v>0</v>
      </c>
      <c r="W182" s="160"/>
      <c r="X182" s="160" t="s">
        <v>423</v>
      </c>
      <c r="Y182" s="150"/>
      <c r="Z182" s="150"/>
      <c r="AA182" s="150"/>
      <c r="AB182" s="150"/>
      <c r="AC182" s="150"/>
      <c r="AD182" s="150"/>
      <c r="AE182" s="150"/>
      <c r="AF182" s="150"/>
      <c r="AG182" s="150" t="s">
        <v>1202</v>
      </c>
      <c r="AH182" s="150"/>
      <c r="AI182" s="150"/>
      <c r="AJ182" s="150"/>
      <c r="AK182" s="150"/>
      <c r="AL182" s="150"/>
      <c r="AM182" s="150"/>
      <c r="AN182" s="150"/>
      <c r="AO182" s="150"/>
      <c r="AP182" s="150"/>
      <c r="AQ182" s="150"/>
      <c r="AR182" s="150"/>
      <c r="AS182" s="150"/>
      <c r="AT182" s="150"/>
      <c r="AU182" s="150"/>
      <c r="AV182" s="150"/>
      <c r="AW182" s="150"/>
      <c r="AX182" s="150"/>
      <c r="AY182" s="150"/>
      <c r="AZ182" s="150"/>
      <c r="BA182" s="150"/>
      <c r="BB182" s="150"/>
      <c r="BC182" s="150"/>
      <c r="BD182" s="150"/>
      <c r="BE182" s="150"/>
      <c r="BF182" s="150"/>
      <c r="BG182" s="150"/>
      <c r="BH182" s="150"/>
    </row>
    <row r="183" spans="1:60" x14ac:dyDescent="0.2">
      <c r="A183" s="163" t="s">
        <v>232</v>
      </c>
      <c r="B183" s="164" t="s">
        <v>132</v>
      </c>
      <c r="C183" s="182" t="s">
        <v>133</v>
      </c>
      <c r="D183" s="165"/>
      <c r="E183" s="166"/>
      <c r="F183" s="167"/>
      <c r="G183" s="168">
        <f>SUMIF(AG184:AG185,"&lt;&gt;NOR",G184:G185)</f>
        <v>0</v>
      </c>
      <c r="H183" s="162"/>
      <c r="I183" s="162">
        <f>SUM(I184:I185)</f>
        <v>0</v>
      </c>
      <c r="J183" s="162"/>
      <c r="K183" s="162">
        <f>SUM(K184:K185)</f>
        <v>0</v>
      </c>
      <c r="L183" s="162"/>
      <c r="M183" s="162">
        <f>SUM(M184:M185)</f>
        <v>0</v>
      </c>
      <c r="N183" s="162"/>
      <c r="O183" s="162">
        <f>SUM(O184:O185)</f>
        <v>0</v>
      </c>
      <c r="P183" s="162"/>
      <c r="Q183" s="162">
        <f>SUM(Q184:Q185)</f>
        <v>0</v>
      </c>
      <c r="R183" s="162"/>
      <c r="S183" s="162"/>
      <c r="T183" s="162"/>
      <c r="U183" s="162"/>
      <c r="V183" s="162">
        <f>SUM(V184:V185)</f>
        <v>0</v>
      </c>
      <c r="W183" s="162"/>
      <c r="X183" s="162"/>
      <c r="AG183" t="s">
        <v>233</v>
      </c>
    </row>
    <row r="184" spans="1:60" outlineLevel="1" x14ac:dyDescent="0.2">
      <c r="A184" s="175">
        <v>165</v>
      </c>
      <c r="B184" s="176" t="s">
        <v>1532</v>
      </c>
      <c r="C184" s="183" t="s">
        <v>1533</v>
      </c>
      <c r="D184" s="177" t="s">
        <v>1009</v>
      </c>
      <c r="E184" s="178">
        <v>80</v>
      </c>
      <c r="F184" s="179"/>
      <c r="G184" s="180">
        <f>ROUND(E184*F184,2)</f>
        <v>0</v>
      </c>
      <c r="H184" s="161"/>
      <c r="I184" s="160">
        <f>ROUND(E184*H184,2)</f>
        <v>0</v>
      </c>
      <c r="J184" s="161"/>
      <c r="K184" s="160">
        <f>ROUND(E184*J184,2)</f>
        <v>0</v>
      </c>
      <c r="L184" s="160">
        <v>21</v>
      </c>
      <c r="M184" s="160">
        <f>G184*(1+L184/100)</f>
        <v>0</v>
      </c>
      <c r="N184" s="160">
        <v>0</v>
      </c>
      <c r="O184" s="160">
        <f>ROUND(E184*N184,2)</f>
        <v>0</v>
      </c>
      <c r="P184" s="160">
        <v>0</v>
      </c>
      <c r="Q184" s="160">
        <f>ROUND(E184*P184,2)</f>
        <v>0</v>
      </c>
      <c r="R184" s="160"/>
      <c r="S184" s="160" t="s">
        <v>236</v>
      </c>
      <c r="T184" s="160" t="s">
        <v>237</v>
      </c>
      <c r="U184" s="160">
        <v>0</v>
      </c>
      <c r="V184" s="160">
        <f>ROUND(E184*U184,2)</f>
        <v>0</v>
      </c>
      <c r="W184" s="160"/>
      <c r="X184" s="160" t="s">
        <v>261</v>
      </c>
      <c r="Y184" s="150"/>
      <c r="Z184" s="150"/>
      <c r="AA184" s="150"/>
      <c r="AB184" s="150"/>
      <c r="AC184" s="150"/>
      <c r="AD184" s="150"/>
      <c r="AE184" s="150"/>
      <c r="AF184" s="150"/>
      <c r="AG184" s="150" t="s">
        <v>1232</v>
      </c>
      <c r="AH184" s="150"/>
      <c r="AI184" s="150"/>
      <c r="AJ184" s="150"/>
      <c r="AK184" s="150"/>
      <c r="AL184" s="150"/>
      <c r="AM184" s="150"/>
      <c r="AN184" s="150"/>
      <c r="AO184" s="150"/>
      <c r="AP184" s="150"/>
      <c r="AQ184" s="150"/>
      <c r="AR184" s="150"/>
      <c r="AS184" s="150"/>
      <c r="AT184" s="150"/>
      <c r="AU184" s="150"/>
      <c r="AV184" s="150"/>
      <c r="AW184" s="150"/>
      <c r="AX184" s="150"/>
      <c r="AY184" s="150"/>
      <c r="AZ184" s="150"/>
      <c r="BA184" s="150"/>
      <c r="BB184" s="150"/>
      <c r="BC184" s="150"/>
      <c r="BD184" s="150"/>
      <c r="BE184" s="150"/>
      <c r="BF184" s="150"/>
      <c r="BG184" s="150"/>
      <c r="BH184" s="150"/>
    </row>
    <row r="185" spans="1:60" outlineLevel="1" x14ac:dyDescent="0.2">
      <c r="A185" s="175">
        <v>166</v>
      </c>
      <c r="B185" s="176" t="s">
        <v>1534</v>
      </c>
      <c r="C185" s="183" t="s">
        <v>1535</v>
      </c>
      <c r="D185" s="177" t="s">
        <v>1395</v>
      </c>
      <c r="E185" s="178">
        <v>3</v>
      </c>
      <c r="F185" s="179"/>
      <c r="G185" s="180">
        <f>ROUND(E185*F185,2)</f>
        <v>0</v>
      </c>
      <c r="H185" s="161"/>
      <c r="I185" s="160">
        <f>ROUND(E185*H185,2)</f>
        <v>0</v>
      </c>
      <c r="J185" s="161"/>
      <c r="K185" s="160">
        <f>ROUND(E185*J185,2)</f>
        <v>0</v>
      </c>
      <c r="L185" s="160">
        <v>21</v>
      </c>
      <c r="M185" s="160">
        <f>G185*(1+L185/100)</f>
        <v>0</v>
      </c>
      <c r="N185" s="160">
        <v>0</v>
      </c>
      <c r="O185" s="160">
        <f>ROUND(E185*N185,2)</f>
        <v>0</v>
      </c>
      <c r="P185" s="160">
        <v>0</v>
      </c>
      <c r="Q185" s="160">
        <f>ROUND(E185*P185,2)</f>
        <v>0</v>
      </c>
      <c r="R185" s="160"/>
      <c r="S185" s="160" t="s">
        <v>236</v>
      </c>
      <c r="T185" s="160" t="s">
        <v>237</v>
      </c>
      <c r="U185" s="160">
        <v>0</v>
      </c>
      <c r="V185" s="160">
        <f>ROUND(E185*U185,2)</f>
        <v>0</v>
      </c>
      <c r="W185" s="160"/>
      <c r="X185" s="160" t="s">
        <v>261</v>
      </c>
      <c r="Y185" s="150"/>
      <c r="Z185" s="150"/>
      <c r="AA185" s="150"/>
      <c r="AB185" s="150"/>
      <c r="AC185" s="150"/>
      <c r="AD185" s="150"/>
      <c r="AE185" s="150"/>
      <c r="AF185" s="150"/>
      <c r="AG185" s="150" t="s">
        <v>1232</v>
      </c>
      <c r="AH185" s="150"/>
      <c r="AI185" s="150"/>
      <c r="AJ185" s="150"/>
      <c r="AK185" s="150"/>
      <c r="AL185" s="150"/>
      <c r="AM185" s="150"/>
      <c r="AN185" s="150"/>
      <c r="AO185" s="150"/>
      <c r="AP185" s="150"/>
      <c r="AQ185" s="150"/>
      <c r="AR185" s="150"/>
      <c r="AS185" s="150"/>
      <c r="AT185" s="150"/>
      <c r="AU185" s="150"/>
      <c r="AV185" s="150"/>
      <c r="AW185" s="150"/>
      <c r="AX185" s="150"/>
      <c r="AY185" s="150"/>
      <c r="AZ185" s="150"/>
      <c r="BA185" s="150"/>
      <c r="BB185" s="150"/>
      <c r="BC185" s="150"/>
      <c r="BD185" s="150"/>
      <c r="BE185" s="150"/>
      <c r="BF185" s="150"/>
      <c r="BG185" s="150"/>
      <c r="BH185" s="150"/>
    </row>
    <row r="186" spans="1:60" x14ac:dyDescent="0.2">
      <c r="A186" s="163" t="s">
        <v>232</v>
      </c>
      <c r="B186" s="164" t="s">
        <v>100</v>
      </c>
      <c r="C186" s="182" t="s">
        <v>101</v>
      </c>
      <c r="D186" s="165"/>
      <c r="E186" s="166"/>
      <c r="F186" s="167"/>
      <c r="G186" s="168">
        <f>SUMIF(AG187:AG210,"&lt;&gt;NOR",G187:G210)</f>
        <v>0</v>
      </c>
      <c r="H186" s="162"/>
      <c r="I186" s="162">
        <f>SUM(I187:I210)</f>
        <v>0</v>
      </c>
      <c r="J186" s="162"/>
      <c r="K186" s="162">
        <f>SUM(K187:K210)</f>
        <v>0</v>
      </c>
      <c r="L186" s="162"/>
      <c r="M186" s="162">
        <f>SUM(M187:M210)</f>
        <v>0</v>
      </c>
      <c r="N186" s="162"/>
      <c r="O186" s="162">
        <f>SUM(O187:O210)</f>
        <v>0</v>
      </c>
      <c r="P186" s="162"/>
      <c r="Q186" s="162">
        <f>SUM(Q187:Q210)</f>
        <v>0</v>
      </c>
      <c r="R186" s="162"/>
      <c r="S186" s="162"/>
      <c r="T186" s="162"/>
      <c r="U186" s="162"/>
      <c r="V186" s="162">
        <f>SUM(V187:V210)</f>
        <v>0</v>
      </c>
      <c r="W186" s="162"/>
      <c r="X186" s="162"/>
      <c r="AG186" t="s">
        <v>233</v>
      </c>
    </row>
    <row r="187" spans="1:60" outlineLevel="1" x14ac:dyDescent="0.2">
      <c r="A187" s="175">
        <v>167</v>
      </c>
      <c r="B187" s="176" t="s">
        <v>1536</v>
      </c>
      <c r="C187" s="183" t="s">
        <v>1537</v>
      </c>
      <c r="D187" s="177" t="s">
        <v>1538</v>
      </c>
      <c r="E187" s="178">
        <v>42.2</v>
      </c>
      <c r="F187" s="179"/>
      <c r="G187" s="180">
        <f t="shared" ref="G187:G210" si="70">ROUND(E187*F187,2)</f>
        <v>0</v>
      </c>
      <c r="H187" s="161"/>
      <c r="I187" s="160">
        <f t="shared" ref="I187:I210" si="71">ROUND(E187*H187,2)</f>
        <v>0</v>
      </c>
      <c r="J187" s="161"/>
      <c r="K187" s="160">
        <f t="shared" ref="K187:K210" si="72">ROUND(E187*J187,2)</f>
        <v>0</v>
      </c>
      <c r="L187" s="160">
        <v>21</v>
      </c>
      <c r="M187" s="160">
        <f t="shared" ref="M187:M210" si="73">G187*(1+L187/100)</f>
        <v>0</v>
      </c>
      <c r="N187" s="160">
        <v>0</v>
      </c>
      <c r="O187" s="160">
        <f t="shared" ref="O187:O210" si="74">ROUND(E187*N187,2)</f>
        <v>0</v>
      </c>
      <c r="P187" s="160">
        <v>0</v>
      </c>
      <c r="Q187" s="160">
        <f t="shared" ref="Q187:Q210" si="75">ROUND(E187*P187,2)</f>
        <v>0</v>
      </c>
      <c r="R187" s="160"/>
      <c r="S187" s="160" t="s">
        <v>236</v>
      </c>
      <c r="T187" s="160" t="s">
        <v>237</v>
      </c>
      <c r="U187" s="160">
        <v>0</v>
      </c>
      <c r="V187" s="160">
        <f t="shared" ref="V187:V210" si="76">ROUND(E187*U187,2)</f>
        <v>0</v>
      </c>
      <c r="W187" s="160"/>
      <c r="X187" s="160" t="s">
        <v>423</v>
      </c>
      <c r="Y187" s="150"/>
      <c r="Z187" s="150"/>
      <c r="AA187" s="150"/>
      <c r="AB187" s="150"/>
      <c r="AC187" s="150"/>
      <c r="AD187" s="150"/>
      <c r="AE187" s="150"/>
      <c r="AF187" s="150"/>
      <c r="AG187" s="150" t="s">
        <v>1202</v>
      </c>
      <c r="AH187" s="150"/>
      <c r="AI187" s="150"/>
      <c r="AJ187" s="150"/>
      <c r="AK187" s="150"/>
      <c r="AL187" s="150"/>
      <c r="AM187" s="150"/>
      <c r="AN187" s="150"/>
      <c r="AO187" s="150"/>
      <c r="AP187" s="150"/>
      <c r="AQ187" s="150"/>
      <c r="AR187" s="150"/>
      <c r="AS187" s="150"/>
      <c r="AT187" s="150"/>
      <c r="AU187" s="150"/>
      <c r="AV187" s="150"/>
      <c r="AW187" s="150"/>
      <c r="AX187" s="150"/>
      <c r="AY187" s="150"/>
      <c r="AZ187" s="150"/>
      <c r="BA187" s="150"/>
      <c r="BB187" s="150"/>
      <c r="BC187" s="150"/>
      <c r="BD187" s="150"/>
      <c r="BE187" s="150"/>
      <c r="BF187" s="150"/>
      <c r="BG187" s="150"/>
      <c r="BH187" s="150"/>
    </row>
    <row r="188" spans="1:60" outlineLevel="1" x14ac:dyDescent="0.2">
      <c r="A188" s="175">
        <v>168</v>
      </c>
      <c r="B188" s="176" t="s">
        <v>1539</v>
      </c>
      <c r="C188" s="183" t="s">
        <v>1540</v>
      </c>
      <c r="D188" s="177" t="s">
        <v>1395</v>
      </c>
      <c r="E188" s="178">
        <v>10</v>
      </c>
      <c r="F188" s="179"/>
      <c r="G188" s="180">
        <f t="shared" si="70"/>
        <v>0</v>
      </c>
      <c r="H188" s="161"/>
      <c r="I188" s="160">
        <f t="shared" si="71"/>
        <v>0</v>
      </c>
      <c r="J188" s="161"/>
      <c r="K188" s="160">
        <f t="shared" si="72"/>
        <v>0</v>
      </c>
      <c r="L188" s="160">
        <v>21</v>
      </c>
      <c r="M188" s="160">
        <f t="shared" si="73"/>
        <v>0</v>
      </c>
      <c r="N188" s="160">
        <v>0</v>
      </c>
      <c r="O188" s="160">
        <f t="shared" si="74"/>
        <v>0</v>
      </c>
      <c r="P188" s="160">
        <v>0</v>
      </c>
      <c r="Q188" s="160">
        <f t="shared" si="75"/>
        <v>0</v>
      </c>
      <c r="R188" s="160"/>
      <c r="S188" s="160" t="s">
        <v>236</v>
      </c>
      <c r="T188" s="160" t="s">
        <v>237</v>
      </c>
      <c r="U188" s="160">
        <v>0</v>
      </c>
      <c r="V188" s="160">
        <f t="shared" si="76"/>
        <v>0</v>
      </c>
      <c r="W188" s="160"/>
      <c r="X188" s="160" t="s">
        <v>261</v>
      </c>
      <c r="Y188" s="150"/>
      <c r="Z188" s="150"/>
      <c r="AA188" s="150"/>
      <c r="AB188" s="150"/>
      <c r="AC188" s="150"/>
      <c r="AD188" s="150"/>
      <c r="AE188" s="150"/>
      <c r="AF188" s="150"/>
      <c r="AG188" s="150" t="s">
        <v>1232</v>
      </c>
      <c r="AH188" s="150"/>
      <c r="AI188" s="150"/>
      <c r="AJ188" s="150"/>
      <c r="AK188" s="150"/>
      <c r="AL188" s="150"/>
      <c r="AM188" s="150"/>
      <c r="AN188" s="150"/>
      <c r="AO188" s="150"/>
      <c r="AP188" s="150"/>
      <c r="AQ188" s="150"/>
      <c r="AR188" s="150"/>
      <c r="AS188" s="150"/>
      <c r="AT188" s="150"/>
      <c r="AU188" s="150"/>
      <c r="AV188" s="150"/>
      <c r="AW188" s="150"/>
      <c r="AX188" s="150"/>
      <c r="AY188" s="150"/>
      <c r="AZ188" s="150"/>
      <c r="BA188" s="150"/>
      <c r="BB188" s="150"/>
      <c r="BC188" s="150"/>
      <c r="BD188" s="150"/>
      <c r="BE188" s="150"/>
      <c r="BF188" s="150"/>
      <c r="BG188" s="150"/>
      <c r="BH188" s="150"/>
    </row>
    <row r="189" spans="1:60" outlineLevel="1" x14ac:dyDescent="0.2">
      <c r="A189" s="175">
        <v>169</v>
      </c>
      <c r="B189" s="176" t="s">
        <v>1541</v>
      </c>
      <c r="C189" s="183" t="s">
        <v>1542</v>
      </c>
      <c r="D189" s="177" t="s">
        <v>1395</v>
      </c>
      <c r="E189" s="178">
        <v>2</v>
      </c>
      <c r="F189" s="179"/>
      <c r="G189" s="180">
        <f t="shared" si="70"/>
        <v>0</v>
      </c>
      <c r="H189" s="161"/>
      <c r="I189" s="160">
        <f t="shared" si="71"/>
        <v>0</v>
      </c>
      <c r="J189" s="161"/>
      <c r="K189" s="160">
        <f t="shared" si="72"/>
        <v>0</v>
      </c>
      <c r="L189" s="160">
        <v>21</v>
      </c>
      <c r="M189" s="160">
        <f t="shared" si="73"/>
        <v>0</v>
      </c>
      <c r="N189" s="160">
        <v>0</v>
      </c>
      <c r="O189" s="160">
        <f t="shared" si="74"/>
        <v>0</v>
      </c>
      <c r="P189" s="160">
        <v>0</v>
      </c>
      <c r="Q189" s="160">
        <f t="shared" si="75"/>
        <v>0</v>
      </c>
      <c r="R189" s="160"/>
      <c r="S189" s="160" t="s">
        <v>236</v>
      </c>
      <c r="T189" s="160" t="s">
        <v>237</v>
      </c>
      <c r="U189" s="160">
        <v>0</v>
      </c>
      <c r="V189" s="160">
        <f t="shared" si="76"/>
        <v>0</v>
      </c>
      <c r="W189" s="160"/>
      <c r="X189" s="160" t="s">
        <v>423</v>
      </c>
      <c r="Y189" s="150"/>
      <c r="Z189" s="150"/>
      <c r="AA189" s="150"/>
      <c r="AB189" s="150"/>
      <c r="AC189" s="150"/>
      <c r="AD189" s="150"/>
      <c r="AE189" s="150"/>
      <c r="AF189" s="150"/>
      <c r="AG189" s="150" t="s">
        <v>1202</v>
      </c>
      <c r="AH189" s="150"/>
      <c r="AI189" s="150"/>
      <c r="AJ189" s="150"/>
      <c r="AK189" s="150"/>
      <c r="AL189" s="150"/>
      <c r="AM189" s="150"/>
      <c r="AN189" s="150"/>
      <c r="AO189" s="150"/>
      <c r="AP189" s="150"/>
      <c r="AQ189" s="150"/>
      <c r="AR189" s="150"/>
      <c r="AS189" s="150"/>
      <c r="AT189" s="150"/>
      <c r="AU189" s="150"/>
      <c r="AV189" s="150"/>
      <c r="AW189" s="150"/>
      <c r="AX189" s="150"/>
      <c r="AY189" s="150"/>
      <c r="AZ189" s="150"/>
      <c r="BA189" s="150"/>
      <c r="BB189" s="150"/>
      <c r="BC189" s="150"/>
      <c r="BD189" s="150"/>
      <c r="BE189" s="150"/>
      <c r="BF189" s="150"/>
      <c r="BG189" s="150"/>
      <c r="BH189" s="150"/>
    </row>
    <row r="190" spans="1:60" outlineLevel="1" x14ac:dyDescent="0.2">
      <c r="A190" s="175">
        <v>170</v>
      </c>
      <c r="B190" s="176" t="s">
        <v>1543</v>
      </c>
      <c r="C190" s="183" t="s">
        <v>1544</v>
      </c>
      <c r="D190" s="177" t="s">
        <v>1538</v>
      </c>
      <c r="E190" s="178">
        <v>133</v>
      </c>
      <c r="F190" s="179"/>
      <c r="G190" s="180">
        <f t="shared" si="70"/>
        <v>0</v>
      </c>
      <c r="H190" s="161"/>
      <c r="I190" s="160">
        <f t="shared" si="71"/>
        <v>0</v>
      </c>
      <c r="J190" s="161"/>
      <c r="K190" s="160">
        <f t="shared" si="72"/>
        <v>0</v>
      </c>
      <c r="L190" s="160">
        <v>21</v>
      </c>
      <c r="M190" s="160">
        <f t="shared" si="73"/>
        <v>0</v>
      </c>
      <c r="N190" s="160">
        <v>0</v>
      </c>
      <c r="O190" s="160">
        <f t="shared" si="74"/>
        <v>0</v>
      </c>
      <c r="P190" s="160">
        <v>0</v>
      </c>
      <c r="Q190" s="160">
        <f t="shared" si="75"/>
        <v>0</v>
      </c>
      <c r="R190" s="160"/>
      <c r="S190" s="160" t="s">
        <v>236</v>
      </c>
      <c r="T190" s="160" t="s">
        <v>237</v>
      </c>
      <c r="U190" s="160">
        <v>0</v>
      </c>
      <c r="V190" s="160">
        <f t="shared" si="76"/>
        <v>0</v>
      </c>
      <c r="W190" s="160"/>
      <c r="X190" s="160" t="s">
        <v>261</v>
      </c>
      <c r="Y190" s="150"/>
      <c r="Z190" s="150"/>
      <c r="AA190" s="150"/>
      <c r="AB190" s="150"/>
      <c r="AC190" s="150"/>
      <c r="AD190" s="150"/>
      <c r="AE190" s="150"/>
      <c r="AF190" s="150"/>
      <c r="AG190" s="150" t="s">
        <v>1232</v>
      </c>
      <c r="AH190" s="150"/>
      <c r="AI190" s="150"/>
      <c r="AJ190" s="150"/>
      <c r="AK190" s="150"/>
      <c r="AL190" s="150"/>
      <c r="AM190" s="150"/>
      <c r="AN190" s="150"/>
      <c r="AO190" s="150"/>
      <c r="AP190" s="150"/>
      <c r="AQ190" s="150"/>
      <c r="AR190" s="150"/>
      <c r="AS190" s="150"/>
      <c r="AT190" s="150"/>
      <c r="AU190" s="150"/>
      <c r="AV190" s="150"/>
      <c r="AW190" s="150"/>
      <c r="AX190" s="150"/>
      <c r="AY190" s="150"/>
      <c r="AZ190" s="150"/>
      <c r="BA190" s="150"/>
      <c r="BB190" s="150"/>
      <c r="BC190" s="150"/>
      <c r="BD190" s="150"/>
      <c r="BE190" s="150"/>
      <c r="BF190" s="150"/>
      <c r="BG190" s="150"/>
      <c r="BH190" s="150"/>
    </row>
    <row r="191" spans="1:60" outlineLevel="1" x14ac:dyDescent="0.2">
      <c r="A191" s="175">
        <v>171</v>
      </c>
      <c r="B191" s="176" t="s">
        <v>1545</v>
      </c>
      <c r="C191" s="183" t="s">
        <v>1546</v>
      </c>
      <c r="D191" s="177" t="s">
        <v>1395</v>
      </c>
      <c r="E191" s="178">
        <v>10</v>
      </c>
      <c r="F191" s="179"/>
      <c r="G191" s="180">
        <f t="shared" si="70"/>
        <v>0</v>
      </c>
      <c r="H191" s="161"/>
      <c r="I191" s="160">
        <f t="shared" si="71"/>
        <v>0</v>
      </c>
      <c r="J191" s="161"/>
      <c r="K191" s="160">
        <f t="shared" si="72"/>
        <v>0</v>
      </c>
      <c r="L191" s="160">
        <v>21</v>
      </c>
      <c r="M191" s="160">
        <f t="shared" si="73"/>
        <v>0</v>
      </c>
      <c r="N191" s="160">
        <v>0</v>
      </c>
      <c r="O191" s="160">
        <f t="shared" si="74"/>
        <v>0</v>
      </c>
      <c r="P191" s="160">
        <v>0</v>
      </c>
      <c r="Q191" s="160">
        <f t="shared" si="75"/>
        <v>0</v>
      </c>
      <c r="R191" s="160"/>
      <c r="S191" s="160" t="s">
        <v>236</v>
      </c>
      <c r="T191" s="160" t="s">
        <v>237</v>
      </c>
      <c r="U191" s="160">
        <v>0</v>
      </c>
      <c r="V191" s="160">
        <f t="shared" si="76"/>
        <v>0</v>
      </c>
      <c r="W191" s="160"/>
      <c r="X191" s="160" t="s">
        <v>423</v>
      </c>
      <c r="Y191" s="150"/>
      <c r="Z191" s="150"/>
      <c r="AA191" s="150"/>
      <c r="AB191" s="150"/>
      <c r="AC191" s="150"/>
      <c r="AD191" s="150"/>
      <c r="AE191" s="150"/>
      <c r="AF191" s="150"/>
      <c r="AG191" s="150" t="s">
        <v>1202</v>
      </c>
      <c r="AH191" s="150"/>
      <c r="AI191" s="150"/>
      <c r="AJ191" s="150"/>
      <c r="AK191" s="150"/>
      <c r="AL191" s="150"/>
      <c r="AM191" s="150"/>
      <c r="AN191" s="150"/>
      <c r="AO191" s="150"/>
      <c r="AP191" s="150"/>
      <c r="AQ191" s="150"/>
      <c r="AR191" s="150"/>
      <c r="AS191" s="150"/>
      <c r="AT191" s="150"/>
      <c r="AU191" s="150"/>
      <c r="AV191" s="150"/>
      <c r="AW191" s="150"/>
      <c r="AX191" s="150"/>
      <c r="AY191" s="150"/>
      <c r="AZ191" s="150"/>
      <c r="BA191" s="150"/>
      <c r="BB191" s="150"/>
      <c r="BC191" s="150"/>
      <c r="BD191" s="150"/>
      <c r="BE191" s="150"/>
      <c r="BF191" s="150"/>
      <c r="BG191" s="150"/>
      <c r="BH191" s="150"/>
    </row>
    <row r="192" spans="1:60" outlineLevel="1" x14ac:dyDescent="0.2">
      <c r="A192" s="175">
        <v>172</v>
      </c>
      <c r="B192" s="176" t="s">
        <v>1547</v>
      </c>
      <c r="C192" s="183" t="s">
        <v>1548</v>
      </c>
      <c r="D192" s="177" t="s">
        <v>1395</v>
      </c>
      <c r="E192" s="178">
        <v>30</v>
      </c>
      <c r="F192" s="179"/>
      <c r="G192" s="180">
        <f t="shared" si="70"/>
        <v>0</v>
      </c>
      <c r="H192" s="161"/>
      <c r="I192" s="160">
        <f t="shared" si="71"/>
        <v>0</v>
      </c>
      <c r="J192" s="161"/>
      <c r="K192" s="160">
        <f t="shared" si="72"/>
        <v>0</v>
      </c>
      <c r="L192" s="160">
        <v>21</v>
      </c>
      <c r="M192" s="160">
        <f t="shared" si="73"/>
        <v>0</v>
      </c>
      <c r="N192" s="160">
        <v>0</v>
      </c>
      <c r="O192" s="160">
        <f t="shared" si="74"/>
        <v>0</v>
      </c>
      <c r="P192" s="160">
        <v>0</v>
      </c>
      <c r="Q192" s="160">
        <f t="shared" si="75"/>
        <v>0</v>
      </c>
      <c r="R192" s="160"/>
      <c r="S192" s="160" t="s">
        <v>236</v>
      </c>
      <c r="T192" s="160" t="s">
        <v>237</v>
      </c>
      <c r="U192" s="160">
        <v>0</v>
      </c>
      <c r="V192" s="160">
        <f t="shared" si="76"/>
        <v>0</v>
      </c>
      <c r="W192" s="160"/>
      <c r="X192" s="160" t="s">
        <v>423</v>
      </c>
      <c r="Y192" s="150"/>
      <c r="Z192" s="150"/>
      <c r="AA192" s="150"/>
      <c r="AB192" s="150"/>
      <c r="AC192" s="150"/>
      <c r="AD192" s="150"/>
      <c r="AE192" s="150"/>
      <c r="AF192" s="150"/>
      <c r="AG192" s="150" t="s">
        <v>1202</v>
      </c>
      <c r="AH192" s="150"/>
      <c r="AI192" s="150"/>
      <c r="AJ192" s="150"/>
      <c r="AK192" s="150"/>
      <c r="AL192" s="150"/>
      <c r="AM192" s="150"/>
      <c r="AN192" s="150"/>
      <c r="AO192" s="150"/>
      <c r="AP192" s="150"/>
      <c r="AQ192" s="150"/>
      <c r="AR192" s="150"/>
      <c r="AS192" s="150"/>
      <c r="AT192" s="150"/>
      <c r="AU192" s="150"/>
      <c r="AV192" s="150"/>
      <c r="AW192" s="150"/>
      <c r="AX192" s="150"/>
      <c r="AY192" s="150"/>
      <c r="AZ192" s="150"/>
      <c r="BA192" s="150"/>
      <c r="BB192" s="150"/>
      <c r="BC192" s="150"/>
      <c r="BD192" s="150"/>
      <c r="BE192" s="150"/>
      <c r="BF192" s="150"/>
      <c r="BG192" s="150"/>
      <c r="BH192" s="150"/>
    </row>
    <row r="193" spans="1:60" outlineLevel="1" x14ac:dyDescent="0.2">
      <c r="A193" s="175">
        <v>173</v>
      </c>
      <c r="B193" s="176" t="s">
        <v>1549</v>
      </c>
      <c r="C193" s="183" t="s">
        <v>1550</v>
      </c>
      <c r="D193" s="177" t="s">
        <v>1395</v>
      </c>
      <c r="E193" s="178">
        <v>10</v>
      </c>
      <c r="F193" s="179"/>
      <c r="G193" s="180">
        <f t="shared" si="70"/>
        <v>0</v>
      </c>
      <c r="H193" s="161"/>
      <c r="I193" s="160">
        <f t="shared" si="71"/>
        <v>0</v>
      </c>
      <c r="J193" s="161"/>
      <c r="K193" s="160">
        <f t="shared" si="72"/>
        <v>0</v>
      </c>
      <c r="L193" s="160">
        <v>21</v>
      </c>
      <c r="M193" s="160">
        <f t="shared" si="73"/>
        <v>0</v>
      </c>
      <c r="N193" s="160">
        <v>0</v>
      </c>
      <c r="O193" s="160">
        <f t="shared" si="74"/>
        <v>0</v>
      </c>
      <c r="P193" s="160">
        <v>0</v>
      </c>
      <c r="Q193" s="160">
        <f t="shared" si="75"/>
        <v>0</v>
      </c>
      <c r="R193" s="160"/>
      <c r="S193" s="160" t="s">
        <v>236</v>
      </c>
      <c r="T193" s="160" t="s">
        <v>237</v>
      </c>
      <c r="U193" s="160">
        <v>0</v>
      </c>
      <c r="V193" s="160">
        <f t="shared" si="76"/>
        <v>0</v>
      </c>
      <c r="W193" s="160"/>
      <c r="X193" s="160" t="s">
        <v>423</v>
      </c>
      <c r="Y193" s="150"/>
      <c r="Z193" s="150"/>
      <c r="AA193" s="150"/>
      <c r="AB193" s="150"/>
      <c r="AC193" s="150"/>
      <c r="AD193" s="150"/>
      <c r="AE193" s="150"/>
      <c r="AF193" s="150"/>
      <c r="AG193" s="150" t="s">
        <v>1202</v>
      </c>
      <c r="AH193" s="150"/>
      <c r="AI193" s="150"/>
      <c r="AJ193" s="150"/>
      <c r="AK193" s="150"/>
      <c r="AL193" s="150"/>
      <c r="AM193" s="150"/>
      <c r="AN193" s="150"/>
      <c r="AO193" s="150"/>
      <c r="AP193" s="150"/>
      <c r="AQ193" s="150"/>
      <c r="AR193" s="150"/>
      <c r="AS193" s="150"/>
      <c r="AT193" s="150"/>
      <c r="AU193" s="150"/>
      <c r="AV193" s="150"/>
      <c r="AW193" s="150"/>
      <c r="AX193" s="150"/>
      <c r="AY193" s="150"/>
      <c r="AZ193" s="150"/>
      <c r="BA193" s="150"/>
      <c r="BB193" s="150"/>
      <c r="BC193" s="150"/>
      <c r="BD193" s="150"/>
      <c r="BE193" s="150"/>
      <c r="BF193" s="150"/>
      <c r="BG193" s="150"/>
      <c r="BH193" s="150"/>
    </row>
    <row r="194" spans="1:60" outlineLevel="1" x14ac:dyDescent="0.2">
      <c r="A194" s="175">
        <v>174</v>
      </c>
      <c r="B194" s="176" t="s">
        <v>1551</v>
      </c>
      <c r="C194" s="183" t="s">
        <v>1552</v>
      </c>
      <c r="D194" s="177" t="s">
        <v>1395</v>
      </c>
      <c r="E194" s="178">
        <v>6</v>
      </c>
      <c r="F194" s="179"/>
      <c r="G194" s="180">
        <f t="shared" si="70"/>
        <v>0</v>
      </c>
      <c r="H194" s="161"/>
      <c r="I194" s="160">
        <f t="shared" si="71"/>
        <v>0</v>
      </c>
      <c r="J194" s="161"/>
      <c r="K194" s="160">
        <f t="shared" si="72"/>
        <v>0</v>
      </c>
      <c r="L194" s="160">
        <v>21</v>
      </c>
      <c r="M194" s="160">
        <f t="shared" si="73"/>
        <v>0</v>
      </c>
      <c r="N194" s="160">
        <v>0</v>
      </c>
      <c r="O194" s="160">
        <f t="shared" si="74"/>
        <v>0</v>
      </c>
      <c r="P194" s="160">
        <v>0</v>
      </c>
      <c r="Q194" s="160">
        <f t="shared" si="75"/>
        <v>0</v>
      </c>
      <c r="R194" s="160"/>
      <c r="S194" s="160" t="s">
        <v>236</v>
      </c>
      <c r="T194" s="160" t="s">
        <v>237</v>
      </c>
      <c r="U194" s="160">
        <v>0</v>
      </c>
      <c r="V194" s="160">
        <f t="shared" si="76"/>
        <v>0</v>
      </c>
      <c r="W194" s="160"/>
      <c r="X194" s="160" t="s">
        <v>423</v>
      </c>
      <c r="Y194" s="150"/>
      <c r="Z194" s="150"/>
      <c r="AA194" s="150"/>
      <c r="AB194" s="150"/>
      <c r="AC194" s="150"/>
      <c r="AD194" s="150"/>
      <c r="AE194" s="150"/>
      <c r="AF194" s="150"/>
      <c r="AG194" s="150" t="s">
        <v>1202</v>
      </c>
      <c r="AH194" s="150"/>
      <c r="AI194" s="150"/>
      <c r="AJ194" s="150"/>
      <c r="AK194" s="150"/>
      <c r="AL194" s="150"/>
      <c r="AM194" s="150"/>
      <c r="AN194" s="150"/>
      <c r="AO194" s="150"/>
      <c r="AP194" s="150"/>
      <c r="AQ194" s="150"/>
      <c r="AR194" s="150"/>
      <c r="AS194" s="150"/>
      <c r="AT194" s="150"/>
      <c r="AU194" s="150"/>
      <c r="AV194" s="150"/>
      <c r="AW194" s="150"/>
      <c r="AX194" s="150"/>
      <c r="AY194" s="150"/>
      <c r="AZ194" s="150"/>
      <c r="BA194" s="150"/>
      <c r="BB194" s="150"/>
      <c r="BC194" s="150"/>
      <c r="BD194" s="150"/>
      <c r="BE194" s="150"/>
      <c r="BF194" s="150"/>
      <c r="BG194" s="150"/>
      <c r="BH194" s="150"/>
    </row>
    <row r="195" spans="1:60" outlineLevel="1" x14ac:dyDescent="0.2">
      <c r="A195" s="175">
        <v>175</v>
      </c>
      <c r="B195" s="176" t="s">
        <v>1553</v>
      </c>
      <c r="C195" s="183" t="s">
        <v>1554</v>
      </c>
      <c r="D195" s="177" t="s">
        <v>1395</v>
      </c>
      <c r="E195" s="178">
        <v>4</v>
      </c>
      <c r="F195" s="179"/>
      <c r="G195" s="180">
        <f t="shared" si="70"/>
        <v>0</v>
      </c>
      <c r="H195" s="161"/>
      <c r="I195" s="160">
        <f t="shared" si="71"/>
        <v>0</v>
      </c>
      <c r="J195" s="161"/>
      <c r="K195" s="160">
        <f t="shared" si="72"/>
        <v>0</v>
      </c>
      <c r="L195" s="160">
        <v>21</v>
      </c>
      <c r="M195" s="160">
        <f t="shared" si="73"/>
        <v>0</v>
      </c>
      <c r="N195" s="160">
        <v>0</v>
      </c>
      <c r="O195" s="160">
        <f t="shared" si="74"/>
        <v>0</v>
      </c>
      <c r="P195" s="160">
        <v>0</v>
      </c>
      <c r="Q195" s="160">
        <f t="shared" si="75"/>
        <v>0</v>
      </c>
      <c r="R195" s="160"/>
      <c r="S195" s="160" t="s">
        <v>236</v>
      </c>
      <c r="T195" s="160" t="s">
        <v>237</v>
      </c>
      <c r="U195" s="160">
        <v>0</v>
      </c>
      <c r="V195" s="160">
        <f t="shared" si="76"/>
        <v>0</v>
      </c>
      <c r="W195" s="160"/>
      <c r="X195" s="160" t="s">
        <v>423</v>
      </c>
      <c r="Y195" s="150"/>
      <c r="Z195" s="150"/>
      <c r="AA195" s="150"/>
      <c r="AB195" s="150"/>
      <c r="AC195" s="150"/>
      <c r="AD195" s="150"/>
      <c r="AE195" s="150"/>
      <c r="AF195" s="150"/>
      <c r="AG195" s="150" t="s">
        <v>1202</v>
      </c>
      <c r="AH195" s="150"/>
      <c r="AI195" s="150"/>
      <c r="AJ195" s="150"/>
      <c r="AK195" s="150"/>
      <c r="AL195" s="150"/>
      <c r="AM195" s="150"/>
      <c r="AN195" s="150"/>
      <c r="AO195" s="150"/>
      <c r="AP195" s="150"/>
      <c r="AQ195" s="150"/>
      <c r="AR195" s="150"/>
      <c r="AS195" s="150"/>
      <c r="AT195" s="150"/>
      <c r="AU195" s="150"/>
      <c r="AV195" s="150"/>
      <c r="AW195" s="150"/>
      <c r="AX195" s="150"/>
      <c r="AY195" s="150"/>
      <c r="AZ195" s="150"/>
      <c r="BA195" s="150"/>
      <c r="BB195" s="150"/>
      <c r="BC195" s="150"/>
      <c r="BD195" s="150"/>
      <c r="BE195" s="150"/>
      <c r="BF195" s="150"/>
      <c r="BG195" s="150"/>
      <c r="BH195" s="150"/>
    </row>
    <row r="196" spans="1:60" outlineLevel="1" x14ac:dyDescent="0.2">
      <c r="A196" s="175">
        <v>176</v>
      </c>
      <c r="B196" s="176" t="s">
        <v>1555</v>
      </c>
      <c r="C196" s="183" t="s">
        <v>1556</v>
      </c>
      <c r="D196" s="177" t="s">
        <v>1395</v>
      </c>
      <c r="E196" s="178">
        <v>4</v>
      </c>
      <c r="F196" s="179"/>
      <c r="G196" s="180">
        <f t="shared" si="70"/>
        <v>0</v>
      </c>
      <c r="H196" s="161"/>
      <c r="I196" s="160">
        <f t="shared" si="71"/>
        <v>0</v>
      </c>
      <c r="J196" s="161"/>
      <c r="K196" s="160">
        <f t="shared" si="72"/>
        <v>0</v>
      </c>
      <c r="L196" s="160">
        <v>21</v>
      </c>
      <c r="M196" s="160">
        <f t="shared" si="73"/>
        <v>0</v>
      </c>
      <c r="N196" s="160">
        <v>0</v>
      </c>
      <c r="O196" s="160">
        <f t="shared" si="74"/>
        <v>0</v>
      </c>
      <c r="P196" s="160">
        <v>0</v>
      </c>
      <c r="Q196" s="160">
        <f t="shared" si="75"/>
        <v>0</v>
      </c>
      <c r="R196" s="160"/>
      <c r="S196" s="160" t="s">
        <v>236</v>
      </c>
      <c r="T196" s="160" t="s">
        <v>237</v>
      </c>
      <c r="U196" s="160">
        <v>0</v>
      </c>
      <c r="V196" s="160">
        <f t="shared" si="76"/>
        <v>0</v>
      </c>
      <c r="W196" s="160"/>
      <c r="X196" s="160" t="s">
        <v>423</v>
      </c>
      <c r="Y196" s="150"/>
      <c r="Z196" s="150"/>
      <c r="AA196" s="150"/>
      <c r="AB196" s="150"/>
      <c r="AC196" s="150"/>
      <c r="AD196" s="150"/>
      <c r="AE196" s="150"/>
      <c r="AF196" s="150"/>
      <c r="AG196" s="150" t="s">
        <v>1202</v>
      </c>
      <c r="AH196" s="150"/>
      <c r="AI196" s="150"/>
      <c r="AJ196" s="150"/>
      <c r="AK196" s="150"/>
      <c r="AL196" s="150"/>
      <c r="AM196" s="150"/>
      <c r="AN196" s="150"/>
      <c r="AO196" s="150"/>
      <c r="AP196" s="150"/>
      <c r="AQ196" s="150"/>
      <c r="AR196" s="150"/>
      <c r="AS196" s="150"/>
      <c r="AT196" s="150"/>
      <c r="AU196" s="150"/>
      <c r="AV196" s="150"/>
      <c r="AW196" s="150"/>
      <c r="AX196" s="150"/>
      <c r="AY196" s="150"/>
      <c r="AZ196" s="150"/>
      <c r="BA196" s="150"/>
      <c r="BB196" s="150"/>
      <c r="BC196" s="150"/>
      <c r="BD196" s="150"/>
      <c r="BE196" s="150"/>
      <c r="BF196" s="150"/>
      <c r="BG196" s="150"/>
      <c r="BH196" s="150"/>
    </row>
    <row r="197" spans="1:60" outlineLevel="1" x14ac:dyDescent="0.2">
      <c r="A197" s="175">
        <v>177</v>
      </c>
      <c r="B197" s="176" t="s">
        <v>1557</v>
      </c>
      <c r="C197" s="183" t="s">
        <v>1558</v>
      </c>
      <c r="D197" s="177" t="s">
        <v>1395</v>
      </c>
      <c r="E197" s="178">
        <v>4</v>
      </c>
      <c r="F197" s="179"/>
      <c r="G197" s="180">
        <f t="shared" si="70"/>
        <v>0</v>
      </c>
      <c r="H197" s="161"/>
      <c r="I197" s="160">
        <f t="shared" si="71"/>
        <v>0</v>
      </c>
      <c r="J197" s="161"/>
      <c r="K197" s="160">
        <f t="shared" si="72"/>
        <v>0</v>
      </c>
      <c r="L197" s="160">
        <v>21</v>
      </c>
      <c r="M197" s="160">
        <f t="shared" si="73"/>
        <v>0</v>
      </c>
      <c r="N197" s="160">
        <v>0</v>
      </c>
      <c r="O197" s="160">
        <f t="shared" si="74"/>
        <v>0</v>
      </c>
      <c r="P197" s="160">
        <v>0</v>
      </c>
      <c r="Q197" s="160">
        <f t="shared" si="75"/>
        <v>0</v>
      </c>
      <c r="R197" s="160"/>
      <c r="S197" s="160" t="s">
        <v>236</v>
      </c>
      <c r="T197" s="160" t="s">
        <v>237</v>
      </c>
      <c r="U197" s="160">
        <v>0</v>
      </c>
      <c r="V197" s="160">
        <f t="shared" si="76"/>
        <v>0</v>
      </c>
      <c r="W197" s="160"/>
      <c r="X197" s="160" t="s">
        <v>423</v>
      </c>
      <c r="Y197" s="150"/>
      <c r="Z197" s="150"/>
      <c r="AA197" s="150"/>
      <c r="AB197" s="150"/>
      <c r="AC197" s="150"/>
      <c r="AD197" s="150"/>
      <c r="AE197" s="150"/>
      <c r="AF197" s="150"/>
      <c r="AG197" s="150" t="s">
        <v>1202</v>
      </c>
      <c r="AH197" s="150"/>
      <c r="AI197" s="150"/>
      <c r="AJ197" s="150"/>
      <c r="AK197" s="150"/>
      <c r="AL197" s="150"/>
      <c r="AM197" s="150"/>
      <c r="AN197" s="150"/>
      <c r="AO197" s="150"/>
      <c r="AP197" s="150"/>
      <c r="AQ197" s="150"/>
      <c r="AR197" s="150"/>
      <c r="AS197" s="150"/>
      <c r="AT197" s="150"/>
      <c r="AU197" s="150"/>
      <c r="AV197" s="150"/>
      <c r="AW197" s="150"/>
      <c r="AX197" s="150"/>
      <c r="AY197" s="150"/>
      <c r="AZ197" s="150"/>
      <c r="BA197" s="150"/>
      <c r="BB197" s="150"/>
      <c r="BC197" s="150"/>
      <c r="BD197" s="150"/>
      <c r="BE197" s="150"/>
      <c r="BF197" s="150"/>
      <c r="BG197" s="150"/>
      <c r="BH197" s="150"/>
    </row>
    <row r="198" spans="1:60" outlineLevel="1" x14ac:dyDescent="0.2">
      <c r="A198" s="175">
        <v>178</v>
      </c>
      <c r="B198" s="176" t="s">
        <v>1559</v>
      </c>
      <c r="C198" s="183" t="s">
        <v>1560</v>
      </c>
      <c r="D198" s="177" t="s">
        <v>1395</v>
      </c>
      <c r="E198" s="178">
        <v>6</v>
      </c>
      <c r="F198" s="179"/>
      <c r="G198" s="180">
        <f t="shared" si="70"/>
        <v>0</v>
      </c>
      <c r="H198" s="161"/>
      <c r="I198" s="160">
        <f t="shared" si="71"/>
        <v>0</v>
      </c>
      <c r="J198" s="161"/>
      <c r="K198" s="160">
        <f t="shared" si="72"/>
        <v>0</v>
      </c>
      <c r="L198" s="160">
        <v>21</v>
      </c>
      <c r="M198" s="160">
        <f t="shared" si="73"/>
        <v>0</v>
      </c>
      <c r="N198" s="160">
        <v>0</v>
      </c>
      <c r="O198" s="160">
        <f t="shared" si="74"/>
        <v>0</v>
      </c>
      <c r="P198" s="160">
        <v>0</v>
      </c>
      <c r="Q198" s="160">
        <f t="shared" si="75"/>
        <v>0</v>
      </c>
      <c r="R198" s="160"/>
      <c r="S198" s="160" t="s">
        <v>236</v>
      </c>
      <c r="T198" s="160" t="s">
        <v>237</v>
      </c>
      <c r="U198" s="160">
        <v>0</v>
      </c>
      <c r="V198" s="160">
        <f t="shared" si="76"/>
        <v>0</v>
      </c>
      <c r="W198" s="160"/>
      <c r="X198" s="160" t="s">
        <v>423</v>
      </c>
      <c r="Y198" s="150"/>
      <c r="Z198" s="150"/>
      <c r="AA198" s="150"/>
      <c r="AB198" s="150"/>
      <c r="AC198" s="150"/>
      <c r="AD198" s="150"/>
      <c r="AE198" s="150"/>
      <c r="AF198" s="150"/>
      <c r="AG198" s="150" t="s">
        <v>1202</v>
      </c>
      <c r="AH198" s="150"/>
      <c r="AI198" s="150"/>
      <c r="AJ198" s="150"/>
      <c r="AK198" s="150"/>
      <c r="AL198" s="150"/>
      <c r="AM198" s="150"/>
      <c r="AN198" s="150"/>
      <c r="AO198" s="150"/>
      <c r="AP198" s="150"/>
      <c r="AQ198" s="150"/>
      <c r="AR198" s="150"/>
      <c r="AS198" s="150"/>
      <c r="AT198" s="150"/>
      <c r="AU198" s="150"/>
      <c r="AV198" s="150"/>
      <c r="AW198" s="150"/>
      <c r="AX198" s="150"/>
      <c r="AY198" s="150"/>
      <c r="AZ198" s="150"/>
      <c r="BA198" s="150"/>
      <c r="BB198" s="150"/>
      <c r="BC198" s="150"/>
      <c r="BD198" s="150"/>
      <c r="BE198" s="150"/>
      <c r="BF198" s="150"/>
      <c r="BG198" s="150"/>
      <c r="BH198" s="150"/>
    </row>
    <row r="199" spans="1:60" outlineLevel="1" x14ac:dyDescent="0.2">
      <c r="A199" s="175">
        <v>179</v>
      </c>
      <c r="B199" s="176" t="s">
        <v>1561</v>
      </c>
      <c r="C199" s="183" t="s">
        <v>1562</v>
      </c>
      <c r="D199" s="177" t="s">
        <v>1395</v>
      </c>
      <c r="E199" s="178">
        <v>15</v>
      </c>
      <c r="F199" s="179"/>
      <c r="G199" s="180">
        <f t="shared" si="70"/>
        <v>0</v>
      </c>
      <c r="H199" s="161"/>
      <c r="I199" s="160">
        <f t="shared" si="71"/>
        <v>0</v>
      </c>
      <c r="J199" s="161"/>
      <c r="K199" s="160">
        <f t="shared" si="72"/>
        <v>0</v>
      </c>
      <c r="L199" s="160">
        <v>21</v>
      </c>
      <c r="M199" s="160">
        <f t="shared" si="73"/>
        <v>0</v>
      </c>
      <c r="N199" s="160">
        <v>0</v>
      </c>
      <c r="O199" s="160">
        <f t="shared" si="74"/>
        <v>0</v>
      </c>
      <c r="P199" s="160">
        <v>0</v>
      </c>
      <c r="Q199" s="160">
        <f t="shared" si="75"/>
        <v>0</v>
      </c>
      <c r="R199" s="160"/>
      <c r="S199" s="160" t="s">
        <v>236</v>
      </c>
      <c r="T199" s="160" t="s">
        <v>237</v>
      </c>
      <c r="U199" s="160">
        <v>0</v>
      </c>
      <c r="V199" s="160">
        <f t="shared" si="76"/>
        <v>0</v>
      </c>
      <c r="W199" s="160"/>
      <c r="X199" s="160" t="s">
        <v>423</v>
      </c>
      <c r="Y199" s="150"/>
      <c r="Z199" s="150"/>
      <c r="AA199" s="150"/>
      <c r="AB199" s="150"/>
      <c r="AC199" s="150"/>
      <c r="AD199" s="150"/>
      <c r="AE199" s="150"/>
      <c r="AF199" s="150"/>
      <c r="AG199" s="150" t="s">
        <v>1202</v>
      </c>
      <c r="AH199" s="150"/>
      <c r="AI199" s="150"/>
      <c r="AJ199" s="150"/>
      <c r="AK199" s="150"/>
      <c r="AL199" s="150"/>
      <c r="AM199" s="150"/>
      <c r="AN199" s="150"/>
      <c r="AO199" s="150"/>
      <c r="AP199" s="150"/>
      <c r="AQ199" s="150"/>
      <c r="AR199" s="150"/>
      <c r="AS199" s="150"/>
      <c r="AT199" s="150"/>
      <c r="AU199" s="150"/>
      <c r="AV199" s="150"/>
      <c r="AW199" s="150"/>
      <c r="AX199" s="150"/>
      <c r="AY199" s="150"/>
      <c r="AZ199" s="150"/>
      <c r="BA199" s="150"/>
      <c r="BB199" s="150"/>
      <c r="BC199" s="150"/>
      <c r="BD199" s="150"/>
      <c r="BE199" s="150"/>
      <c r="BF199" s="150"/>
      <c r="BG199" s="150"/>
      <c r="BH199" s="150"/>
    </row>
    <row r="200" spans="1:60" outlineLevel="1" x14ac:dyDescent="0.2">
      <c r="A200" s="175">
        <v>180</v>
      </c>
      <c r="B200" s="176" t="s">
        <v>1563</v>
      </c>
      <c r="C200" s="183" t="s">
        <v>1564</v>
      </c>
      <c r="D200" s="177" t="s">
        <v>1395</v>
      </c>
      <c r="E200" s="178">
        <v>5</v>
      </c>
      <c r="F200" s="179"/>
      <c r="G200" s="180">
        <f t="shared" si="70"/>
        <v>0</v>
      </c>
      <c r="H200" s="161"/>
      <c r="I200" s="160">
        <f t="shared" si="71"/>
        <v>0</v>
      </c>
      <c r="J200" s="161"/>
      <c r="K200" s="160">
        <f t="shared" si="72"/>
        <v>0</v>
      </c>
      <c r="L200" s="160">
        <v>21</v>
      </c>
      <c r="M200" s="160">
        <f t="shared" si="73"/>
        <v>0</v>
      </c>
      <c r="N200" s="160">
        <v>0</v>
      </c>
      <c r="O200" s="160">
        <f t="shared" si="74"/>
        <v>0</v>
      </c>
      <c r="P200" s="160">
        <v>0</v>
      </c>
      <c r="Q200" s="160">
        <f t="shared" si="75"/>
        <v>0</v>
      </c>
      <c r="R200" s="160"/>
      <c r="S200" s="160" t="s">
        <v>236</v>
      </c>
      <c r="T200" s="160" t="s">
        <v>237</v>
      </c>
      <c r="U200" s="160">
        <v>0</v>
      </c>
      <c r="V200" s="160">
        <f t="shared" si="76"/>
        <v>0</v>
      </c>
      <c r="W200" s="160"/>
      <c r="X200" s="160" t="s">
        <v>423</v>
      </c>
      <c r="Y200" s="150"/>
      <c r="Z200" s="150"/>
      <c r="AA200" s="150"/>
      <c r="AB200" s="150"/>
      <c r="AC200" s="150"/>
      <c r="AD200" s="150"/>
      <c r="AE200" s="150"/>
      <c r="AF200" s="150"/>
      <c r="AG200" s="150" t="s">
        <v>1202</v>
      </c>
      <c r="AH200" s="150"/>
      <c r="AI200" s="150"/>
      <c r="AJ200" s="150"/>
      <c r="AK200" s="150"/>
      <c r="AL200" s="150"/>
      <c r="AM200" s="150"/>
      <c r="AN200" s="150"/>
      <c r="AO200" s="150"/>
      <c r="AP200" s="150"/>
      <c r="AQ200" s="150"/>
      <c r="AR200" s="150"/>
      <c r="AS200" s="150"/>
      <c r="AT200" s="150"/>
      <c r="AU200" s="150"/>
      <c r="AV200" s="150"/>
      <c r="AW200" s="150"/>
      <c r="AX200" s="150"/>
      <c r="AY200" s="150"/>
      <c r="AZ200" s="150"/>
      <c r="BA200" s="150"/>
      <c r="BB200" s="150"/>
      <c r="BC200" s="150"/>
      <c r="BD200" s="150"/>
      <c r="BE200" s="150"/>
      <c r="BF200" s="150"/>
      <c r="BG200" s="150"/>
      <c r="BH200" s="150"/>
    </row>
    <row r="201" spans="1:60" outlineLevel="1" x14ac:dyDescent="0.2">
      <c r="A201" s="175">
        <v>181</v>
      </c>
      <c r="B201" s="176" t="s">
        <v>1565</v>
      </c>
      <c r="C201" s="183" t="s">
        <v>1566</v>
      </c>
      <c r="D201" s="177" t="s">
        <v>1395</v>
      </c>
      <c r="E201" s="178">
        <v>20</v>
      </c>
      <c r="F201" s="179"/>
      <c r="G201" s="180">
        <f t="shared" si="70"/>
        <v>0</v>
      </c>
      <c r="H201" s="161"/>
      <c r="I201" s="160">
        <f t="shared" si="71"/>
        <v>0</v>
      </c>
      <c r="J201" s="161"/>
      <c r="K201" s="160">
        <f t="shared" si="72"/>
        <v>0</v>
      </c>
      <c r="L201" s="160">
        <v>21</v>
      </c>
      <c r="M201" s="160">
        <f t="shared" si="73"/>
        <v>0</v>
      </c>
      <c r="N201" s="160">
        <v>0</v>
      </c>
      <c r="O201" s="160">
        <f t="shared" si="74"/>
        <v>0</v>
      </c>
      <c r="P201" s="160">
        <v>0</v>
      </c>
      <c r="Q201" s="160">
        <f t="shared" si="75"/>
        <v>0</v>
      </c>
      <c r="R201" s="160"/>
      <c r="S201" s="160" t="s">
        <v>236</v>
      </c>
      <c r="T201" s="160" t="s">
        <v>237</v>
      </c>
      <c r="U201" s="160">
        <v>0</v>
      </c>
      <c r="V201" s="160">
        <f t="shared" si="76"/>
        <v>0</v>
      </c>
      <c r="W201" s="160"/>
      <c r="X201" s="160" t="s">
        <v>423</v>
      </c>
      <c r="Y201" s="150"/>
      <c r="Z201" s="150"/>
      <c r="AA201" s="150"/>
      <c r="AB201" s="150"/>
      <c r="AC201" s="150"/>
      <c r="AD201" s="150"/>
      <c r="AE201" s="150"/>
      <c r="AF201" s="150"/>
      <c r="AG201" s="150" t="s">
        <v>1202</v>
      </c>
      <c r="AH201" s="150"/>
      <c r="AI201" s="150"/>
      <c r="AJ201" s="150"/>
      <c r="AK201" s="150"/>
      <c r="AL201" s="150"/>
      <c r="AM201" s="150"/>
      <c r="AN201" s="150"/>
      <c r="AO201" s="150"/>
      <c r="AP201" s="150"/>
      <c r="AQ201" s="150"/>
      <c r="AR201" s="150"/>
      <c r="AS201" s="150"/>
      <c r="AT201" s="150"/>
      <c r="AU201" s="150"/>
      <c r="AV201" s="150"/>
      <c r="AW201" s="150"/>
      <c r="AX201" s="150"/>
      <c r="AY201" s="150"/>
      <c r="AZ201" s="150"/>
      <c r="BA201" s="150"/>
      <c r="BB201" s="150"/>
      <c r="BC201" s="150"/>
      <c r="BD201" s="150"/>
      <c r="BE201" s="150"/>
      <c r="BF201" s="150"/>
      <c r="BG201" s="150"/>
      <c r="BH201" s="150"/>
    </row>
    <row r="202" spans="1:60" outlineLevel="1" x14ac:dyDescent="0.2">
      <c r="A202" s="175">
        <v>182</v>
      </c>
      <c r="B202" s="176" t="s">
        <v>1567</v>
      </c>
      <c r="C202" s="183" t="s">
        <v>1568</v>
      </c>
      <c r="D202" s="177" t="s">
        <v>1538</v>
      </c>
      <c r="E202" s="178">
        <v>25.7</v>
      </c>
      <c r="F202" s="179"/>
      <c r="G202" s="180">
        <f t="shared" si="70"/>
        <v>0</v>
      </c>
      <c r="H202" s="161"/>
      <c r="I202" s="160">
        <f t="shared" si="71"/>
        <v>0</v>
      </c>
      <c r="J202" s="161"/>
      <c r="K202" s="160">
        <f t="shared" si="72"/>
        <v>0</v>
      </c>
      <c r="L202" s="160">
        <v>21</v>
      </c>
      <c r="M202" s="160">
        <f t="shared" si="73"/>
        <v>0</v>
      </c>
      <c r="N202" s="160">
        <v>0</v>
      </c>
      <c r="O202" s="160">
        <f t="shared" si="74"/>
        <v>0</v>
      </c>
      <c r="P202" s="160">
        <v>0</v>
      </c>
      <c r="Q202" s="160">
        <f t="shared" si="75"/>
        <v>0</v>
      </c>
      <c r="R202" s="160"/>
      <c r="S202" s="160" t="s">
        <v>236</v>
      </c>
      <c r="T202" s="160" t="s">
        <v>237</v>
      </c>
      <c r="U202" s="160">
        <v>0</v>
      </c>
      <c r="V202" s="160">
        <f t="shared" si="76"/>
        <v>0</v>
      </c>
      <c r="W202" s="160"/>
      <c r="X202" s="160" t="s">
        <v>423</v>
      </c>
      <c r="Y202" s="150"/>
      <c r="Z202" s="150"/>
      <c r="AA202" s="150"/>
      <c r="AB202" s="150"/>
      <c r="AC202" s="150"/>
      <c r="AD202" s="150"/>
      <c r="AE202" s="150"/>
      <c r="AF202" s="150"/>
      <c r="AG202" s="150" t="s">
        <v>1202</v>
      </c>
      <c r="AH202" s="150"/>
      <c r="AI202" s="150"/>
      <c r="AJ202" s="150"/>
      <c r="AK202" s="150"/>
      <c r="AL202" s="150"/>
      <c r="AM202" s="150"/>
      <c r="AN202" s="150"/>
      <c r="AO202" s="150"/>
      <c r="AP202" s="150"/>
      <c r="AQ202" s="150"/>
      <c r="AR202" s="150"/>
      <c r="AS202" s="150"/>
      <c r="AT202" s="150"/>
      <c r="AU202" s="150"/>
      <c r="AV202" s="150"/>
      <c r="AW202" s="150"/>
      <c r="AX202" s="150"/>
      <c r="AY202" s="150"/>
      <c r="AZ202" s="150"/>
      <c r="BA202" s="150"/>
      <c r="BB202" s="150"/>
      <c r="BC202" s="150"/>
      <c r="BD202" s="150"/>
      <c r="BE202" s="150"/>
      <c r="BF202" s="150"/>
      <c r="BG202" s="150"/>
      <c r="BH202" s="150"/>
    </row>
    <row r="203" spans="1:60" outlineLevel="1" x14ac:dyDescent="0.2">
      <c r="A203" s="175">
        <v>183</v>
      </c>
      <c r="B203" s="176" t="s">
        <v>1569</v>
      </c>
      <c r="C203" s="183" t="s">
        <v>1570</v>
      </c>
      <c r="D203" s="177" t="s">
        <v>1395</v>
      </c>
      <c r="E203" s="178">
        <v>2</v>
      </c>
      <c r="F203" s="179"/>
      <c r="G203" s="180">
        <f t="shared" si="70"/>
        <v>0</v>
      </c>
      <c r="H203" s="161"/>
      <c r="I203" s="160">
        <f t="shared" si="71"/>
        <v>0</v>
      </c>
      <c r="J203" s="161"/>
      <c r="K203" s="160">
        <f t="shared" si="72"/>
        <v>0</v>
      </c>
      <c r="L203" s="160">
        <v>21</v>
      </c>
      <c r="M203" s="160">
        <f t="shared" si="73"/>
        <v>0</v>
      </c>
      <c r="N203" s="160">
        <v>0</v>
      </c>
      <c r="O203" s="160">
        <f t="shared" si="74"/>
        <v>0</v>
      </c>
      <c r="P203" s="160">
        <v>0</v>
      </c>
      <c r="Q203" s="160">
        <f t="shared" si="75"/>
        <v>0</v>
      </c>
      <c r="R203" s="160"/>
      <c r="S203" s="160" t="s">
        <v>236</v>
      </c>
      <c r="T203" s="160" t="s">
        <v>237</v>
      </c>
      <c r="U203" s="160">
        <v>0</v>
      </c>
      <c r="V203" s="160">
        <f t="shared" si="76"/>
        <v>0</v>
      </c>
      <c r="W203" s="160"/>
      <c r="X203" s="160" t="s">
        <v>423</v>
      </c>
      <c r="Y203" s="150"/>
      <c r="Z203" s="150"/>
      <c r="AA203" s="150"/>
      <c r="AB203" s="150"/>
      <c r="AC203" s="150"/>
      <c r="AD203" s="150"/>
      <c r="AE203" s="150"/>
      <c r="AF203" s="150"/>
      <c r="AG203" s="150" t="s">
        <v>1202</v>
      </c>
      <c r="AH203" s="150"/>
      <c r="AI203" s="150"/>
      <c r="AJ203" s="150"/>
      <c r="AK203" s="150"/>
      <c r="AL203" s="150"/>
      <c r="AM203" s="150"/>
      <c r="AN203" s="150"/>
      <c r="AO203" s="150"/>
      <c r="AP203" s="150"/>
      <c r="AQ203" s="150"/>
      <c r="AR203" s="150"/>
      <c r="AS203" s="150"/>
      <c r="AT203" s="150"/>
      <c r="AU203" s="150"/>
      <c r="AV203" s="150"/>
      <c r="AW203" s="150"/>
      <c r="AX203" s="150"/>
      <c r="AY203" s="150"/>
      <c r="AZ203" s="150"/>
      <c r="BA203" s="150"/>
      <c r="BB203" s="150"/>
      <c r="BC203" s="150"/>
      <c r="BD203" s="150"/>
      <c r="BE203" s="150"/>
      <c r="BF203" s="150"/>
      <c r="BG203" s="150"/>
      <c r="BH203" s="150"/>
    </row>
    <row r="204" spans="1:60" outlineLevel="1" x14ac:dyDescent="0.2">
      <c r="A204" s="175">
        <v>184</v>
      </c>
      <c r="B204" s="176" t="s">
        <v>1571</v>
      </c>
      <c r="C204" s="183" t="s">
        <v>1572</v>
      </c>
      <c r="D204" s="177" t="s">
        <v>1395</v>
      </c>
      <c r="E204" s="178">
        <v>10</v>
      </c>
      <c r="F204" s="179"/>
      <c r="G204" s="180">
        <f t="shared" si="70"/>
        <v>0</v>
      </c>
      <c r="H204" s="161"/>
      <c r="I204" s="160">
        <f t="shared" si="71"/>
        <v>0</v>
      </c>
      <c r="J204" s="161"/>
      <c r="K204" s="160">
        <f t="shared" si="72"/>
        <v>0</v>
      </c>
      <c r="L204" s="160">
        <v>21</v>
      </c>
      <c r="M204" s="160">
        <f t="shared" si="73"/>
        <v>0</v>
      </c>
      <c r="N204" s="160">
        <v>0</v>
      </c>
      <c r="O204" s="160">
        <f t="shared" si="74"/>
        <v>0</v>
      </c>
      <c r="P204" s="160">
        <v>0</v>
      </c>
      <c r="Q204" s="160">
        <f t="shared" si="75"/>
        <v>0</v>
      </c>
      <c r="R204" s="160"/>
      <c r="S204" s="160" t="s">
        <v>236</v>
      </c>
      <c r="T204" s="160" t="s">
        <v>237</v>
      </c>
      <c r="U204" s="160">
        <v>0</v>
      </c>
      <c r="V204" s="160">
        <f t="shared" si="76"/>
        <v>0</v>
      </c>
      <c r="W204" s="160"/>
      <c r="X204" s="160" t="s">
        <v>423</v>
      </c>
      <c r="Y204" s="150"/>
      <c r="Z204" s="150"/>
      <c r="AA204" s="150"/>
      <c r="AB204" s="150"/>
      <c r="AC204" s="150"/>
      <c r="AD204" s="150"/>
      <c r="AE204" s="150"/>
      <c r="AF204" s="150"/>
      <c r="AG204" s="150" t="s">
        <v>1202</v>
      </c>
      <c r="AH204" s="150"/>
      <c r="AI204" s="150"/>
      <c r="AJ204" s="150"/>
      <c r="AK204" s="150"/>
      <c r="AL204" s="150"/>
      <c r="AM204" s="150"/>
      <c r="AN204" s="150"/>
      <c r="AO204" s="150"/>
      <c r="AP204" s="150"/>
      <c r="AQ204" s="150"/>
      <c r="AR204" s="150"/>
      <c r="AS204" s="150"/>
      <c r="AT204" s="150"/>
      <c r="AU204" s="150"/>
      <c r="AV204" s="150"/>
      <c r="AW204" s="150"/>
      <c r="AX204" s="150"/>
      <c r="AY204" s="150"/>
      <c r="AZ204" s="150"/>
      <c r="BA204" s="150"/>
      <c r="BB204" s="150"/>
      <c r="BC204" s="150"/>
      <c r="BD204" s="150"/>
      <c r="BE204" s="150"/>
      <c r="BF204" s="150"/>
      <c r="BG204" s="150"/>
      <c r="BH204" s="150"/>
    </row>
    <row r="205" spans="1:60" outlineLevel="1" x14ac:dyDescent="0.2">
      <c r="A205" s="175">
        <v>185</v>
      </c>
      <c r="B205" s="176" t="s">
        <v>1573</v>
      </c>
      <c r="C205" s="183" t="s">
        <v>1574</v>
      </c>
      <c r="D205" s="177" t="s">
        <v>1395</v>
      </c>
      <c r="E205" s="178">
        <v>60</v>
      </c>
      <c r="F205" s="179"/>
      <c r="G205" s="180">
        <f t="shared" si="70"/>
        <v>0</v>
      </c>
      <c r="H205" s="161"/>
      <c r="I205" s="160">
        <f t="shared" si="71"/>
        <v>0</v>
      </c>
      <c r="J205" s="161"/>
      <c r="K205" s="160">
        <f t="shared" si="72"/>
        <v>0</v>
      </c>
      <c r="L205" s="160">
        <v>21</v>
      </c>
      <c r="M205" s="160">
        <f t="shared" si="73"/>
        <v>0</v>
      </c>
      <c r="N205" s="160">
        <v>0</v>
      </c>
      <c r="O205" s="160">
        <f t="shared" si="74"/>
        <v>0</v>
      </c>
      <c r="P205" s="160">
        <v>0</v>
      </c>
      <c r="Q205" s="160">
        <f t="shared" si="75"/>
        <v>0</v>
      </c>
      <c r="R205" s="160"/>
      <c r="S205" s="160" t="s">
        <v>236</v>
      </c>
      <c r="T205" s="160" t="s">
        <v>237</v>
      </c>
      <c r="U205" s="160">
        <v>0</v>
      </c>
      <c r="V205" s="160">
        <f t="shared" si="76"/>
        <v>0</v>
      </c>
      <c r="W205" s="160"/>
      <c r="X205" s="160" t="s">
        <v>423</v>
      </c>
      <c r="Y205" s="150"/>
      <c r="Z205" s="150"/>
      <c r="AA205" s="150"/>
      <c r="AB205" s="150"/>
      <c r="AC205" s="150"/>
      <c r="AD205" s="150"/>
      <c r="AE205" s="150"/>
      <c r="AF205" s="150"/>
      <c r="AG205" s="150" t="s">
        <v>1202</v>
      </c>
      <c r="AH205" s="150"/>
      <c r="AI205" s="150"/>
      <c r="AJ205" s="150"/>
      <c r="AK205" s="150"/>
      <c r="AL205" s="150"/>
      <c r="AM205" s="150"/>
      <c r="AN205" s="150"/>
      <c r="AO205" s="150"/>
      <c r="AP205" s="150"/>
      <c r="AQ205" s="150"/>
      <c r="AR205" s="150"/>
      <c r="AS205" s="150"/>
      <c r="AT205" s="150"/>
      <c r="AU205" s="150"/>
      <c r="AV205" s="150"/>
      <c r="AW205" s="150"/>
      <c r="AX205" s="150"/>
      <c r="AY205" s="150"/>
      <c r="AZ205" s="150"/>
      <c r="BA205" s="150"/>
      <c r="BB205" s="150"/>
      <c r="BC205" s="150"/>
      <c r="BD205" s="150"/>
      <c r="BE205" s="150"/>
      <c r="BF205" s="150"/>
      <c r="BG205" s="150"/>
      <c r="BH205" s="150"/>
    </row>
    <row r="206" spans="1:60" outlineLevel="1" x14ac:dyDescent="0.2">
      <c r="A206" s="175">
        <v>186</v>
      </c>
      <c r="B206" s="176" t="s">
        <v>1575</v>
      </c>
      <c r="C206" s="183" t="s">
        <v>1576</v>
      </c>
      <c r="D206" s="177" t="s">
        <v>1395</v>
      </c>
      <c r="E206" s="178">
        <v>70</v>
      </c>
      <c r="F206" s="179"/>
      <c r="G206" s="180">
        <f t="shared" si="70"/>
        <v>0</v>
      </c>
      <c r="H206" s="161"/>
      <c r="I206" s="160">
        <f t="shared" si="71"/>
        <v>0</v>
      </c>
      <c r="J206" s="161"/>
      <c r="K206" s="160">
        <f t="shared" si="72"/>
        <v>0</v>
      </c>
      <c r="L206" s="160">
        <v>21</v>
      </c>
      <c r="M206" s="160">
        <f t="shared" si="73"/>
        <v>0</v>
      </c>
      <c r="N206" s="160">
        <v>0</v>
      </c>
      <c r="O206" s="160">
        <f t="shared" si="74"/>
        <v>0</v>
      </c>
      <c r="P206" s="160">
        <v>0</v>
      </c>
      <c r="Q206" s="160">
        <f t="shared" si="75"/>
        <v>0</v>
      </c>
      <c r="R206" s="160"/>
      <c r="S206" s="160" t="s">
        <v>236</v>
      </c>
      <c r="T206" s="160" t="s">
        <v>237</v>
      </c>
      <c r="U206" s="160">
        <v>0</v>
      </c>
      <c r="V206" s="160">
        <f t="shared" si="76"/>
        <v>0</v>
      </c>
      <c r="W206" s="160"/>
      <c r="X206" s="160" t="s">
        <v>423</v>
      </c>
      <c r="Y206" s="150"/>
      <c r="Z206" s="150"/>
      <c r="AA206" s="150"/>
      <c r="AB206" s="150"/>
      <c r="AC206" s="150"/>
      <c r="AD206" s="150"/>
      <c r="AE206" s="150"/>
      <c r="AF206" s="150"/>
      <c r="AG206" s="150" t="s">
        <v>1202</v>
      </c>
      <c r="AH206" s="150"/>
      <c r="AI206" s="150"/>
      <c r="AJ206" s="150"/>
      <c r="AK206" s="150"/>
      <c r="AL206" s="150"/>
      <c r="AM206" s="150"/>
      <c r="AN206" s="150"/>
      <c r="AO206" s="150"/>
      <c r="AP206" s="150"/>
      <c r="AQ206" s="150"/>
      <c r="AR206" s="150"/>
      <c r="AS206" s="150"/>
      <c r="AT206" s="150"/>
      <c r="AU206" s="150"/>
      <c r="AV206" s="150"/>
      <c r="AW206" s="150"/>
      <c r="AX206" s="150"/>
      <c r="AY206" s="150"/>
      <c r="AZ206" s="150"/>
      <c r="BA206" s="150"/>
      <c r="BB206" s="150"/>
      <c r="BC206" s="150"/>
      <c r="BD206" s="150"/>
      <c r="BE206" s="150"/>
      <c r="BF206" s="150"/>
      <c r="BG206" s="150"/>
      <c r="BH206" s="150"/>
    </row>
    <row r="207" spans="1:60" outlineLevel="1" x14ac:dyDescent="0.2">
      <c r="A207" s="175">
        <v>187</v>
      </c>
      <c r="B207" s="176" t="s">
        <v>1577</v>
      </c>
      <c r="C207" s="183" t="s">
        <v>1578</v>
      </c>
      <c r="D207" s="177" t="s">
        <v>1395</v>
      </c>
      <c r="E207" s="178">
        <v>100</v>
      </c>
      <c r="F207" s="179"/>
      <c r="G207" s="180">
        <f t="shared" si="70"/>
        <v>0</v>
      </c>
      <c r="H207" s="161"/>
      <c r="I207" s="160">
        <f t="shared" si="71"/>
        <v>0</v>
      </c>
      <c r="J207" s="161"/>
      <c r="K207" s="160">
        <f t="shared" si="72"/>
        <v>0</v>
      </c>
      <c r="L207" s="160">
        <v>21</v>
      </c>
      <c r="M207" s="160">
        <f t="shared" si="73"/>
        <v>0</v>
      </c>
      <c r="N207" s="160">
        <v>0</v>
      </c>
      <c r="O207" s="160">
        <f t="shared" si="74"/>
        <v>0</v>
      </c>
      <c r="P207" s="160">
        <v>0</v>
      </c>
      <c r="Q207" s="160">
        <f t="shared" si="75"/>
        <v>0</v>
      </c>
      <c r="R207" s="160"/>
      <c r="S207" s="160" t="s">
        <v>236</v>
      </c>
      <c r="T207" s="160" t="s">
        <v>237</v>
      </c>
      <c r="U207" s="160">
        <v>0</v>
      </c>
      <c r="V207" s="160">
        <f t="shared" si="76"/>
        <v>0</v>
      </c>
      <c r="W207" s="160"/>
      <c r="X207" s="160" t="s">
        <v>423</v>
      </c>
      <c r="Y207" s="150"/>
      <c r="Z207" s="150"/>
      <c r="AA207" s="150"/>
      <c r="AB207" s="150"/>
      <c r="AC207" s="150"/>
      <c r="AD207" s="150"/>
      <c r="AE207" s="150"/>
      <c r="AF207" s="150"/>
      <c r="AG207" s="150" t="s">
        <v>1202</v>
      </c>
      <c r="AH207" s="150"/>
      <c r="AI207" s="150"/>
      <c r="AJ207" s="150"/>
      <c r="AK207" s="150"/>
      <c r="AL207" s="150"/>
      <c r="AM207" s="150"/>
      <c r="AN207" s="150"/>
      <c r="AO207" s="150"/>
      <c r="AP207" s="150"/>
      <c r="AQ207" s="150"/>
      <c r="AR207" s="150"/>
      <c r="AS207" s="150"/>
      <c r="AT207" s="150"/>
      <c r="AU207" s="150"/>
      <c r="AV207" s="150"/>
      <c r="AW207" s="150"/>
      <c r="AX207" s="150"/>
      <c r="AY207" s="150"/>
      <c r="AZ207" s="150"/>
      <c r="BA207" s="150"/>
      <c r="BB207" s="150"/>
      <c r="BC207" s="150"/>
      <c r="BD207" s="150"/>
      <c r="BE207" s="150"/>
      <c r="BF207" s="150"/>
      <c r="BG207" s="150"/>
      <c r="BH207" s="150"/>
    </row>
    <row r="208" spans="1:60" outlineLevel="1" x14ac:dyDescent="0.2">
      <c r="A208" s="175">
        <v>188</v>
      </c>
      <c r="B208" s="176" t="s">
        <v>1579</v>
      </c>
      <c r="C208" s="183" t="s">
        <v>1580</v>
      </c>
      <c r="D208" s="177" t="s">
        <v>1395</v>
      </c>
      <c r="E208" s="178">
        <v>20</v>
      </c>
      <c r="F208" s="179"/>
      <c r="G208" s="180">
        <f t="shared" si="70"/>
        <v>0</v>
      </c>
      <c r="H208" s="161"/>
      <c r="I208" s="160">
        <f t="shared" si="71"/>
        <v>0</v>
      </c>
      <c r="J208" s="161"/>
      <c r="K208" s="160">
        <f t="shared" si="72"/>
        <v>0</v>
      </c>
      <c r="L208" s="160">
        <v>21</v>
      </c>
      <c r="M208" s="160">
        <f t="shared" si="73"/>
        <v>0</v>
      </c>
      <c r="N208" s="160">
        <v>0</v>
      </c>
      <c r="O208" s="160">
        <f t="shared" si="74"/>
        <v>0</v>
      </c>
      <c r="P208" s="160">
        <v>0</v>
      </c>
      <c r="Q208" s="160">
        <f t="shared" si="75"/>
        <v>0</v>
      </c>
      <c r="R208" s="160"/>
      <c r="S208" s="160" t="s">
        <v>236</v>
      </c>
      <c r="T208" s="160" t="s">
        <v>237</v>
      </c>
      <c r="U208" s="160">
        <v>0</v>
      </c>
      <c r="V208" s="160">
        <f t="shared" si="76"/>
        <v>0</v>
      </c>
      <c r="W208" s="160"/>
      <c r="X208" s="160" t="s">
        <v>423</v>
      </c>
      <c r="Y208" s="150"/>
      <c r="Z208" s="150"/>
      <c r="AA208" s="150"/>
      <c r="AB208" s="150"/>
      <c r="AC208" s="150"/>
      <c r="AD208" s="150"/>
      <c r="AE208" s="150"/>
      <c r="AF208" s="150"/>
      <c r="AG208" s="150" t="s">
        <v>1202</v>
      </c>
      <c r="AH208" s="150"/>
      <c r="AI208" s="150"/>
      <c r="AJ208" s="150"/>
      <c r="AK208" s="150"/>
      <c r="AL208" s="150"/>
      <c r="AM208" s="150"/>
      <c r="AN208" s="150"/>
      <c r="AO208" s="150"/>
      <c r="AP208" s="150"/>
      <c r="AQ208" s="150"/>
      <c r="AR208" s="150"/>
      <c r="AS208" s="150"/>
      <c r="AT208" s="150"/>
      <c r="AU208" s="150"/>
      <c r="AV208" s="150"/>
      <c r="AW208" s="150"/>
      <c r="AX208" s="150"/>
      <c r="AY208" s="150"/>
      <c r="AZ208" s="150"/>
      <c r="BA208" s="150"/>
      <c r="BB208" s="150"/>
      <c r="BC208" s="150"/>
      <c r="BD208" s="150"/>
      <c r="BE208" s="150"/>
      <c r="BF208" s="150"/>
      <c r="BG208" s="150"/>
      <c r="BH208" s="150"/>
    </row>
    <row r="209" spans="1:60" outlineLevel="1" x14ac:dyDescent="0.2">
      <c r="A209" s="175">
        <v>189</v>
      </c>
      <c r="B209" s="176" t="s">
        <v>1581</v>
      </c>
      <c r="C209" s="183" t="s">
        <v>1582</v>
      </c>
      <c r="D209" s="177" t="s">
        <v>1395</v>
      </c>
      <c r="E209" s="178">
        <v>54</v>
      </c>
      <c r="F209" s="179"/>
      <c r="G209" s="180">
        <f t="shared" si="70"/>
        <v>0</v>
      </c>
      <c r="H209" s="161"/>
      <c r="I209" s="160">
        <f t="shared" si="71"/>
        <v>0</v>
      </c>
      <c r="J209" s="161"/>
      <c r="K209" s="160">
        <f t="shared" si="72"/>
        <v>0</v>
      </c>
      <c r="L209" s="160">
        <v>21</v>
      </c>
      <c r="M209" s="160">
        <f t="shared" si="73"/>
        <v>0</v>
      </c>
      <c r="N209" s="160">
        <v>0</v>
      </c>
      <c r="O209" s="160">
        <f t="shared" si="74"/>
        <v>0</v>
      </c>
      <c r="P209" s="160">
        <v>0</v>
      </c>
      <c r="Q209" s="160">
        <f t="shared" si="75"/>
        <v>0</v>
      </c>
      <c r="R209" s="160"/>
      <c r="S209" s="160" t="s">
        <v>236</v>
      </c>
      <c r="T209" s="160" t="s">
        <v>237</v>
      </c>
      <c r="U209" s="160">
        <v>0</v>
      </c>
      <c r="V209" s="160">
        <f t="shared" si="76"/>
        <v>0</v>
      </c>
      <c r="W209" s="160"/>
      <c r="X209" s="160" t="s">
        <v>423</v>
      </c>
      <c r="Y209" s="150"/>
      <c r="Z209" s="150"/>
      <c r="AA209" s="150"/>
      <c r="AB209" s="150"/>
      <c r="AC209" s="150"/>
      <c r="AD209" s="150"/>
      <c r="AE209" s="150"/>
      <c r="AF209" s="150"/>
      <c r="AG209" s="150" t="s">
        <v>1202</v>
      </c>
      <c r="AH209" s="150"/>
      <c r="AI209" s="150"/>
      <c r="AJ209" s="150"/>
      <c r="AK209" s="150"/>
      <c r="AL209" s="150"/>
      <c r="AM209" s="150"/>
      <c r="AN209" s="150"/>
      <c r="AO209" s="150"/>
      <c r="AP209" s="150"/>
      <c r="AQ209" s="150"/>
      <c r="AR209" s="150"/>
      <c r="AS209" s="150"/>
      <c r="AT209" s="150"/>
      <c r="AU209" s="150"/>
      <c r="AV209" s="150"/>
      <c r="AW209" s="150"/>
      <c r="AX209" s="150"/>
      <c r="AY209" s="150"/>
      <c r="AZ209" s="150"/>
      <c r="BA209" s="150"/>
      <c r="BB209" s="150"/>
      <c r="BC209" s="150"/>
      <c r="BD209" s="150"/>
      <c r="BE209" s="150"/>
      <c r="BF209" s="150"/>
      <c r="BG209" s="150"/>
      <c r="BH209" s="150"/>
    </row>
    <row r="210" spans="1:60" outlineLevel="1" x14ac:dyDescent="0.2">
      <c r="A210" s="175">
        <v>190</v>
      </c>
      <c r="B210" s="176" t="s">
        <v>1583</v>
      </c>
      <c r="C210" s="183" t="s">
        <v>1584</v>
      </c>
      <c r="D210" s="177" t="s">
        <v>1395</v>
      </c>
      <c r="E210" s="178">
        <v>10</v>
      </c>
      <c r="F210" s="179"/>
      <c r="G210" s="180">
        <f t="shared" si="70"/>
        <v>0</v>
      </c>
      <c r="H210" s="161"/>
      <c r="I210" s="160">
        <f t="shared" si="71"/>
        <v>0</v>
      </c>
      <c r="J210" s="161"/>
      <c r="K210" s="160">
        <f t="shared" si="72"/>
        <v>0</v>
      </c>
      <c r="L210" s="160">
        <v>21</v>
      </c>
      <c r="M210" s="160">
        <f t="shared" si="73"/>
        <v>0</v>
      </c>
      <c r="N210" s="160">
        <v>0</v>
      </c>
      <c r="O210" s="160">
        <f t="shared" si="74"/>
        <v>0</v>
      </c>
      <c r="P210" s="160">
        <v>0</v>
      </c>
      <c r="Q210" s="160">
        <f t="shared" si="75"/>
        <v>0</v>
      </c>
      <c r="R210" s="160"/>
      <c r="S210" s="160" t="s">
        <v>236</v>
      </c>
      <c r="T210" s="160" t="s">
        <v>237</v>
      </c>
      <c r="U210" s="160">
        <v>0</v>
      </c>
      <c r="V210" s="160">
        <f t="shared" si="76"/>
        <v>0</v>
      </c>
      <c r="W210" s="160"/>
      <c r="X210" s="160" t="s">
        <v>423</v>
      </c>
      <c r="Y210" s="150"/>
      <c r="Z210" s="150"/>
      <c r="AA210" s="150"/>
      <c r="AB210" s="150"/>
      <c r="AC210" s="150"/>
      <c r="AD210" s="150"/>
      <c r="AE210" s="150"/>
      <c r="AF210" s="150"/>
      <c r="AG210" s="150" t="s">
        <v>1202</v>
      </c>
      <c r="AH210" s="150"/>
      <c r="AI210" s="150"/>
      <c r="AJ210" s="150"/>
      <c r="AK210" s="150"/>
      <c r="AL210" s="150"/>
      <c r="AM210" s="150"/>
      <c r="AN210" s="150"/>
      <c r="AO210" s="150"/>
      <c r="AP210" s="150"/>
      <c r="AQ210" s="150"/>
      <c r="AR210" s="150"/>
      <c r="AS210" s="150"/>
      <c r="AT210" s="150"/>
      <c r="AU210" s="150"/>
      <c r="AV210" s="150"/>
      <c r="AW210" s="150"/>
      <c r="AX210" s="150"/>
      <c r="AY210" s="150"/>
      <c r="AZ210" s="150"/>
      <c r="BA210" s="150"/>
      <c r="BB210" s="150"/>
      <c r="BC210" s="150"/>
      <c r="BD210" s="150"/>
      <c r="BE210" s="150"/>
      <c r="BF210" s="150"/>
      <c r="BG210" s="150"/>
      <c r="BH210" s="150"/>
    </row>
    <row r="211" spans="1:60" x14ac:dyDescent="0.2">
      <c r="A211" s="163" t="s">
        <v>232</v>
      </c>
      <c r="B211" s="164" t="s">
        <v>103</v>
      </c>
      <c r="C211" s="182" t="s">
        <v>104</v>
      </c>
      <c r="D211" s="165"/>
      <c r="E211" s="166"/>
      <c r="F211" s="167"/>
      <c r="G211" s="168">
        <f>SUMIF(AG212:AG212,"&lt;&gt;NOR",G212:G212)</f>
        <v>0</v>
      </c>
      <c r="H211" s="162"/>
      <c r="I211" s="162">
        <f>SUM(I212:I212)</f>
        <v>0</v>
      </c>
      <c r="J211" s="162"/>
      <c r="K211" s="162">
        <f>SUM(K212:K212)</f>
        <v>0</v>
      </c>
      <c r="L211" s="162"/>
      <c r="M211" s="162">
        <f>SUM(M212:M212)</f>
        <v>0</v>
      </c>
      <c r="N211" s="162"/>
      <c r="O211" s="162">
        <f>SUM(O212:O212)</f>
        <v>0</v>
      </c>
      <c r="P211" s="162"/>
      <c r="Q211" s="162">
        <f>SUM(Q212:Q212)</f>
        <v>0</v>
      </c>
      <c r="R211" s="162"/>
      <c r="S211" s="162"/>
      <c r="T211" s="162"/>
      <c r="U211" s="162"/>
      <c r="V211" s="162">
        <f>SUM(V212:V212)</f>
        <v>0</v>
      </c>
      <c r="W211" s="162"/>
      <c r="X211" s="162"/>
      <c r="AG211" t="s">
        <v>233</v>
      </c>
    </row>
    <row r="212" spans="1:60" outlineLevel="1" x14ac:dyDescent="0.2">
      <c r="A212" s="175">
        <v>191</v>
      </c>
      <c r="B212" s="176" t="s">
        <v>1585</v>
      </c>
      <c r="C212" s="183" t="s">
        <v>1586</v>
      </c>
      <c r="D212" s="177" t="s">
        <v>1277</v>
      </c>
      <c r="E212" s="178">
        <v>2</v>
      </c>
      <c r="F212" s="179"/>
      <c r="G212" s="180">
        <f>ROUND(E212*F212,2)</f>
        <v>0</v>
      </c>
      <c r="H212" s="161"/>
      <c r="I212" s="160">
        <f>ROUND(E212*H212,2)</f>
        <v>0</v>
      </c>
      <c r="J212" s="161"/>
      <c r="K212" s="160">
        <f>ROUND(E212*J212,2)</f>
        <v>0</v>
      </c>
      <c r="L212" s="160">
        <v>21</v>
      </c>
      <c r="M212" s="160">
        <f>G212*(1+L212/100)</f>
        <v>0</v>
      </c>
      <c r="N212" s="160">
        <v>0</v>
      </c>
      <c r="O212" s="160">
        <f>ROUND(E212*N212,2)</f>
        <v>0</v>
      </c>
      <c r="P212" s="160">
        <v>0</v>
      </c>
      <c r="Q212" s="160">
        <f>ROUND(E212*P212,2)</f>
        <v>0</v>
      </c>
      <c r="R212" s="160"/>
      <c r="S212" s="160" t="s">
        <v>236</v>
      </c>
      <c r="T212" s="160" t="s">
        <v>237</v>
      </c>
      <c r="U212" s="160">
        <v>0</v>
      </c>
      <c r="V212" s="160">
        <f>ROUND(E212*U212,2)</f>
        <v>0</v>
      </c>
      <c r="W212" s="160"/>
      <c r="X212" s="160" t="s">
        <v>261</v>
      </c>
      <c r="Y212" s="150"/>
      <c r="Z212" s="150"/>
      <c r="AA212" s="150"/>
      <c r="AB212" s="150"/>
      <c r="AC212" s="150"/>
      <c r="AD212" s="150"/>
      <c r="AE212" s="150"/>
      <c r="AF212" s="150"/>
      <c r="AG212" s="150" t="s">
        <v>1232</v>
      </c>
      <c r="AH212" s="150"/>
      <c r="AI212" s="150"/>
      <c r="AJ212" s="150"/>
      <c r="AK212" s="150"/>
      <c r="AL212" s="150"/>
      <c r="AM212" s="150"/>
      <c r="AN212" s="150"/>
      <c r="AO212" s="150"/>
      <c r="AP212" s="150"/>
      <c r="AQ212" s="150"/>
      <c r="AR212" s="150"/>
      <c r="AS212" s="150"/>
      <c r="AT212" s="150"/>
      <c r="AU212" s="150"/>
      <c r="AV212" s="150"/>
      <c r="AW212" s="150"/>
      <c r="AX212" s="150"/>
      <c r="AY212" s="150"/>
      <c r="AZ212" s="150"/>
      <c r="BA212" s="150"/>
      <c r="BB212" s="150"/>
      <c r="BC212" s="150"/>
      <c r="BD212" s="150"/>
      <c r="BE212" s="150"/>
      <c r="BF212" s="150"/>
      <c r="BG212" s="150"/>
      <c r="BH212" s="150"/>
    </row>
    <row r="213" spans="1:60" x14ac:dyDescent="0.2">
      <c r="A213" s="163" t="s">
        <v>232</v>
      </c>
      <c r="B213" s="164" t="s">
        <v>106</v>
      </c>
      <c r="C213" s="182" t="s">
        <v>107</v>
      </c>
      <c r="D213" s="165"/>
      <c r="E213" s="166"/>
      <c r="F213" s="167"/>
      <c r="G213" s="168">
        <f>SUMIF(AG214:AG215,"&lt;&gt;NOR",G214:G215)</f>
        <v>0</v>
      </c>
      <c r="H213" s="162"/>
      <c r="I213" s="162">
        <f>SUM(I214:I215)</f>
        <v>0</v>
      </c>
      <c r="J213" s="162"/>
      <c r="K213" s="162">
        <f>SUM(K214:K215)</f>
        <v>0</v>
      </c>
      <c r="L213" s="162"/>
      <c r="M213" s="162">
        <f>SUM(M214:M215)</f>
        <v>0</v>
      </c>
      <c r="N213" s="162"/>
      <c r="O213" s="162">
        <f>SUM(O214:O215)</f>
        <v>0</v>
      </c>
      <c r="P213" s="162"/>
      <c r="Q213" s="162">
        <f>SUM(Q214:Q215)</f>
        <v>0</v>
      </c>
      <c r="R213" s="162"/>
      <c r="S213" s="162"/>
      <c r="T213" s="162"/>
      <c r="U213" s="162"/>
      <c r="V213" s="162">
        <f>SUM(V214:V215)</f>
        <v>0</v>
      </c>
      <c r="W213" s="162"/>
      <c r="X213" s="162"/>
      <c r="AG213" t="s">
        <v>233</v>
      </c>
    </row>
    <row r="214" spans="1:60" outlineLevel="1" x14ac:dyDescent="0.2">
      <c r="A214" s="175">
        <v>192</v>
      </c>
      <c r="B214" s="176" t="s">
        <v>1587</v>
      </c>
      <c r="C214" s="183" t="s">
        <v>1588</v>
      </c>
      <c r="D214" s="177" t="s">
        <v>847</v>
      </c>
      <c r="E214" s="178">
        <v>10</v>
      </c>
      <c r="F214" s="179"/>
      <c r="G214" s="180">
        <f>ROUND(E214*F214,2)</f>
        <v>0</v>
      </c>
      <c r="H214" s="161"/>
      <c r="I214" s="160">
        <f>ROUND(E214*H214,2)</f>
        <v>0</v>
      </c>
      <c r="J214" s="161"/>
      <c r="K214" s="160">
        <f>ROUND(E214*J214,2)</f>
        <v>0</v>
      </c>
      <c r="L214" s="160">
        <v>21</v>
      </c>
      <c r="M214" s="160">
        <f>G214*(1+L214/100)</f>
        <v>0</v>
      </c>
      <c r="N214" s="160">
        <v>0</v>
      </c>
      <c r="O214" s="160">
        <f>ROUND(E214*N214,2)</f>
        <v>0</v>
      </c>
      <c r="P214" s="160">
        <v>0</v>
      </c>
      <c r="Q214" s="160">
        <f>ROUND(E214*P214,2)</f>
        <v>0</v>
      </c>
      <c r="R214" s="160"/>
      <c r="S214" s="160" t="s">
        <v>236</v>
      </c>
      <c r="T214" s="160" t="s">
        <v>237</v>
      </c>
      <c r="U214" s="160">
        <v>0</v>
      </c>
      <c r="V214" s="160">
        <f>ROUND(E214*U214,2)</f>
        <v>0</v>
      </c>
      <c r="W214" s="160"/>
      <c r="X214" s="160" t="s">
        <v>261</v>
      </c>
      <c r="Y214" s="150"/>
      <c r="Z214" s="150"/>
      <c r="AA214" s="150"/>
      <c r="AB214" s="150"/>
      <c r="AC214" s="150"/>
      <c r="AD214" s="150"/>
      <c r="AE214" s="150"/>
      <c r="AF214" s="150"/>
      <c r="AG214" s="150" t="s">
        <v>1232</v>
      </c>
      <c r="AH214" s="150"/>
      <c r="AI214" s="150"/>
      <c r="AJ214" s="150"/>
      <c r="AK214" s="150"/>
      <c r="AL214" s="150"/>
      <c r="AM214" s="150"/>
      <c r="AN214" s="150"/>
      <c r="AO214" s="150"/>
      <c r="AP214" s="150"/>
      <c r="AQ214" s="150"/>
      <c r="AR214" s="150"/>
      <c r="AS214" s="150"/>
      <c r="AT214" s="150"/>
      <c r="AU214" s="150"/>
      <c r="AV214" s="150"/>
      <c r="AW214" s="150"/>
      <c r="AX214" s="150"/>
      <c r="AY214" s="150"/>
      <c r="AZ214" s="150"/>
      <c r="BA214" s="150"/>
      <c r="BB214" s="150"/>
      <c r="BC214" s="150"/>
      <c r="BD214" s="150"/>
      <c r="BE214" s="150"/>
      <c r="BF214" s="150"/>
      <c r="BG214" s="150"/>
      <c r="BH214" s="150"/>
    </row>
    <row r="215" spans="1:60" outlineLevel="1" x14ac:dyDescent="0.2">
      <c r="A215" s="169">
        <v>193</v>
      </c>
      <c r="B215" s="170" t="s">
        <v>1589</v>
      </c>
      <c r="C215" s="184" t="s">
        <v>1590</v>
      </c>
      <c r="D215" s="171" t="s">
        <v>1591</v>
      </c>
      <c r="E215" s="172">
        <v>2</v>
      </c>
      <c r="F215" s="173"/>
      <c r="G215" s="174">
        <f>ROUND(E215*F215,2)</f>
        <v>0</v>
      </c>
      <c r="H215" s="161"/>
      <c r="I215" s="160">
        <f>ROUND(E215*H215,2)</f>
        <v>0</v>
      </c>
      <c r="J215" s="161"/>
      <c r="K215" s="160">
        <f>ROUND(E215*J215,2)</f>
        <v>0</v>
      </c>
      <c r="L215" s="160">
        <v>21</v>
      </c>
      <c r="M215" s="160">
        <f>G215*(1+L215/100)</f>
        <v>0</v>
      </c>
      <c r="N215" s="160">
        <v>0</v>
      </c>
      <c r="O215" s="160">
        <f>ROUND(E215*N215,2)</f>
        <v>0</v>
      </c>
      <c r="P215" s="160">
        <v>0</v>
      </c>
      <c r="Q215" s="160">
        <f>ROUND(E215*P215,2)</f>
        <v>0</v>
      </c>
      <c r="R215" s="160"/>
      <c r="S215" s="160" t="s">
        <v>236</v>
      </c>
      <c r="T215" s="160" t="s">
        <v>237</v>
      </c>
      <c r="U215" s="160">
        <v>0</v>
      </c>
      <c r="V215" s="160">
        <f>ROUND(E215*U215,2)</f>
        <v>0</v>
      </c>
      <c r="W215" s="160"/>
      <c r="X215" s="160" t="s">
        <v>261</v>
      </c>
      <c r="Y215" s="150"/>
      <c r="Z215" s="150"/>
      <c r="AA215" s="150"/>
      <c r="AB215" s="150"/>
      <c r="AC215" s="150"/>
      <c r="AD215" s="150"/>
      <c r="AE215" s="150"/>
      <c r="AF215" s="150"/>
      <c r="AG215" s="150" t="s">
        <v>1232</v>
      </c>
      <c r="AH215" s="150"/>
      <c r="AI215" s="150"/>
      <c r="AJ215" s="150"/>
      <c r="AK215" s="150"/>
      <c r="AL215" s="150"/>
      <c r="AM215" s="150"/>
      <c r="AN215" s="150"/>
      <c r="AO215" s="150"/>
      <c r="AP215" s="150"/>
      <c r="AQ215" s="150"/>
      <c r="AR215" s="150"/>
      <c r="AS215" s="150"/>
      <c r="AT215" s="150"/>
      <c r="AU215" s="150"/>
      <c r="AV215" s="150"/>
      <c r="AW215" s="150"/>
      <c r="AX215" s="150"/>
      <c r="AY215" s="150"/>
      <c r="AZ215" s="150"/>
      <c r="BA215" s="150"/>
      <c r="BB215" s="150"/>
      <c r="BC215" s="150"/>
      <c r="BD215" s="150"/>
      <c r="BE215" s="150"/>
      <c r="BF215" s="150"/>
      <c r="BG215" s="150"/>
      <c r="BH215" s="150"/>
    </row>
    <row r="216" spans="1:60" x14ac:dyDescent="0.2">
      <c r="A216" s="3"/>
      <c r="B216" s="4"/>
      <c r="C216" s="185"/>
      <c r="D216" s="6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AE216">
        <v>15</v>
      </c>
      <c r="AF216">
        <v>21</v>
      </c>
      <c r="AG216" t="s">
        <v>219</v>
      </c>
    </row>
    <row r="217" spans="1:60" x14ac:dyDescent="0.2">
      <c r="A217" s="153"/>
      <c r="B217" s="154" t="s">
        <v>31</v>
      </c>
      <c r="C217" s="186"/>
      <c r="D217" s="155"/>
      <c r="E217" s="156"/>
      <c r="F217" s="156"/>
      <c r="G217" s="181">
        <f>G8+G22+G25+G105+G116+G124+G149+G154+G163+G167+G175+G183+G186+G211+G213</f>
        <v>0</v>
      </c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AE217">
        <f>SUMIF(L7:L215,AE216,G7:G215)</f>
        <v>0</v>
      </c>
      <c r="AF217">
        <f>SUMIF(L7:L215,AF216,G7:G215)</f>
        <v>0</v>
      </c>
      <c r="AG217" t="s">
        <v>253</v>
      </c>
    </row>
    <row r="218" spans="1:60" x14ac:dyDescent="0.2">
      <c r="A218" s="3"/>
      <c r="B218" s="4"/>
      <c r="C218" s="185"/>
      <c r="D218" s="6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60" x14ac:dyDescent="0.2">
      <c r="A219" s="3"/>
      <c r="B219" s="4"/>
      <c r="C219" s="185"/>
      <c r="D219" s="6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60" x14ac:dyDescent="0.2">
      <c r="A220" s="276" t="s">
        <v>254</v>
      </c>
      <c r="B220" s="276"/>
      <c r="C220" s="277"/>
      <c r="D220" s="6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60" x14ac:dyDescent="0.2">
      <c r="A221" s="257"/>
      <c r="B221" s="258"/>
      <c r="C221" s="259"/>
      <c r="D221" s="258"/>
      <c r="E221" s="258"/>
      <c r="F221" s="258"/>
      <c r="G221" s="260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AG221" t="s">
        <v>255</v>
      </c>
    </row>
    <row r="222" spans="1:60" x14ac:dyDescent="0.2">
      <c r="A222" s="261"/>
      <c r="B222" s="262"/>
      <c r="C222" s="263"/>
      <c r="D222" s="262"/>
      <c r="E222" s="262"/>
      <c r="F222" s="262"/>
      <c r="G222" s="264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60" x14ac:dyDescent="0.2">
      <c r="A223" s="261"/>
      <c r="B223" s="262"/>
      <c r="C223" s="263"/>
      <c r="D223" s="262"/>
      <c r="E223" s="262"/>
      <c r="F223" s="262"/>
      <c r="G223" s="264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60" x14ac:dyDescent="0.2">
      <c r="A224" s="261"/>
      <c r="B224" s="262"/>
      <c r="C224" s="263"/>
      <c r="D224" s="262"/>
      <c r="E224" s="262"/>
      <c r="F224" s="262"/>
      <c r="G224" s="264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33" x14ac:dyDescent="0.2">
      <c r="A225" s="265"/>
      <c r="B225" s="266"/>
      <c r="C225" s="267"/>
      <c r="D225" s="266"/>
      <c r="E225" s="266"/>
      <c r="F225" s="266"/>
      <c r="G225" s="268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33" x14ac:dyDescent="0.2">
      <c r="A226" s="3"/>
      <c r="B226" s="4"/>
      <c r="C226" s="185"/>
      <c r="D226" s="6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33" x14ac:dyDescent="0.2">
      <c r="C227" s="187"/>
      <c r="D227" s="10"/>
      <c r="AG227" t="s">
        <v>256</v>
      </c>
    </row>
    <row r="228" spans="1:33" x14ac:dyDescent="0.2">
      <c r="D228" s="10"/>
    </row>
    <row r="229" spans="1:33" x14ac:dyDescent="0.2">
      <c r="D229" s="10"/>
    </row>
    <row r="230" spans="1:33" x14ac:dyDescent="0.2">
      <c r="D230" s="10"/>
    </row>
    <row r="231" spans="1:33" x14ac:dyDescent="0.2">
      <c r="D231" s="10"/>
    </row>
    <row r="232" spans="1:33" x14ac:dyDescent="0.2">
      <c r="D232" s="10"/>
    </row>
    <row r="233" spans="1:33" x14ac:dyDescent="0.2">
      <c r="D233" s="10"/>
    </row>
    <row r="234" spans="1:33" x14ac:dyDescent="0.2">
      <c r="D234" s="10"/>
    </row>
    <row r="235" spans="1:33" x14ac:dyDescent="0.2">
      <c r="D235" s="10"/>
    </row>
    <row r="236" spans="1:33" x14ac:dyDescent="0.2">
      <c r="D236" s="10"/>
    </row>
    <row r="237" spans="1:33" x14ac:dyDescent="0.2">
      <c r="D237" s="10"/>
    </row>
    <row r="238" spans="1:33" x14ac:dyDescent="0.2">
      <c r="D238" s="10"/>
    </row>
    <row r="239" spans="1:33" x14ac:dyDescent="0.2">
      <c r="D239" s="10"/>
    </row>
    <row r="240" spans="1:33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6">
    <mergeCell ref="A221:G225"/>
    <mergeCell ref="A1:G1"/>
    <mergeCell ref="C2:G2"/>
    <mergeCell ref="C3:G3"/>
    <mergeCell ref="C4:G4"/>
    <mergeCell ref="A220:C220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activeCell="C81" sqref="C81"/>
    </sheetView>
  </sheetViews>
  <sheetFormatPr defaultRowHeight="12.75" outlineLevelRow="1" x14ac:dyDescent="0.2"/>
  <cols>
    <col min="1" max="1" width="3.42578125" customWidth="1"/>
    <col min="2" max="2" width="12.5703125" style="124" customWidth="1"/>
    <col min="3" max="3" width="38.28515625" style="124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69" t="s">
        <v>7</v>
      </c>
      <c r="B1" s="269"/>
      <c r="C1" s="269"/>
      <c r="D1" s="269"/>
      <c r="E1" s="269"/>
      <c r="F1" s="269"/>
      <c r="G1" s="269"/>
      <c r="AG1" t="s">
        <v>207</v>
      </c>
    </row>
    <row r="2" spans="1:60" ht="24.95" customHeight="1" x14ac:dyDescent="0.2">
      <c r="A2" s="142" t="s">
        <v>8</v>
      </c>
      <c r="B2" s="49" t="s">
        <v>43</v>
      </c>
      <c r="C2" s="270" t="s">
        <v>44</v>
      </c>
      <c r="D2" s="271"/>
      <c r="E2" s="271"/>
      <c r="F2" s="271"/>
      <c r="G2" s="272"/>
      <c r="AG2" t="s">
        <v>208</v>
      </c>
    </row>
    <row r="3" spans="1:60" ht="24.95" customHeight="1" x14ac:dyDescent="0.2">
      <c r="A3" s="142" t="s">
        <v>9</v>
      </c>
      <c r="B3" s="49" t="s">
        <v>52</v>
      </c>
      <c r="C3" s="270" t="s">
        <v>53</v>
      </c>
      <c r="D3" s="271"/>
      <c r="E3" s="271"/>
      <c r="F3" s="271"/>
      <c r="G3" s="272"/>
      <c r="AC3" s="124" t="s">
        <v>208</v>
      </c>
      <c r="AG3" t="s">
        <v>209</v>
      </c>
    </row>
    <row r="4" spans="1:60" ht="24.95" customHeight="1" x14ac:dyDescent="0.2">
      <c r="A4" s="143" t="s">
        <v>10</v>
      </c>
      <c r="B4" s="144" t="s">
        <v>62</v>
      </c>
      <c r="C4" s="273" t="s">
        <v>63</v>
      </c>
      <c r="D4" s="274"/>
      <c r="E4" s="274"/>
      <c r="F4" s="274"/>
      <c r="G4" s="275"/>
      <c r="AG4" t="s">
        <v>210</v>
      </c>
    </row>
    <row r="5" spans="1:60" x14ac:dyDescent="0.2">
      <c r="D5" s="10"/>
    </row>
    <row r="6" spans="1:60" ht="38.25" x14ac:dyDescent="0.2">
      <c r="A6" s="146" t="s">
        <v>211</v>
      </c>
      <c r="B6" s="148" t="s">
        <v>212</v>
      </c>
      <c r="C6" s="148" t="s">
        <v>213</v>
      </c>
      <c r="D6" s="147" t="s">
        <v>214</v>
      </c>
      <c r="E6" s="146" t="s">
        <v>215</v>
      </c>
      <c r="F6" s="145" t="s">
        <v>216</v>
      </c>
      <c r="G6" s="146" t="s">
        <v>31</v>
      </c>
      <c r="H6" s="149" t="s">
        <v>32</v>
      </c>
      <c r="I6" s="149" t="s">
        <v>217</v>
      </c>
      <c r="J6" s="149" t="s">
        <v>33</v>
      </c>
      <c r="K6" s="149" t="s">
        <v>218</v>
      </c>
      <c r="L6" s="149" t="s">
        <v>219</v>
      </c>
      <c r="M6" s="149" t="s">
        <v>220</v>
      </c>
      <c r="N6" s="149" t="s">
        <v>221</v>
      </c>
      <c r="O6" s="149" t="s">
        <v>222</v>
      </c>
      <c r="P6" s="149" t="s">
        <v>223</v>
      </c>
      <c r="Q6" s="149" t="s">
        <v>224</v>
      </c>
      <c r="R6" s="149" t="s">
        <v>225</v>
      </c>
      <c r="S6" s="149" t="s">
        <v>226</v>
      </c>
      <c r="T6" s="149" t="s">
        <v>227</v>
      </c>
      <c r="U6" s="149" t="s">
        <v>228</v>
      </c>
      <c r="V6" s="149" t="s">
        <v>229</v>
      </c>
      <c r="W6" s="149" t="s">
        <v>230</v>
      </c>
      <c r="X6" s="149" t="s">
        <v>231</v>
      </c>
    </row>
    <row r="7" spans="1:60" hidden="1" x14ac:dyDescent="0.2">
      <c r="A7" s="3"/>
      <c r="B7" s="4"/>
      <c r="C7" s="4"/>
      <c r="D7" s="6"/>
      <c r="E7" s="151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</row>
    <row r="8" spans="1:60" x14ac:dyDescent="0.2">
      <c r="A8" s="163" t="s">
        <v>232</v>
      </c>
      <c r="B8" s="164" t="s">
        <v>79</v>
      </c>
      <c r="C8" s="182" t="s">
        <v>80</v>
      </c>
      <c r="D8" s="165"/>
      <c r="E8" s="166"/>
      <c r="F8" s="167"/>
      <c r="G8" s="168">
        <f>SUMIF(AG9:AG10,"&lt;&gt;NOR",G9:G10)</f>
        <v>0</v>
      </c>
      <c r="H8" s="162"/>
      <c r="I8" s="162">
        <f>SUM(I9:I10)</f>
        <v>0</v>
      </c>
      <c r="J8" s="162"/>
      <c r="K8" s="162">
        <f>SUM(K9:K10)</f>
        <v>0</v>
      </c>
      <c r="L8" s="162"/>
      <c r="M8" s="162">
        <f>SUM(M9:M10)</f>
        <v>0</v>
      </c>
      <c r="N8" s="162"/>
      <c r="O8" s="162">
        <f>SUM(O9:O10)</f>
        <v>0</v>
      </c>
      <c r="P8" s="162"/>
      <c r="Q8" s="162">
        <f>SUM(Q9:Q10)</f>
        <v>0</v>
      </c>
      <c r="R8" s="162"/>
      <c r="S8" s="162"/>
      <c r="T8" s="162"/>
      <c r="U8" s="162"/>
      <c r="V8" s="162">
        <f>SUM(V9:V10)</f>
        <v>0</v>
      </c>
      <c r="W8" s="162"/>
      <c r="X8" s="162"/>
      <c r="AG8" t="s">
        <v>233</v>
      </c>
    </row>
    <row r="9" spans="1:60" ht="22.5" outlineLevel="1" x14ac:dyDescent="0.2">
      <c r="A9" s="175">
        <v>1</v>
      </c>
      <c r="B9" s="176" t="s">
        <v>1592</v>
      </c>
      <c r="C9" s="183" t="s">
        <v>1593</v>
      </c>
      <c r="D9" s="177" t="s">
        <v>351</v>
      </c>
      <c r="E9" s="178">
        <v>91</v>
      </c>
      <c r="F9" s="179"/>
      <c r="G9" s="180">
        <f>ROUND(E9*F9,2)</f>
        <v>0</v>
      </c>
      <c r="H9" s="161"/>
      <c r="I9" s="160">
        <f>ROUND(E9*H9,2)</f>
        <v>0</v>
      </c>
      <c r="J9" s="161"/>
      <c r="K9" s="160">
        <f>ROUND(E9*J9,2)</f>
        <v>0</v>
      </c>
      <c r="L9" s="160">
        <v>21</v>
      </c>
      <c r="M9" s="160">
        <f>G9*(1+L9/100)</f>
        <v>0</v>
      </c>
      <c r="N9" s="160">
        <v>0</v>
      </c>
      <c r="O9" s="160">
        <f>ROUND(E9*N9,2)</f>
        <v>0</v>
      </c>
      <c r="P9" s="160">
        <v>0</v>
      </c>
      <c r="Q9" s="160">
        <f>ROUND(E9*P9,2)</f>
        <v>0</v>
      </c>
      <c r="R9" s="160"/>
      <c r="S9" s="160" t="s">
        <v>236</v>
      </c>
      <c r="T9" s="160" t="s">
        <v>295</v>
      </c>
      <c r="U9" s="160">
        <v>0</v>
      </c>
      <c r="V9" s="160">
        <f>ROUND(E9*U9,2)</f>
        <v>0</v>
      </c>
      <c r="W9" s="160"/>
      <c r="X9" s="160" t="s">
        <v>261</v>
      </c>
      <c r="Y9" s="150"/>
      <c r="Z9" s="150"/>
      <c r="AA9" s="150"/>
      <c r="AB9" s="150"/>
      <c r="AC9" s="150"/>
      <c r="AD9" s="150"/>
      <c r="AE9" s="150"/>
      <c r="AF9" s="150"/>
      <c r="AG9" s="150" t="s">
        <v>1232</v>
      </c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</row>
    <row r="10" spans="1:60" ht="22.5" outlineLevel="1" x14ac:dyDescent="0.2">
      <c r="A10" s="175">
        <v>2</v>
      </c>
      <c r="B10" s="176" t="s">
        <v>1594</v>
      </c>
      <c r="C10" s="183" t="s">
        <v>1595</v>
      </c>
      <c r="D10" s="177" t="s">
        <v>351</v>
      </c>
      <c r="E10" s="178">
        <v>40</v>
      </c>
      <c r="F10" s="179"/>
      <c r="G10" s="180">
        <f>ROUND(E10*F10,2)</f>
        <v>0</v>
      </c>
      <c r="H10" s="161"/>
      <c r="I10" s="160">
        <f>ROUND(E10*H10,2)</f>
        <v>0</v>
      </c>
      <c r="J10" s="161"/>
      <c r="K10" s="160">
        <f>ROUND(E10*J10,2)</f>
        <v>0</v>
      </c>
      <c r="L10" s="160">
        <v>21</v>
      </c>
      <c r="M10" s="160">
        <f>G10*(1+L10/100)</f>
        <v>0</v>
      </c>
      <c r="N10" s="160">
        <v>0</v>
      </c>
      <c r="O10" s="160">
        <f>ROUND(E10*N10,2)</f>
        <v>0</v>
      </c>
      <c r="P10" s="160">
        <v>0</v>
      </c>
      <c r="Q10" s="160">
        <f>ROUND(E10*P10,2)</f>
        <v>0</v>
      </c>
      <c r="R10" s="160"/>
      <c r="S10" s="160" t="s">
        <v>236</v>
      </c>
      <c r="T10" s="160" t="s">
        <v>295</v>
      </c>
      <c r="U10" s="160">
        <v>0</v>
      </c>
      <c r="V10" s="160">
        <f>ROUND(E10*U10,2)</f>
        <v>0</v>
      </c>
      <c r="W10" s="160"/>
      <c r="X10" s="160" t="s">
        <v>261</v>
      </c>
      <c r="Y10" s="150"/>
      <c r="Z10" s="150"/>
      <c r="AA10" s="150"/>
      <c r="AB10" s="150"/>
      <c r="AC10" s="150"/>
      <c r="AD10" s="150"/>
      <c r="AE10" s="150"/>
      <c r="AF10" s="150"/>
      <c r="AG10" s="150" t="s">
        <v>1232</v>
      </c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</row>
    <row r="11" spans="1:60" x14ac:dyDescent="0.2">
      <c r="A11" s="163" t="s">
        <v>232</v>
      </c>
      <c r="B11" s="164" t="s">
        <v>81</v>
      </c>
      <c r="C11" s="182" t="s">
        <v>82</v>
      </c>
      <c r="D11" s="165"/>
      <c r="E11" s="166"/>
      <c r="F11" s="167"/>
      <c r="G11" s="168">
        <f>SUMIF(AG12:AG17,"&lt;&gt;NOR",G12:G17)</f>
        <v>0</v>
      </c>
      <c r="H11" s="162"/>
      <c r="I11" s="162">
        <f>SUM(I12:I17)</f>
        <v>0</v>
      </c>
      <c r="J11" s="162"/>
      <c r="K11" s="162">
        <f>SUM(K12:K17)</f>
        <v>0</v>
      </c>
      <c r="L11" s="162"/>
      <c r="M11" s="162">
        <f>SUM(M12:M17)</f>
        <v>0</v>
      </c>
      <c r="N11" s="162"/>
      <c r="O11" s="162">
        <f>SUM(O12:O17)</f>
        <v>0</v>
      </c>
      <c r="P11" s="162"/>
      <c r="Q11" s="162">
        <f>SUM(Q12:Q17)</f>
        <v>0</v>
      </c>
      <c r="R11" s="162"/>
      <c r="S11" s="162"/>
      <c r="T11" s="162"/>
      <c r="U11" s="162"/>
      <c r="V11" s="162">
        <f>SUM(V12:V17)</f>
        <v>0</v>
      </c>
      <c r="W11" s="162"/>
      <c r="X11" s="162"/>
      <c r="AG11" t="s">
        <v>233</v>
      </c>
    </row>
    <row r="12" spans="1:60" outlineLevel="1" x14ac:dyDescent="0.2">
      <c r="A12" s="175">
        <v>3</v>
      </c>
      <c r="B12" s="176" t="s">
        <v>1596</v>
      </c>
      <c r="C12" s="183" t="s">
        <v>1597</v>
      </c>
      <c r="D12" s="177" t="s">
        <v>267</v>
      </c>
      <c r="E12" s="178">
        <v>140.80000000000001</v>
      </c>
      <c r="F12" s="179"/>
      <c r="G12" s="180">
        <f t="shared" ref="G12:G17" si="0">ROUND(E12*F12,2)</f>
        <v>0</v>
      </c>
      <c r="H12" s="161"/>
      <c r="I12" s="160">
        <f t="shared" ref="I12:I17" si="1">ROUND(E12*H12,2)</f>
        <v>0</v>
      </c>
      <c r="J12" s="161"/>
      <c r="K12" s="160">
        <f t="shared" ref="K12:K17" si="2">ROUND(E12*J12,2)</f>
        <v>0</v>
      </c>
      <c r="L12" s="160">
        <v>21</v>
      </c>
      <c r="M12" s="160">
        <f t="shared" ref="M12:M17" si="3">G12*(1+L12/100)</f>
        <v>0</v>
      </c>
      <c r="N12" s="160">
        <v>0</v>
      </c>
      <c r="O12" s="160">
        <f t="shared" ref="O12:O17" si="4">ROUND(E12*N12,2)</f>
        <v>0</v>
      </c>
      <c r="P12" s="160">
        <v>0</v>
      </c>
      <c r="Q12" s="160">
        <f t="shared" ref="Q12:Q17" si="5">ROUND(E12*P12,2)</f>
        <v>0</v>
      </c>
      <c r="R12" s="160"/>
      <c r="S12" s="160" t="s">
        <v>236</v>
      </c>
      <c r="T12" s="160" t="s">
        <v>295</v>
      </c>
      <c r="U12" s="160">
        <v>0</v>
      </c>
      <c r="V12" s="160">
        <f t="shared" ref="V12:V17" si="6">ROUND(E12*U12,2)</f>
        <v>0</v>
      </c>
      <c r="W12" s="160"/>
      <c r="X12" s="160" t="s">
        <v>261</v>
      </c>
      <c r="Y12" s="150"/>
      <c r="Z12" s="150"/>
      <c r="AA12" s="150"/>
      <c r="AB12" s="150"/>
      <c r="AC12" s="150"/>
      <c r="AD12" s="150"/>
      <c r="AE12" s="150"/>
      <c r="AF12" s="150"/>
      <c r="AG12" s="150" t="s">
        <v>1232</v>
      </c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</row>
    <row r="13" spans="1:60" outlineLevel="1" x14ac:dyDescent="0.2">
      <c r="A13" s="175">
        <v>4</v>
      </c>
      <c r="B13" s="176" t="s">
        <v>1598</v>
      </c>
      <c r="C13" s="183" t="s">
        <v>1599</v>
      </c>
      <c r="D13" s="177" t="s">
        <v>267</v>
      </c>
      <c r="E13" s="178">
        <v>140.80000000000001</v>
      </c>
      <c r="F13" s="179"/>
      <c r="G13" s="180">
        <f t="shared" si="0"/>
        <v>0</v>
      </c>
      <c r="H13" s="161"/>
      <c r="I13" s="160">
        <f t="shared" si="1"/>
        <v>0</v>
      </c>
      <c r="J13" s="161"/>
      <c r="K13" s="160">
        <f t="shared" si="2"/>
        <v>0</v>
      </c>
      <c r="L13" s="160">
        <v>21</v>
      </c>
      <c r="M13" s="160">
        <f t="shared" si="3"/>
        <v>0</v>
      </c>
      <c r="N13" s="160">
        <v>0</v>
      </c>
      <c r="O13" s="160">
        <f t="shared" si="4"/>
        <v>0</v>
      </c>
      <c r="P13" s="160">
        <v>0</v>
      </c>
      <c r="Q13" s="160">
        <f t="shared" si="5"/>
        <v>0</v>
      </c>
      <c r="R13" s="160"/>
      <c r="S13" s="160" t="s">
        <v>236</v>
      </c>
      <c r="T13" s="160" t="s">
        <v>295</v>
      </c>
      <c r="U13" s="160">
        <v>0</v>
      </c>
      <c r="V13" s="160">
        <f t="shared" si="6"/>
        <v>0</v>
      </c>
      <c r="W13" s="160"/>
      <c r="X13" s="160" t="s">
        <v>261</v>
      </c>
      <c r="Y13" s="150"/>
      <c r="Z13" s="150"/>
      <c r="AA13" s="150"/>
      <c r="AB13" s="150"/>
      <c r="AC13" s="150"/>
      <c r="AD13" s="150"/>
      <c r="AE13" s="150"/>
      <c r="AF13" s="150"/>
      <c r="AG13" s="150" t="s">
        <v>1232</v>
      </c>
      <c r="AH13" s="150"/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50"/>
      <c r="BF13" s="150"/>
      <c r="BG13" s="150"/>
      <c r="BH13" s="150"/>
    </row>
    <row r="14" spans="1:60" outlineLevel="1" x14ac:dyDescent="0.2">
      <c r="A14" s="175">
        <v>5</v>
      </c>
      <c r="B14" s="176" t="s">
        <v>1600</v>
      </c>
      <c r="C14" s="183" t="s">
        <v>1601</v>
      </c>
      <c r="D14" s="177" t="s">
        <v>267</v>
      </c>
      <c r="E14" s="178">
        <v>140.80000000000001</v>
      </c>
      <c r="F14" s="179"/>
      <c r="G14" s="180">
        <f t="shared" si="0"/>
        <v>0</v>
      </c>
      <c r="H14" s="161"/>
      <c r="I14" s="160">
        <f t="shared" si="1"/>
        <v>0</v>
      </c>
      <c r="J14" s="161"/>
      <c r="K14" s="160">
        <f t="shared" si="2"/>
        <v>0</v>
      </c>
      <c r="L14" s="160">
        <v>21</v>
      </c>
      <c r="M14" s="160">
        <f t="shared" si="3"/>
        <v>0</v>
      </c>
      <c r="N14" s="160">
        <v>0</v>
      </c>
      <c r="O14" s="160">
        <f t="shared" si="4"/>
        <v>0</v>
      </c>
      <c r="P14" s="160">
        <v>0</v>
      </c>
      <c r="Q14" s="160">
        <f t="shared" si="5"/>
        <v>0</v>
      </c>
      <c r="R14" s="160"/>
      <c r="S14" s="160" t="s">
        <v>236</v>
      </c>
      <c r="T14" s="160" t="s">
        <v>295</v>
      </c>
      <c r="U14" s="160">
        <v>0</v>
      </c>
      <c r="V14" s="160">
        <f t="shared" si="6"/>
        <v>0</v>
      </c>
      <c r="W14" s="160"/>
      <c r="X14" s="160" t="s">
        <v>261</v>
      </c>
      <c r="Y14" s="150"/>
      <c r="Z14" s="150"/>
      <c r="AA14" s="150"/>
      <c r="AB14" s="150"/>
      <c r="AC14" s="150"/>
      <c r="AD14" s="150"/>
      <c r="AE14" s="150"/>
      <c r="AF14" s="150"/>
      <c r="AG14" s="150" t="s">
        <v>1232</v>
      </c>
      <c r="AH14" s="150"/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</row>
    <row r="15" spans="1:60" outlineLevel="1" x14ac:dyDescent="0.2">
      <c r="A15" s="175">
        <v>6</v>
      </c>
      <c r="B15" s="176" t="s">
        <v>1602</v>
      </c>
      <c r="C15" s="183" t="s">
        <v>1603</v>
      </c>
      <c r="D15" s="177" t="s">
        <v>267</v>
      </c>
      <c r="E15" s="178">
        <v>56.32</v>
      </c>
      <c r="F15" s="179"/>
      <c r="G15" s="180">
        <f t="shared" si="0"/>
        <v>0</v>
      </c>
      <c r="H15" s="161"/>
      <c r="I15" s="160">
        <f t="shared" si="1"/>
        <v>0</v>
      </c>
      <c r="J15" s="161"/>
      <c r="K15" s="160">
        <f t="shared" si="2"/>
        <v>0</v>
      </c>
      <c r="L15" s="160">
        <v>21</v>
      </c>
      <c r="M15" s="160">
        <f t="shared" si="3"/>
        <v>0</v>
      </c>
      <c r="N15" s="160">
        <v>0</v>
      </c>
      <c r="O15" s="160">
        <f t="shared" si="4"/>
        <v>0</v>
      </c>
      <c r="P15" s="160">
        <v>0</v>
      </c>
      <c r="Q15" s="160">
        <f t="shared" si="5"/>
        <v>0</v>
      </c>
      <c r="R15" s="160"/>
      <c r="S15" s="160" t="s">
        <v>236</v>
      </c>
      <c r="T15" s="160" t="s">
        <v>295</v>
      </c>
      <c r="U15" s="160">
        <v>0</v>
      </c>
      <c r="V15" s="160">
        <f t="shared" si="6"/>
        <v>0</v>
      </c>
      <c r="W15" s="160"/>
      <c r="X15" s="160" t="s">
        <v>261</v>
      </c>
      <c r="Y15" s="150"/>
      <c r="Z15" s="150"/>
      <c r="AA15" s="150"/>
      <c r="AB15" s="150"/>
      <c r="AC15" s="150"/>
      <c r="AD15" s="150"/>
      <c r="AE15" s="150"/>
      <c r="AF15" s="150"/>
      <c r="AG15" s="150" t="s">
        <v>1232</v>
      </c>
      <c r="AH15" s="150"/>
      <c r="AI15" s="150"/>
      <c r="AJ15" s="150"/>
      <c r="AK15" s="150"/>
      <c r="AL15" s="150"/>
      <c r="AM15" s="150"/>
      <c r="AN15" s="150"/>
      <c r="AO15" s="150"/>
      <c r="AP15" s="150"/>
      <c r="AQ15" s="150"/>
      <c r="AR15" s="150"/>
      <c r="AS15" s="150"/>
      <c r="AT15" s="150"/>
      <c r="AU15" s="150"/>
      <c r="AV15" s="150"/>
      <c r="AW15" s="150"/>
      <c r="AX15" s="150"/>
      <c r="AY15" s="150"/>
      <c r="AZ15" s="150"/>
      <c r="BA15" s="150"/>
      <c r="BB15" s="150"/>
      <c r="BC15" s="150"/>
      <c r="BD15" s="150"/>
      <c r="BE15" s="150"/>
      <c r="BF15" s="150"/>
      <c r="BG15" s="150"/>
      <c r="BH15" s="150"/>
    </row>
    <row r="16" spans="1:60" outlineLevel="1" x14ac:dyDescent="0.2">
      <c r="A16" s="175">
        <v>7</v>
      </c>
      <c r="B16" s="176" t="s">
        <v>1604</v>
      </c>
      <c r="C16" s="183" t="s">
        <v>1605</v>
      </c>
      <c r="D16" s="177" t="s">
        <v>267</v>
      </c>
      <c r="E16" s="178">
        <v>84.48</v>
      </c>
      <c r="F16" s="179"/>
      <c r="G16" s="180">
        <f t="shared" si="0"/>
        <v>0</v>
      </c>
      <c r="H16" s="161"/>
      <c r="I16" s="160">
        <f t="shared" si="1"/>
        <v>0</v>
      </c>
      <c r="J16" s="161"/>
      <c r="K16" s="160">
        <f t="shared" si="2"/>
        <v>0</v>
      </c>
      <c r="L16" s="160">
        <v>21</v>
      </c>
      <c r="M16" s="160">
        <f t="shared" si="3"/>
        <v>0</v>
      </c>
      <c r="N16" s="160">
        <v>0</v>
      </c>
      <c r="O16" s="160">
        <f t="shared" si="4"/>
        <v>0</v>
      </c>
      <c r="P16" s="160">
        <v>0</v>
      </c>
      <c r="Q16" s="160">
        <f t="shared" si="5"/>
        <v>0</v>
      </c>
      <c r="R16" s="160"/>
      <c r="S16" s="160" t="s">
        <v>236</v>
      </c>
      <c r="T16" s="160" t="s">
        <v>295</v>
      </c>
      <c r="U16" s="160">
        <v>0</v>
      </c>
      <c r="V16" s="160">
        <f t="shared" si="6"/>
        <v>0</v>
      </c>
      <c r="W16" s="160"/>
      <c r="X16" s="160" t="s">
        <v>261</v>
      </c>
      <c r="Y16" s="150"/>
      <c r="Z16" s="150"/>
      <c r="AA16" s="150"/>
      <c r="AB16" s="150"/>
      <c r="AC16" s="150"/>
      <c r="AD16" s="150"/>
      <c r="AE16" s="150"/>
      <c r="AF16" s="150"/>
      <c r="AG16" s="150" t="s">
        <v>1232</v>
      </c>
      <c r="AH16" s="150"/>
      <c r="AI16" s="150"/>
      <c r="AJ16" s="150"/>
      <c r="AK16" s="150"/>
      <c r="AL16" s="150"/>
      <c r="AM16" s="150"/>
      <c r="AN16" s="150"/>
      <c r="AO16" s="150"/>
      <c r="AP16" s="150"/>
      <c r="AQ16" s="150"/>
      <c r="AR16" s="150"/>
      <c r="AS16" s="150"/>
      <c r="AT16" s="150"/>
      <c r="AU16" s="150"/>
      <c r="AV16" s="150"/>
      <c r="AW16" s="150"/>
      <c r="AX16" s="150"/>
      <c r="AY16" s="150"/>
      <c r="AZ16" s="150"/>
      <c r="BA16" s="150"/>
      <c r="BB16" s="150"/>
      <c r="BC16" s="150"/>
      <c r="BD16" s="150"/>
      <c r="BE16" s="150"/>
      <c r="BF16" s="150"/>
      <c r="BG16" s="150"/>
      <c r="BH16" s="150"/>
    </row>
    <row r="17" spans="1:60" ht="22.5" outlineLevel="1" x14ac:dyDescent="0.2">
      <c r="A17" s="175">
        <v>8</v>
      </c>
      <c r="B17" s="176" t="s">
        <v>1606</v>
      </c>
      <c r="C17" s="183" t="s">
        <v>1607</v>
      </c>
      <c r="D17" s="177" t="s">
        <v>267</v>
      </c>
      <c r="E17" s="178">
        <v>84.48</v>
      </c>
      <c r="F17" s="179"/>
      <c r="G17" s="180">
        <f t="shared" si="0"/>
        <v>0</v>
      </c>
      <c r="H17" s="161"/>
      <c r="I17" s="160">
        <f t="shared" si="1"/>
        <v>0</v>
      </c>
      <c r="J17" s="161"/>
      <c r="K17" s="160">
        <f t="shared" si="2"/>
        <v>0</v>
      </c>
      <c r="L17" s="160">
        <v>21</v>
      </c>
      <c r="M17" s="160">
        <f t="shared" si="3"/>
        <v>0</v>
      </c>
      <c r="N17" s="160">
        <v>0</v>
      </c>
      <c r="O17" s="160">
        <f t="shared" si="4"/>
        <v>0</v>
      </c>
      <c r="P17" s="160">
        <v>0</v>
      </c>
      <c r="Q17" s="160">
        <f t="shared" si="5"/>
        <v>0</v>
      </c>
      <c r="R17" s="160"/>
      <c r="S17" s="160" t="s">
        <v>236</v>
      </c>
      <c r="T17" s="160" t="s">
        <v>295</v>
      </c>
      <c r="U17" s="160">
        <v>0</v>
      </c>
      <c r="V17" s="160">
        <f t="shared" si="6"/>
        <v>0</v>
      </c>
      <c r="W17" s="160"/>
      <c r="X17" s="160" t="s">
        <v>261</v>
      </c>
      <c r="Y17" s="150"/>
      <c r="Z17" s="150"/>
      <c r="AA17" s="150"/>
      <c r="AB17" s="150"/>
      <c r="AC17" s="150"/>
      <c r="AD17" s="150"/>
      <c r="AE17" s="150"/>
      <c r="AF17" s="150"/>
      <c r="AG17" s="150" t="s">
        <v>1232</v>
      </c>
      <c r="AH17" s="150"/>
      <c r="AI17" s="150"/>
      <c r="AJ17" s="150"/>
      <c r="AK17" s="150"/>
      <c r="AL17" s="150"/>
      <c r="AM17" s="150"/>
      <c r="AN17" s="150"/>
      <c r="AO17" s="150"/>
      <c r="AP17" s="150"/>
      <c r="AQ17" s="150"/>
      <c r="AR17" s="150"/>
      <c r="AS17" s="150"/>
      <c r="AT17" s="150"/>
      <c r="AU17" s="150"/>
      <c r="AV17" s="150"/>
      <c r="AW17" s="150"/>
      <c r="AX17" s="150"/>
      <c r="AY17" s="150"/>
      <c r="AZ17" s="150"/>
      <c r="BA17" s="150"/>
      <c r="BB17" s="150"/>
      <c r="BC17" s="150"/>
      <c r="BD17" s="150"/>
      <c r="BE17" s="150"/>
      <c r="BF17" s="150"/>
      <c r="BG17" s="150"/>
      <c r="BH17" s="150"/>
    </row>
    <row r="18" spans="1:60" x14ac:dyDescent="0.2">
      <c r="A18" s="163" t="s">
        <v>232</v>
      </c>
      <c r="B18" s="164" t="s">
        <v>83</v>
      </c>
      <c r="C18" s="182" t="s">
        <v>85</v>
      </c>
      <c r="D18" s="165"/>
      <c r="E18" s="166"/>
      <c r="F18" s="167"/>
      <c r="G18" s="168">
        <f>SUMIF(AG19:AG27,"&lt;&gt;NOR",G19:G27)</f>
        <v>0</v>
      </c>
      <c r="H18" s="162"/>
      <c r="I18" s="162">
        <f>SUM(I19:I27)</f>
        <v>0</v>
      </c>
      <c r="J18" s="162"/>
      <c r="K18" s="162">
        <f>SUM(K19:K27)</f>
        <v>0</v>
      </c>
      <c r="L18" s="162"/>
      <c r="M18" s="162">
        <f>SUM(M19:M27)</f>
        <v>0</v>
      </c>
      <c r="N18" s="162"/>
      <c r="O18" s="162">
        <f>SUM(O19:O27)</f>
        <v>0</v>
      </c>
      <c r="P18" s="162"/>
      <c r="Q18" s="162">
        <f>SUM(Q19:Q27)</f>
        <v>0</v>
      </c>
      <c r="R18" s="162"/>
      <c r="S18" s="162"/>
      <c r="T18" s="162"/>
      <c r="U18" s="162"/>
      <c r="V18" s="162">
        <f>SUM(V19:V27)</f>
        <v>0</v>
      </c>
      <c r="W18" s="162"/>
      <c r="X18" s="162"/>
      <c r="AG18" t="s">
        <v>233</v>
      </c>
    </row>
    <row r="19" spans="1:60" ht="22.5" outlineLevel="1" x14ac:dyDescent="0.2">
      <c r="A19" s="175">
        <v>9</v>
      </c>
      <c r="B19" s="176" t="s">
        <v>1608</v>
      </c>
      <c r="C19" s="183" t="s">
        <v>1609</v>
      </c>
      <c r="D19" s="177" t="s">
        <v>1277</v>
      </c>
      <c r="E19" s="178">
        <v>4</v>
      </c>
      <c r="F19" s="179"/>
      <c r="G19" s="180">
        <f t="shared" ref="G19:G27" si="7">ROUND(E19*F19,2)</f>
        <v>0</v>
      </c>
      <c r="H19" s="161"/>
      <c r="I19" s="160">
        <f t="shared" ref="I19:I27" si="8">ROUND(E19*H19,2)</f>
        <v>0</v>
      </c>
      <c r="J19" s="161"/>
      <c r="K19" s="160">
        <f t="shared" ref="K19:K27" si="9">ROUND(E19*J19,2)</f>
        <v>0</v>
      </c>
      <c r="L19" s="160">
        <v>21</v>
      </c>
      <c r="M19" s="160">
        <f t="shared" ref="M19:M27" si="10">G19*(1+L19/100)</f>
        <v>0</v>
      </c>
      <c r="N19" s="160">
        <v>0</v>
      </c>
      <c r="O19" s="160">
        <f t="shared" ref="O19:O27" si="11">ROUND(E19*N19,2)</f>
        <v>0</v>
      </c>
      <c r="P19" s="160">
        <v>0</v>
      </c>
      <c r="Q19" s="160">
        <f t="shared" ref="Q19:Q27" si="12">ROUND(E19*P19,2)</f>
        <v>0</v>
      </c>
      <c r="R19" s="160"/>
      <c r="S19" s="160" t="s">
        <v>236</v>
      </c>
      <c r="T19" s="160" t="s">
        <v>295</v>
      </c>
      <c r="U19" s="160">
        <v>0</v>
      </c>
      <c r="V19" s="160">
        <f t="shared" ref="V19:V27" si="13">ROUND(E19*U19,2)</f>
        <v>0</v>
      </c>
      <c r="W19" s="160"/>
      <c r="X19" s="160" t="s">
        <v>261</v>
      </c>
      <c r="Y19" s="150"/>
      <c r="Z19" s="150"/>
      <c r="AA19" s="150"/>
      <c r="AB19" s="150"/>
      <c r="AC19" s="150"/>
      <c r="AD19" s="150"/>
      <c r="AE19" s="150"/>
      <c r="AF19" s="150"/>
      <c r="AG19" s="150" t="s">
        <v>1232</v>
      </c>
      <c r="AH19" s="150"/>
      <c r="AI19" s="150"/>
      <c r="AJ19" s="150"/>
      <c r="AK19" s="150"/>
      <c r="AL19" s="150"/>
      <c r="AM19" s="150"/>
      <c r="AN19" s="150"/>
      <c r="AO19" s="150"/>
      <c r="AP19" s="150"/>
      <c r="AQ19" s="150"/>
      <c r="AR19" s="150"/>
      <c r="AS19" s="150"/>
      <c r="AT19" s="150"/>
      <c r="AU19" s="150"/>
      <c r="AV19" s="150"/>
      <c r="AW19" s="150"/>
      <c r="AX19" s="150"/>
      <c r="AY19" s="150"/>
      <c r="AZ19" s="150"/>
      <c r="BA19" s="150"/>
      <c r="BB19" s="150"/>
      <c r="BC19" s="150"/>
      <c r="BD19" s="150"/>
      <c r="BE19" s="150"/>
      <c r="BF19" s="150"/>
      <c r="BG19" s="150"/>
      <c r="BH19" s="150"/>
    </row>
    <row r="20" spans="1:60" ht="22.5" outlineLevel="1" x14ac:dyDescent="0.2">
      <c r="A20" s="175">
        <v>10</v>
      </c>
      <c r="B20" s="176" t="s">
        <v>1610</v>
      </c>
      <c r="C20" s="183" t="s">
        <v>1611</v>
      </c>
      <c r="D20" s="177" t="s">
        <v>1277</v>
      </c>
      <c r="E20" s="178">
        <v>2</v>
      </c>
      <c r="F20" s="179"/>
      <c r="G20" s="180">
        <f t="shared" si="7"/>
        <v>0</v>
      </c>
      <c r="H20" s="161"/>
      <c r="I20" s="160">
        <f t="shared" si="8"/>
        <v>0</v>
      </c>
      <c r="J20" s="161"/>
      <c r="K20" s="160">
        <f t="shared" si="9"/>
        <v>0</v>
      </c>
      <c r="L20" s="160">
        <v>21</v>
      </c>
      <c r="M20" s="160">
        <f t="shared" si="10"/>
        <v>0</v>
      </c>
      <c r="N20" s="160">
        <v>0</v>
      </c>
      <c r="O20" s="160">
        <f t="shared" si="11"/>
        <v>0</v>
      </c>
      <c r="P20" s="160">
        <v>0</v>
      </c>
      <c r="Q20" s="160">
        <f t="shared" si="12"/>
        <v>0</v>
      </c>
      <c r="R20" s="160"/>
      <c r="S20" s="160" t="s">
        <v>236</v>
      </c>
      <c r="T20" s="160" t="s">
        <v>295</v>
      </c>
      <c r="U20" s="160">
        <v>0</v>
      </c>
      <c r="V20" s="160">
        <f t="shared" si="13"/>
        <v>0</v>
      </c>
      <c r="W20" s="160"/>
      <c r="X20" s="160" t="s">
        <v>261</v>
      </c>
      <c r="Y20" s="150"/>
      <c r="Z20" s="150"/>
      <c r="AA20" s="150"/>
      <c r="AB20" s="150"/>
      <c r="AC20" s="150"/>
      <c r="AD20" s="150"/>
      <c r="AE20" s="150"/>
      <c r="AF20" s="150"/>
      <c r="AG20" s="150" t="s">
        <v>1232</v>
      </c>
      <c r="AH20" s="150"/>
      <c r="AI20" s="150"/>
      <c r="AJ20" s="150"/>
      <c r="AK20" s="150"/>
      <c r="AL20" s="150"/>
      <c r="AM20" s="150"/>
      <c r="AN20" s="150"/>
      <c r="AO20" s="150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0"/>
      <c r="BA20" s="150"/>
      <c r="BB20" s="150"/>
      <c r="BC20" s="150"/>
      <c r="BD20" s="150"/>
      <c r="BE20" s="150"/>
      <c r="BF20" s="150"/>
      <c r="BG20" s="150"/>
      <c r="BH20" s="150"/>
    </row>
    <row r="21" spans="1:60" outlineLevel="1" x14ac:dyDescent="0.2">
      <c r="A21" s="175">
        <v>11</v>
      </c>
      <c r="B21" s="176" t="s">
        <v>1612</v>
      </c>
      <c r="C21" s="183" t="s">
        <v>1613</v>
      </c>
      <c r="D21" s="177" t="s">
        <v>351</v>
      </c>
      <c r="E21" s="178">
        <v>8</v>
      </c>
      <c r="F21" s="179"/>
      <c r="G21" s="180">
        <f t="shared" si="7"/>
        <v>0</v>
      </c>
      <c r="H21" s="161"/>
      <c r="I21" s="160">
        <f t="shared" si="8"/>
        <v>0</v>
      </c>
      <c r="J21" s="161"/>
      <c r="K21" s="160">
        <f t="shared" si="9"/>
        <v>0</v>
      </c>
      <c r="L21" s="160">
        <v>21</v>
      </c>
      <c r="M21" s="160">
        <f t="shared" si="10"/>
        <v>0</v>
      </c>
      <c r="N21" s="160">
        <v>0</v>
      </c>
      <c r="O21" s="160">
        <f t="shared" si="11"/>
        <v>0</v>
      </c>
      <c r="P21" s="160">
        <v>0</v>
      </c>
      <c r="Q21" s="160">
        <f t="shared" si="12"/>
        <v>0</v>
      </c>
      <c r="R21" s="160"/>
      <c r="S21" s="160" t="s">
        <v>236</v>
      </c>
      <c r="T21" s="160" t="s">
        <v>295</v>
      </c>
      <c r="U21" s="160">
        <v>0</v>
      </c>
      <c r="V21" s="160">
        <f t="shared" si="13"/>
        <v>0</v>
      </c>
      <c r="W21" s="160"/>
      <c r="X21" s="160" t="s">
        <v>261</v>
      </c>
      <c r="Y21" s="150"/>
      <c r="Z21" s="150"/>
      <c r="AA21" s="150"/>
      <c r="AB21" s="150"/>
      <c r="AC21" s="150"/>
      <c r="AD21" s="150"/>
      <c r="AE21" s="150"/>
      <c r="AF21" s="150"/>
      <c r="AG21" s="150" t="s">
        <v>1232</v>
      </c>
      <c r="AH21" s="150"/>
      <c r="AI21" s="150"/>
      <c r="AJ21" s="150"/>
      <c r="AK21" s="150"/>
      <c r="AL21" s="150"/>
      <c r="AM21" s="150"/>
      <c r="AN21" s="150"/>
      <c r="AO21" s="150"/>
      <c r="AP21" s="150"/>
      <c r="AQ21" s="150"/>
      <c r="AR21" s="150"/>
      <c r="AS21" s="150"/>
      <c r="AT21" s="150"/>
      <c r="AU21" s="150"/>
      <c r="AV21" s="150"/>
      <c r="AW21" s="150"/>
      <c r="AX21" s="150"/>
      <c r="AY21" s="150"/>
      <c r="AZ21" s="150"/>
      <c r="BA21" s="150"/>
      <c r="BB21" s="150"/>
      <c r="BC21" s="150"/>
      <c r="BD21" s="150"/>
      <c r="BE21" s="150"/>
      <c r="BF21" s="150"/>
      <c r="BG21" s="150"/>
      <c r="BH21" s="150"/>
    </row>
    <row r="22" spans="1:60" outlineLevel="1" x14ac:dyDescent="0.2">
      <c r="A22" s="175">
        <v>12</v>
      </c>
      <c r="B22" s="176" t="s">
        <v>1614</v>
      </c>
      <c r="C22" s="183" t="s">
        <v>1984</v>
      </c>
      <c r="D22" s="177" t="s">
        <v>1277</v>
      </c>
      <c r="E22" s="178">
        <v>1</v>
      </c>
      <c r="F22" s="179"/>
      <c r="G22" s="180">
        <f t="shared" si="7"/>
        <v>0</v>
      </c>
      <c r="H22" s="161"/>
      <c r="I22" s="160">
        <f t="shared" si="8"/>
        <v>0</v>
      </c>
      <c r="J22" s="161"/>
      <c r="K22" s="160">
        <f t="shared" si="9"/>
        <v>0</v>
      </c>
      <c r="L22" s="160">
        <v>21</v>
      </c>
      <c r="M22" s="160">
        <f t="shared" si="10"/>
        <v>0</v>
      </c>
      <c r="N22" s="160">
        <v>0</v>
      </c>
      <c r="O22" s="160">
        <f t="shared" si="11"/>
        <v>0</v>
      </c>
      <c r="P22" s="160">
        <v>0</v>
      </c>
      <c r="Q22" s="160">
        <f t="shared" si="12"/>
        <v>0</v>
      </c>
      <c r="R22" s="160"/>
      <c r="S22" s="160" t="s">
        <v>236</v>
      </c>
      <c r="T22" s="160" t="s">
        <v>295</v>
      </c>
      <c r="U22" s="160">
        <v>0</v>
      </c>
      <c r="V22" s="160">
        <f t="shared" si="13"/>
        <v>0</v>
      </c>
      <c r="W22" s="160"/>
      <c r="X22" s="160" t="s">
        <v>261</v>
      </c>
      <c r="Y22" s="150"/>
      <c r="Z22" s="150"/>
      <c r="AA22" s="150"/>
      <c r="AB22" s="150"/>
      <c r="AC22" s="150"/>
      <c r="AD22" s="150"/>
      <c r="AE22" s="150"/>
      <c r="AF22" s="150"/>
      <c r="AG22" s="150" t="s">
        <v>1232</v>
      </c>
      <c r="AH22" s="150"/>
      <c r="AI22" s="150"/>
      <c r="AJ22" s="150"/>
      <c r="AK22" s="150"/>
      <c r="AL22" s="150"/>
      <c r="AM22" s="150"/>
      <c r="AN22" s="150"/>
      <c r="AO22" s="150"/>
      <c r="AP22" s="150"/>
      <c r="AQ22" s="150"/>
      <c r="AR22" s="150"/>
      <c r="AS22" s="150"/>
      <c r="AT22" s="150"/>
      <c r="AU22" s="150"/>
      <c r="AV22" s="150"/>
      <c r="AW22" s="150"/>
      <c r="AX22" s="150"/>
      <c r="AY22" s="150"/>
      <c r="AZ22" s="150"/>
      <c r="BA22" s="150"/>
      <c r="BB22" s="150"/>
      <c r="BC22" s="150"/>
      <c r="BD22" s="150"/>
      <c r="BE22" s="150"/>
      <c r="BF22" s="150"/>
      <c r="BG22" s="150"/>
      <c r="BH22" s="150"/>
    </row>
    <row r="23" spans="1:60" outlineLevel="1" x14ac:dyDescent="0.2">
      <c r="A23" s="175">
        <v>13</v>
      </c>
      <c r="B23" s="176" t="s">
        <v>1615</v>
      </c>
      <c r="C23" s="183" t="s">
        <v>1985</v>
      </c>
      <c r="D23" s="177" t="s">
        <v>1277</v>
      </c>
      <c r="E23" s="178">
        <v>1</v>
      </c>
      <c r="F23" s="179"/>
      <c r="G23" s="180">
        <f t="shared" si="7"/>
        <v>0</v>
      </c>
      <c r="H23" s="161"/>
      <c r="I23" s="160">
        <f t="shared" si="8"/>
        <v>0</v>
      </c>
      <c r="J23" s="161"/>
      <c r="K23" s="160">
        <f t="shared" si="9"/>
        <v>0</v>
      </c>
      <c r="L23" s="160">
        <v>21</v>
      </c>
      <c r="M23" s="160">
        <f t="shared" si="10"/>
        <v>0</v>
      </c>
      <c r="N23" s="160">
        <v>0</v>
      </c>
      <c r="O23" s="160">
        <f t="shared" si="11"/>
        <v>0</v>
      </c>
      <c r="P23" s="160">
        <v>0</v>
      </c>
      <c r="Q23" s="160">
        <f t="shared" si="12"/>
        <v>0</v>
      </c>
      <c r="R23" s="160"/>
      <c r="S23" s="160" t="s">
        <v>236</v>
      </c>
      <c r="T23" s="160" t="s">
        <v>295</v>
      </c>
      <c r="U23" s="160">
        <v>0</v>
      </c>
      <c r="V23" s="160">
        <f t="shared" si="13"/>
        <v>0</v>
      </c>
      <c r="W23" s="160"/>
      <c r="X23" s="160" t="s">
        <v>261</v>
      </c>
      <c r="Y23" s="150"/>
      <c r="Z23" s="150"/>
      <c r="AA23" s="150"/>
      <c r="AB23" s="150"/>
      <c r="AC23" s="150"/>
      <c r="AD23" s="150"/>
      <c r="AE23" s="150"/>
      <c r="AF23" s="150"/>
      <c r="AG23" s="150" t="s">
        <v>1232</v>
      </c>
      <c r="AH23" s="150"/>
      <c r="AI23" s="150"/>
      <c r="AJ23" s="150"/>
      <c r="AK23" s="150"/>
      <c r="AL23" s="150"/>
      <c r="AM23" s="150"/>
      <c r="AN23" s="150"/>
      <c r="AO23" s="150"/>
      <c r="AP23" s="150"/>
      <c r="AQ23" s="150"/>
      <c r="AR23" s="150"/>
      <c r="AS23" s="150"/>
      <c r="AT23" s="150"/>
      <c r="AU23" s="150"/>
      <c r="AV23" s="150"/>
      <c r="AW23" s="150"/>
      <c r="AX23" s="150"/>
      <c r="AY23" s="150"/>
      <c r="AZ23" s="150"/>
      <c r="BA23" s="150"/>
      <c r="BB23" s="150"/>
      <c r="BC23" s="150"/>
      <c r="BD23" s="150"/>
      <c r="BE23" s="150"/>
      <c r="BF23" s="150"/>
      <c r="BG23" s="150"/>
      <c r="BH23" s="150"/>
    </row>
    <row r="24" spans="1:60" outlineLevel="1" x14ac:dyDescent="0.2">
      <c r="A24" s="175">
        <v>14</v>
      </c>
      <c r="B24" s="176" t="s">
        <v>1616</v>
      </c>
      <c r="C24" s="183" t="s">
        <v>1617</v>
      </c>
      <c r="D24" s="177" t="s">
        <v>1277</v>
      </c>
      <c r="E24" s="178">
        <v>12</v>
      </c>
      <c r="F24" s="179"/>
      <c r="G24" s="180">
        <f t="shared" si="7"/>
        <v>0</v>
      </c>
      <c r="H24" s="161"/>
      <c r="I24" s="160">
        <f t="shared" si="8"/>
        <v>0</v>
      </c>
      <c r="J24" s="161"/>
      <c r="K24" s="160">
        <f t="shared" si="9"/>
        <v>0</v>
      </c>
      <c r="L24" s="160">
        <v>21</v>
      </c>
      <c r="M24" s="160">
        <f t="shared" si="10"/>
        <v>0</v>
      </c>
      <c r="N24" s="160">
        <v>0</v>
      </c>
      <c r="O24" s="160">
        <f t="shared" si="11"/>
        <v>0</v>
      </c>
      <c r="P24" s="160">
        <v>0</v>
      </c>
      <c r="Q24" s="160">
        <f t="shared" si="12"/>
        <v>0</v>
      </c>
      <c r="R24" s="160"/>
      <c r="S24" s="160" t="s">
        <v>236</v>
      </c>
      <c r="T24" s="160" t="s">
        <v>295</v>
      </c>
      <c r="U24" s="160">
        <v>0</v>
      </c>
      <c r="V24" s="160">
        <f t="shared" si="13"/>
        <v>0</v>
      </c>
      <c r="W24" s="160"/>
      <c r="X24" s="160" t="s">
        <v>261</v>
      </c>
      <c r="Y24" s="150"/>
      <c r="Z24" s="150"/>
      <c r="AA24" s="150"/>
      <c r="AB24" s="150"/>
      <c r="AC24" s="150"/>
      <c r="AD24" s="150"/>
      <c r="AE24" s="150"/>
      <c r="AF24" s="150"/>
      <c r="AG24" s="150" t="s">
        <v>1232</v>
      </c>
      <c r="AH24" s="150"/>
      <c r="AI24" s="150"/>
      <c r="AJ24" s="150"/>
      <c r="AK24" s="150"/>
      <c r="AL24" s="150"/>
      <c r="AM24" s="150"/>
      <c r="AN24" s="150"/>
      <c r="AO24" s="150"/>
      <c r="AP24" s="150"/>
      <c r="AQ24" s="150"/>
      <c r="AR24" s="150"/>
      <c r="AS24" s="150"/>
      <c r="AT24" s="150"/>
      <c r="AU24" s="150"/>
      <c r="AV24" s="150"/>
      <c r="AW24" s="150"/>
      <c r="AX24" s="150"/>
      <c r="AY24" s="150"/>
      <c r="AZ24" s="150"/>
      <c r="BA24" s="150"/>
      <c r="BB24" s="150"/>
      <c r="BC24" s="150"/>
      <c r="BD24" s="150"/>
      <c r="BE24" s="150"/>
      <c r="BF24" s="150"/>
      <c r="BG24" s="150"/>
      <c r="BH24" s="150"/>
    </row>
    <row r="25" spans="1:60" ht="33.75" outlineLevel="1" x14ac:dyDescent="0.2">
      <c r="A25" s="175">
        <v>15</v>
      </c>
      <c r="B25" s="176" t="s">
        <v>1618</v>
      </c>
      <c r="C25" s="183" t="s">
        <v>1619</v>
      </c>
      <c r="D25" s="177" t="s">
        <v>1277</v>
      </c>
      <c r="E25" s="178">
        <v>2</v>
      </c>
      <c r="F25" s="179"/>
      <c r="G25" s="180">
        <f t="shared" si="7"/>
        <v>0</v>
      </c>
      <c r="H25" s="161"/>
      <c r="I25" s="160">
        <f t="shared" si="8"/>
        <v>0</v>
      </c>
      <c r="J25" s="161"/>
      <c r="K25" s="160">
        <f t="shared" si="9"/>
        <v>0</v>
      </c>
      <c r="L25" s="160">
        <v>21</v>
      </c>
      <c r="M25" s="160">
        <f t="shared" si="10"/>
        <v>0</v>
      </c>
      <c r="N25" s="160">
        <v>0</v>
      </c>
      <c r="O25" s="160">
        <f t="shared" si="11"/>
        <v>0</v>
      </c>
      <c r="P25" s="160">
        <v>0</v>
      </c>
      <c r="Q25" s="160">
        <f t="shared" si="12"/>
        <v>0</v>
      </c>
      <c r="R25" s="160"/>
      <c r="S25" s="160" t="s">
        <v>236</v>
      </c>
      <c r="T25" s="160" t="s">
        <v>295</v>
      </c>
      <c r="U25" s="160">
        <v>0</v>
      </c>
      <c r="V25" s="160">
        <f t="shared" si="13"/>
        <v>0</v>
      </c>
      <c r="W25" s="160"/>
      <c r="X25" s="160" t="s">
        <v>261</v>
      </c>
      <c r="Y25" s="150"/>
      <c r="Z25" s="150"/>
      <c r="AA25" s="150"/>
      <c r="AB25" s="150"/>
      <c r="AC25" s="150"/>
      <c r="AD25" s="150"/>
      <c r="AE25" s="150"/>
      <c r="AF25" s="150"/>
      <c r="AG25" s="150" t="s">
        <v>1232</v>
      </c>
      <c r="AH25" s="150"/>
      <c r="AI25" s="150"/>
      <c r="AJ25" s="150"/>
      <c r="AK25" s="150"/>
      <c r="AL25" s="150"/>
      <c r="AM25" s="150"/>
      <c r="AN25" s="150"/>
      <c r="AO25" s="150"/>
      <c r="AP25" s="150"/>
      <c r="AQ25" s="150"/>
      <c r="AR25" s="150"/>
      <c r="AS25" s="150"/>
      <c r="AT25" s="150"/>
      <c r="AU25" s="150"/>
      <c r="AV25" s="150"/>
      <c r="AW25" s="150"/>
      <c r="AX25" s="150"/>
      <c r="AY25" s="150"/>
      <c r="AZ25" s="150"/>
      <c r="BA25" s="150"/>
      <c r="BB25" s="150"/>
      <c r="BC25" s="150"/>
      <c r="BD25" s="150"/>
      <c r="BE25" s="150"/>
      <c r="BF25" s="150"/>
      <c r="BG25" s="150"/>
      <c r="BH25" s="150"/>
    </row>
    <row r="26" spans="1:60" ht="22.5" outlineLevel="1" x14ac:dyDescent="0.2">
      <c r="A26" s="175">
        <v>16</v>
      </c>
      <c r="B26" s="176" t="s">
        <v>1620</v>
      </c>
      <c r="C26" s="183" t="s">
        <v>1621</v>
      </c>
      <c r="D26" s="177" t="s">
        <v>1277</v>
      </c>
      <c r="E26" s="178">
        <v>1</v>
      </c>
      <c r="F26" s="179"/>
      <c r="G26" s="180">
        <f t="shared" si="7"/>
        <v>0</v>
      </c>
      <c r="H26" s="161"/>
      <c r="I26" s="160">
        <f t="shared" si="8"/>
        <v>0</v>
      </c>
      <c r="J26" s="161"/>
      <c r="K26" s="160">
        <f t="shared" si="9"/>
        <v>0</v>
      </c>
      <c r="L26" s="160">
        <v>21</v>
      </c>
      <c r="M26" s="160">
        <f t="shared" si="10"/>
        <v>0</v>
      </c>
      <c r="N26" s="160">
        <v>0</v>
      </c>
      <c r="O26" s="160">
        <f t="shared" si="11"/>
        <v>0</v>
      </c>
      <c r="P26" s="160">
        <v>0</v>
      </c>
      <c r="Q26" s="160">
        <f t="shared" si="12"/>
        <v>0</v>
      </c>
      <c r="R26" s="160"/>
      <c r="S26" s="160" t="s">
        <v>236</v>
      </c>
      <c r="T26" s="160" t="s">
        <v>295</v>
      </c>
      <c r="U26" s="160">
        <v>0</v>
      </c>
      <c r="V26" s="160">
        <f t="shared" si="13"/>
        <v>0</v>
      </c>
      <c r="W26" s="160"/>
      <c r="X26" s="160" t="s">
        <v>261</v>
      </c>
      <c r="Y26" s="150"/>
      <c r="Z26" s="150"/>
      <c r="AA26" s="150"/>
      <c r="AB26" s="150"/>
      <c r="AC26" s="150"/>
      <c r="AD26" s="150"/>
      <c r="AE26" s="150"/>
      <c r="AF26" s="150"/>
      <c r="AG26" s="150" t="s">
        <v>1232</v>
      </c>
      <c r="AH26" s="150"/>
      <c r="AI26" s="150"/>
      <c r="AJ26" s="150"/>
      <c r="AK26" s="150"/>
      <c r="AL26" s="150"/>
      <c r="AM26" s="150"/>
      <c r="AN26" s="150"/>
      <c r="AO26" s="150"/>
      <c r="AP26" s="150"/>
      <c r="AQ26" s="150"/>
      <c r="AR26" s="150"/>
      <c r="AS26" s="150"/>
      <c r="AT26" s="150"/>
      <c r="AU26" s="150"/>
      <c r="AV26" s="150"/>
      <c r="AW26" s="150"/>
      <c r="AX26" s="150"/>
      <c r="AY26" s="150"/>
      <c r="AZ26" s="150"/>
      <c r="BA26" s="150"/>
      <c r="BB26" s="150"/>
      <c r="BC26" s="150"/>
      <c r="BD26" s="150"/>
      <c r="BE26" s="150"/>
      <c r="BF26" s="150"/>
      <c r="BG26" s="150"/>
      <c r="BH26" s="150"/>
    </row>
    <row r="27" spans="1:60" ht="22.5" outlineLevel="1" x14ac:dyDescent="0.2">
      <c r="A27" s="175">
        <v>17</v>
      </c>
      <c r="B27" s="176" t="s">
        <v>1622</v>
      </c>
      <c r="C27" s="183" t="s">
        <v>1623</v>
      </c>
      <c r="D27" s="177" t="s">
        <v>1277</v>
      </c>
      <c r="E27" s="178">
        <v>1</v>
      </c>
      <c r="F27" s="179"/>
      <c r="G27" s="180">
        <f t="shared" si="7"/>
        <v>0</v>
      </c>
      <c r="H27" s="161"/>
      <c r="I27" s="160">
        <f t="shared" si="8"/>
        <v>0</v>
      </c>
      <c r="J27" s="161"/>
      <c r="K27" s="160">
        <f t="shared" si="9"/>
        <v>0</v>
      </c>
      <c r="L27" s="160">
        <v>21</v>
      </c>
      <c r="M27" s="160">
        <f t="shared" si="10"/>
        <v>0</v>
      </c>
      <c r="N27" s="160">
        <v>0</v>
      </c>
      <c r="O27" s="160">
        <f t="shared" si="11"/>
        <v>0</v>
      </c>
      <c r="P27" s="160">
        <v>0</v>
      </c>
      <c r="Q27" s="160">
        <f t="shared" si="12"/>
        <v>0</v>
      </c>
      <c r="R27" s="160"/>
      <c r="S27" s="160" t="s">
        <v>236</v>
      </c>
      <c r="T27" s="160" t="s">
        <v>295</v>
      </c>
      <c r="U27" s="160">
        <v>0</v>
      </c>
      <c r="V27" s="160">
        <f t="shared" si="13"/>
        <v>0</v>
      </c>
      <c r="W27" s="160"/>
      <c r="X27" s="160" t="s">
        <v>261</v>
      </c>
      <c r="Y27" s="150"/>
      <c r="Z27" s="150"/>
      <c r="AA27" s="150"/>
      <c r="AB27" s="150"/>
      <c r="AC27" s="150"/>
      <c r="AD27" s="150"/>
      <c r="AE27" s="150"/>
      <c r="AF27" s="150"/>
      <c r="AG27" s="150" t="s">
        <v>1232</v>
      </c>
      <c r="AH27" s="150"/>
      <c r="AI27" s="150"/>
      <c r="AJ27" s="150"/>
      <c r="AK27" s="150"/>
      <c r="AL27" s="150"/>
      <c r="AM27" s="150"/>
      <c r="AN27" s="150"/>
      <c r="AO27" s="150"/>
      <c r="AP27" s="150"/>
      <c r="AQ27" s="150"/>
      <c r="AR27" s="150"/>
      <c r="AS27" s="150"/>
      <c r="AT27" s="150"/>
      <c r="AU27" s="150"/>
      <c r="AV27" s="150"/>
      <c r="AW27" s="150"/>
      <c r="AX27" s="150"/>
      <c r="AY27" s="150"/>
      <c r="AZ27" s="150"/>
      <c r="BA27" s="150"/>
      <c r="BB27" s="150"/>
      <c r="BC27" s="150"/>
      <c r="BD27" s="150"/>
      <c r="BE27" s="150"/>
      <c r="BF27" s="150"/>
      <c r="BG27" s="150"/>
      <c r="BH27" s="150"/>
    </row>
    <row r="28" spans="1:60" x14ac:dyDescent="0.2">
      <c r="A28" s="163" t="s">
        <v>232</v>
      </c>
      <c r="B28" s="164" t="s">
        <v>86</v>
      </c>
      <c r="C28" s="182" t="s">
        <v>87</v>
      </c>
      <c r="D28" s="165"/>
      <c r="E28" s="166"/>
      <c r="F28" s="167"/>
      <c r="G28" s="168">
        <f>SUMIF(AG29:AG31,"&lt;&gt;NOR",G29:G31)</f>
        <v>0</v>
      </c>
      <c r="H28" s="162"/>
      <c r="I28" s="162">
        <f>SUM(I29:I31)</f>
        <v>0</v>
      </c>
      <c r="J28" s="162"/>
      <c r="K28" s="162">
        <f>SUM(K29:K31)</f>
        <v>0</v>
      </c>
      <c r="L28" s="162"/>
      <c r="M28" s="162">
        <f>SUM(M29:M31)</f>
        <v>0</v>
      </c>
      <c r="N28" s="162"/>
      <c r="O28" s="162">
        <f>SUM(O29:O31)</f>
        <v>0</v>
      </c>
      <c r="P28" s="162"/>
      <c r="Q28" s="162">
        <f>SUM(Q29:Q31)</f>
        <v>0</v>
      </c>
      <c r="R28" s="162"/>
      <c r="S28" s="162"/>
      <c r="T28" s="162"/>
      <c r="U28" s="162"/>
      <c r="V28" s="162">
        <f>SUM(V29:V31)</f>
        <v>0</v>
      </c>
      <c r="W28" s="162"/>
      <c r="X28" s="162"/>
      <c r="AG28" t="s">
        <v>233</v>
      </c>
    </row>
    <row r="29" spans="1:60" ht="22.5" outlineLevel="1" x14ac:dyDescent="0.2">
      <c r="A29" s="175">
        <v>18</v>
      </c>
      <c r="B29" s="176" t="s">
        <v>1624</v>
      </c>
      <c r="C29" s="183" t="s">
        <v>1625</v>
      </c>
      <c r="D29" s="177" t="s">
        <v>351</v>
      </c>
      <c r="E29" s="178">
        <v>57</v>
      </c>
      <c r="F29" s="179"/>
      <c r="G29" s="180">
        <f>ROUND(E29*F29,2)</f>
        <v>0</v>
      </c>
      <c r="H29" s="161"/>
      <c r="I29" s="160">
        <f>ROUND(E29*H29,2)</f>
        <v>0</v>
      </c>
      <c r="J29" s="161"/>
      <c r="K29" s="160">
        <f>ROUND(E29*J29,2)</f>
        <v>0</v>
      </c>
      <c r="L29" s="160">
        <v>21</v>
      </c>
      <c r="M29" s="160">
        <f>G29*(1+L29/100)</f>
        <v>0</v>
      </c>
      <c r="N29" s="160">
        <v>0</v>
      </c>
      <c r="O29" s="160">
        <f>ROUND(E29*N29,2)</f>
        <v>0</v>
      </c>
      <c r="P29" s="160">
        <v>0</v>
      </c>
      <c r="Q29" s="160">
        <f>ROUND(E29*P29,2)</f>
        <v>0</v>
      </c>
      <c r="R29" s="160"/>
      <c r="S29" s="160" t="s">
        <v>236</v>
      </c>
      <c r="T29" s="160" t="s">
        <v>295</v>
      </c>
      <c r="U29" s="160">
        <v>0</v>
      </c>
      <c r="V29" s="160">
        <f>ROUND(E29*U29,2)</f>
        <v>0</v>
      </c>
      <c r="W29" s="160"/>
      <c r="X29" s="160" t="s">
        <v>261</v>
      </c>
      <c r="Y29" s="150"/>
      <c r="Z29" s="150"/>
      <c r="AA29" s="150"/>
      <c r="AB29" s="150"/>
      <c r="AC29" s="150"/>
      <c r="AD29" s="150"/>
      <c r="AE29" s="150"/>
      <c r="AF29" s="150"/>
      <c r="AG29" s="150" t="s">
        <v>1232</v>
      </c>
      <c r="AH29" s="150"/>
      <c r="AI29" s="150"/>
      <c r="AJ29" s="150"/>
      <c r="AK29" s="150"/>
      <c r="AL29" s="150"/>
      <c r="AM29" s="150"/>
      <c r="AN29" s="150"/>
      <c r="AO29" s="150"/>
      <c r="AP29" s="150"/>
      <c r="AQ29" s="150"/>
      <c r="AR29" s="150"/>
      <c r="AS29" s="150"/>
      <c r="AT29" s="150"/>
      <c r="AU29" s="150"/>
      <c r="AV29" s="150"/>
      <c r="AW29" s="150"/>
      <c r="AX29" s="150"/>
      <c r="AY29" s="150"/>
      <c r="AZ29" s="150"/>
      <c r="BA29" s="150"/>
      <c r="BB29" s="150"/>
      <c r="BC29" s="150"/>
      <c r="BD29" s="150"/>
      <c r="BE29" s="150"/>
      <c r="BF29" s="150"/>
      <c r="BG29" s="150"/>
      <c r="BH29" s="150"/>
    </row>
    <row r="30" spans="1:60" ht="22.5" outlineLevel="1" x14ac:dyDescent="0.2">
      <c r="A30" s="175">
        <v>19</v>
      </c>
      <c r="B30" s="176" t="s">
        <v>1626</v>
      </c>
      <c r="C30" s="183" t="s">
        <v>1593</v>
      </c>
      <c r="D30" s="177" t="s">
        <v>351</v>
      </c>
      <c r="E30" s="178">
        <v>12</v>
      </c>
      <c r="F30" s="179"/>
      <c r="G30" s="180">
        <f>ROUND(E30*F30,2)</f>
        <v>0</v>
      </c>
      <c r="H30" s="161"/>
      <c r="I30" s="160">
        <f>ROUND(E30*H30,2)</f>
        <v>0</v>
      </c>
      <c r="J30" s="161"/>
      <c r="K30" s="160">
        <f>ROUND(E30*J30,2)</f>
        <v>0</v>
      </c>
      <c r="L30" s="160">
        <v>21</v>
      </c>
      <c r="M30" s="160">
        <f>G30*(1+L30/100)</f>
        <v>0</v>
      </c>
      <c r="N30" s="160">
        <v>0</v>
      </c>
      <c r="O30" s="160">
        <f>ROUND(E30*N30,2)</f>
        <v>0</v>
      </c>
      <c r="P30" s="160">
        <v>0</v>
      </c>
      <c r="Q30" s="160">
        <f>ROUND(E30*P30,2)</f>
        <v>0</v>
      </c>
      <c r="R30" s="160"/>
      <c r="S30" s="160" t="s">
        <v>236</v>
      </c>
      <c r="T30" s="160" t="s">
        <v>295</v>
      </c>
      <c r="U30" s="160">
        <v>0</v>
      </c>
      <c r="V30" s="160">
        <f>ROUND(E30*U30,2)</f>
        <v>0</v>
      </c>
      <c r="W30" s="160"/>
      <c r="X30" s="160" t="s">
        <v>261</v>
      </c>
      <c r="Y30" s="150"/>
      <c r="Z30" s="150"/>
      <c r="AA30" s="150"/>
      <c r="AB30" s="150"/>
      <c r="AC30" s="150"/>
      <c r="AD30" s="150"/>
      <c r="AE30" s="150"/>
      <c r="AF30" s="150"/>
      <c r="AG30" s="150" t="s">
        <v>1232</v>
      </c>
      <c r="AH30" s="150"/>
      <c r="AI30" s="150"/>
      <c r="AJ30" s="150"/>
      <c r="AK30" s="150"/>
      <c r="AL30" s="150"/>
      <c r="AM30" s="150"/>
      <c r="AN30" s="150"/>
      <c r="AO30" s="150"/>
      <c r="AP30" s="150"/>
      <c r="AQ30" s="150"/>
      <c r="AR30" s="150"/>
      <c r="AS30" s="150"/>
      <c r="AT30" s="150"/>
      <c r="AU30" s="150"/>
      <c r="AV30" s="150"/>
      <c r="AW30" s="150"/>
      <c r="AX30" s="150"/>
      <c r="AY30" s="150"/>
      <c r="AZ30" s="150"/>
      <c r="BA30" s="150"/>
      <c r="BB30" s="150"/>
      <c r="BC30" s="150"/>
      <c r="BD30" s="150"/>
      <c r="BE30" s="150"/>
      <c r="BF30" s="150"/>
      <c r="BG30" s="150"/>
      <c r="BH30" s="150"/>
    </row>
    <row r="31" spans="1:60" ht="22.5" outlineLevel="1" x14ac:dyDescent="0.2">
      <c r="A31" s="175">
        <v>20</v>
      </c>
      <c r="B31" s="176" t="s">
        <v>1627</v>
      </c>
      <c r="C31" s="183" t="s">
        <v>1595</v>
      </c>
      <c r="D31" s="177" t="s">
        <v>351</v>
      </c>
      <c r="E31" s="178">
        <v>68</v>
      </c>
      <c r="F31" s="179"/>
      <c r="G31" s="180">
        <f>ROUND(E31*F31,2)</f>
        <v>0</v>
      </c>
      <c r="H31" s="161"/>
      <c r="I31" s="160">
        <f>ROUND(E31*H31,2)</f>
        <v>0</v>
      </c>
      <c r="J31" s="161"/>
      <c r="K31" s="160">
        <f>ROUND(E31*J31,2)</f>
        <v>0</v>
      </c>
      <c r="L31" s="160">
        <v>21</v>
      </c>
      <c r="M31" s="160">
        <f>G31*(1+L31/100)</f>
        <v>0</v>
      </c>
      <c r="N31" s="160">
        <v>0</v>
      </c>
      <c r="O31" s="160">
        <f>ROUND(E31*N31,2)</f>
        <v>0</v>
      </c>
      <c r="P31" s="160">
        <v>0</v>
      </c>
      <c r="Q31" s="160">
        <f>ROUND(E31*P31,2)</f>
        <v>0</v>
      </c>
      <c r="R31" s="160"/>
      <c r="S31" s="160" t="s">
        <v>236</v>
      </c>
      <c r="T31" s="160" t="s">
        <v>295</v>
      </c>
      <c r="U31" s="160">
        <v>0</v>
      </c>
      <c r="V31" s="160">
        <f>ROUND(E31*U31,2)</f>
        <v>0</v>
      </c>
      <c r="W31" s="160"/>
      <c r="X31" s="160" t="s">
        <v>261</v>
      </c>
      <c r="Y31" s="150"/>
      <c r="Z31" s="150"/>
      <c r="AA31" s="150"/>
      <c r="AB31" s="150"/>
      <c r="AC31" s="150"/>
      <c r="AD31" s="150"/>
      <c r="AE31" s="150"/>
      <c r="AF31" s="150"/>
      <c r="AG31" s="150" t="s">
        <v>1232</v>
      </c>
      <c r="AH31" s="150"/>
      <c r="AI31" s="150"/>
      <c r="AJ31" s="150"/>
      <c r="AK31" s="150"/>
      <c r="AL31" s="150"/>
      <c r="AM31" s="150"/>
      <c r="AN31" s="150"/>
      <c r="AO31" s="150"/>
      <c r="AP31" s="150"/>
      <c r="AQ31" s="150"/>
      <c r="AR31" s="150"/>
      <c r="AS31" s="150"/>
      <c r="AT31" s="150"/>
      <c r="AU31" s="150"/>
      <c r="AV31" s="150"/>
      <c r="AW31" s="150"/>
      <c r="AX31" s="150"/>
      <c r="AY31" s="150"/>
      <c r="AZ31" s="150"/>
      <c r="BA31" s="150"/>
      <c r="BB31" s="150"/>
      <c r="BC31" s="150"/>
      <c r="BD31" s="150"/>
      <c r="BE31" s="150"/>
      <c r="BF31" s="150"/>
      <c r="BG31" s="150"/>
      <c r="BH31" s="150"/>
    </row>
    <row r="32" spans="1:60" x14ac:dyDescent="0.2">
      <c r="A32" s="163" t="s">
        <v>232</v>
      </c>
      <c r="B32" s="164" t="s">
        <v>88</v>
      </c>
      <c r="C32" s="182" t="s">
        <v>82</v>
      </c>
      <c r="D32" s="165"/>
      <c r="E32" s="166"/>
      <c r="F32" s="167"/>
      <c r="G32" s="168">
        <f>SUMIF(AG33:AG38,"&lt;&gt;NOR",G33:G38)</f>
        <v>0</v>
      </c>
      <c r="H32" s="162"/>
      <c r="I32" s="162">
        <f>SUM(I33:I38)</f>
        <v>0</v>
      </c>
      <c r="J32" s="162"/>
      <c r="K32" s="162">
        <f>SUM(K33:K38)</f>
        <v>0</v>
      </c>
      <c r="L32" s="162"/>
      <c r="M32" s="162">
        <f>SUM(M33:M38)</f>
        <v>0</v>
      </c>
      <c r="N32" s="162"/>
      <c r="O32" s="162">
        <f>SUM(O33:O38)</f>
        <v>0</v>
      </c>
      <c r="P32" s="162"/>
      <c r="Q32" s="162">
        <f>SUM(Q33:Q38)</f>
        <v>0</v>
      </c>
      <c r="R32" s="162"/>
      <c r="S32" s="162"/>
      <c r="T32" s="162"/>
      <c r="U32" s="162"/>
      <c r="V32" s="162">
        <f>SUM(V33:V38)</f>
        <v>0</v>
      </c>
      <c r="W32" s="162"/>
      <c r="X32" s="162"/>
      <c r="AG32" t="s">
        <v>233</v>
      </c>
    </row>
    <row r="33" spans="1:60" outlineLevel="1" x14ac:dyDescent="0.2">
      <c r="A33" s="175">
        <v>21</v>
      </c>
      <c r="B33" s="176" t="s">
        <v>1628</v>
      </c>
      <c r="C33" s="183" t="s">
        <v>1597</v>
      </c>
      <c r="D33" s="177" t="s">
        <v>267</v>
      </c>
      <c r="E33" s="178">
        <v>48</v>
      </c>
      <c r="F33" s="179"/>
      <c r="G33" s="180">
        <f t="shared" ref="G33:G38" si="14">ROUND(E33*F33,2)</f>
        <v>0</v>
      </c>
      <c r="H33" s="161"/>
      <c r="I33" s="160">
        <f t="shared" ref="I33:I38" si="15">ROUND(E33*H33,2)</f>
        <v>0</v>
      </c>
      <c r="J33" s="161"/>
      <c r="K33" s="160">
        <f t="shared" ref="K33:K38" si="16">ROUND(E33*J33,2)</f>
        <v>0</v>
      </c>
      <c r="L33" s="160">
        <v>21</v>
      </c>
      <c r="M33" s="160">
        <f t="shared" ref="M33:M38" si="17">G33*(1+L33/100)</f>
        <v>0</v>
      </c>
      <c r="N33" s="160">
        <v>0</v>
      </c>
      <c r="O33" s="160">
        <f t="shared" ref="O33:O38" si="18">ROUND(E33*N33,2)</f>
        <v>0</v>
      </c>
      <c r="P33" s="160">
        <v>0</v>
      </c>
      <c r="Q33" s="160">
        <f t="shared" ref="Q33:Q38" si="19">ROUND(E33*P33,2)</f>
        <v>0</v>
      </c>
      <c r="R33" s="160"/>
      <c r="S33" s="160" t="s">
        <v>236</v>
      </c>
      <c r="T33" s="160" t="s">
        <v>295</v>
      </c>
      <c r="U33" s="160">
        <v>0</v>
      </c>
      <c r="V33" s="160">
        <f t="shared" ref="V33:V38" si="20">ROUND(E33*U33,2)</f>
        <v>0</v>
      </c>
      <c r="W33" s="160"/>
      <c r="X33" s="160" t="s">
        <v>261</v>
      </c>
      <c r="Y33" s="150"/>
      <c r="Z33" s="150"/>
      <c r="AA33" s="150"/>
      <c r="AB33" s="150"/>
      <c r="AC33" s="150"/>
      <c r="AD33" s="150"/>
      <c r="AE33" s="150"/>
      <c r="AF33" s="150"/>
      <c r="AG33" s="150" t="s">
        <v>1232</v>
      </c>
      <c r="AH33" s="150"/>
      <c r="AI33" s="150"/>
      <c r="AJ33" s="150"/>
      <c r="AK33" s="150"/>
      <c r="AL33" s="150"/>
      <c r="AM33" s="150"/>
      <c r="AN33" s="150"/>
      <c r="AO33" s="150"/>
      <c r="AP33" s="150"/>
      <c r="AQ33" s="150"/>
      <c r="AR33" s="150"/>
      <c r="AS33" s="150"/>
      <c r="AT33" s="150"/>
      <c r="AU33" s="150"/>
      <c r="AV33" s="150"/>
      <c r="AW33" s="150"/>
      <c r="AX33" s="150"/>
      <c r="AY33" s="150"/>
      <c r="AZ33" s="150"/>
      <c r="BA33" s="150"/>
      <c r="BB33" s="150"/>
      <c r="BC33" s="150"/>
      <c r="BD33" s="150"/>
      <c r="BE33" s="150"/>
      <c r="BF33" s="150"/>
      <c r="BG33" s="150"/>
      <c r="BH33" s="150"/>
    </row>
    <row r="34" spans="1:60" outlineLevel="1" x14ac:dyDescent="0.2">
      <c r="A34" s="175">
        <v>22</v>
      </c>
      <c r="B34" s="176" t="s">
        <v>1629</v>
      </c>
      <c r="C34" s="183" t="s">
        <v>1599</v>
      </c>
      <c r="D34" s="177" t="s">
        <v>267</v>
      </c>
      <c r="E34" s="178">
        <v>48</v>
      </c>
      <c r="F34" s="179"/>
      <c r="G34" s="180">
        <f t="shared" si="14"/>
        <v>0</v>
      </c>
      <c r="H34" s="161"/>
      <c r="I34" s="160">
        <f t="shared" si="15"/>
        <v>0</v>
      </c>
      <c r="J34" s="161"/>
      <c r="K34" s="160">
        <f t="shared" si="16"/>
        <v>0</v>
      </c>
      <c r="L34" s="160">
        <v>21</v>
      </c>
      <c r="M34" s="160">
        <f t="shared" si="17"/>
        <v>0</v>
      </c>
      <c r="N34" s="160">
        <v>0</v>
      </c>
      <c r="O34" s="160">
        <f t="shared" si="18"/>
        <v>0</v>
      </c>
      <c r="P34" s="160">
        <v>0</v>
      </c>
      <c r="Q34" s="160">
        <f t="shared" si="19"/>
        <v>0</v>
      </c>
      <c r="R34" s="160"/>
      <c r="S34" s="160" t="s">
        <v>236</v>
      </c>
      <c r="T34" s="160" t="s">
        <v>295</v>
      </c>
      <c r="U34" s="160">
        <v>0</v>
      </c>
      <c r="V34" s="160">
        <f t="shared" si="20"/>
        <v>0</v>
      </c>
      <c r="W34" s="160"/>
      <c r="X34" s="160" t="s">
        <v>261</v>
      </c>
      <c r="Y34" s="150"/>
      <c r="Z34" s="150"/>
      <c r="AA34" s="150"/>
      <c r="AB34" s="150"/>
      <c r="AC34" s="150"/>
      <c r="AD34" s="150"/>
      <c r="AE34" s="150"/>
      <c r="AF34" s="150"/>
      <c r="AG34" s="150" t="s">
        <v>1232</v>
      </c>
      <c r="AH34" s="150"/>
      <c r="AI34" s="150"/>
      <c r="AJ34" s="150"/>
      <c r="AK34" s="150"/>
      <c r="AL34" s="150"/>
      <c r="AM34" s="150"/>
      <c r="AN34" s="150"/>
      <c r="AO34" s="150"/>
      <c r="AP34" s="150"/>
      <c r="AQ34" s="150"/>
      <c r="AR34" s="150"/>
      <c r="AS34" s="150"/>
      <c r="AT34" s="150"/>
      <c r="AU34" s="150"/>
      <c r="AV34" s="150"/>
      <c r="AW34" s="150"/>
      <c r="AX34" s="150"/>
      <c r="AY34" s="150"/>
      <c r="AZ34" s="150"/>
      <c r="BA34" s="150"/>
      <c r="BB34" s="150"/>
      <c r="BC34" s="150"/>
      <c r="BD34" s="150"/>
      <c r="BE34" s="150"/>
      <c r="BF34" s="150"/>
      <c r="BG34" s="150"/>
      <c r="BH34" s="150"/>
    </row>
    <row r="35" spans="1:60" outlineLevel="1" x14ac:dyDescent="0.2">
      <c r="A35" s="175">
        <v>23</v>
      </c>
      <c r="B35" s="176" t="s">
        <v>1630</v>
      </c>
      <c r="C35" s="183" t="s">
        <v>1601</v>
      </c>
      <c r="D35" s="177" t="s">
        <v>267</v>
      </c>
      <c r="E35" s="178">
        <v>48</v>
      </c>
      <c r="F35" s="179"/>
      <c r="G35" s="180">
        <f t="shared" si="14"/>
        <v>0</v>
      </c>
      <c r="H35" s="161"/>
      <c r="I35" s="160">
        <f t="shared" si="15"/>
        <v>0</v>
      </c>
      <c r="J35" s="161"/>
      <c r="K35" s="160">
        <f t="shared" si="16"/>
        <v>0</v>
      </c>
      <c r="L35" s="160">
        <v>21</v>
      </c>
      <c r="M35" s="160">
        <f t="shared" si="17"/>
        <v>0</v>
      </c>
      <c r="N35" s="160">
        <v>0</v>
      </c>
      <c r="O35" s="160">
        <f t="shared" si="18"/>
        <v>0</v>
      </c>
      <c r="P35" s="160">
        <v>0</v>
      </c>
      <c r="Q35" s="160">
        <f t="shared" si="19"/>
        <v>0</v>
      </c>
      <c r="R35" s="160"/>
      <c r="S35" s="160" t="s">
        <v>236</v>
      </c>
      <c r="T35" s="160" t="s">
        <v>295</v>
      </c>
      <c r="U35" s="160">
        <v>0</v>
      </c>
      <c r="V35" s="160">
        <f t="shared" si="20"/>
        <v>0</v>
      </c>
      <c r="W35" s="160"/>
      <c r="X35" s="160" t="s">
        <v>261</v>
      </c>
      <c r="Y35" s="150"/>
      <c r="Z35" s="150"/>
      <c r="AA35" s="150"/>
      <c r="AB35" s="150"/>
      <c r="AC35" s="150"/>
      <c r="AD35" s="150"/>
      <c r="AE35" s="150"/>
      <c r="AF35" s="150"/>
      <c r="AG35" s="150" t="s">
        <v>1232</v>
      </c>
      <c r="AH35" s="150"/>
      <c r="AI35" s="150"/>
      <c r="AJ35" s="150"/>
      <c r="AK35" s="150"/>
      <c r="AL35" s="150"/>
      <c r="AM35" s="150"/>
      <c r="AN35" s="150"/>
      <c r="AO35" s="150"/>
      <c r="AP35" s="150"/>
      <c r="AQ35" s="150"/>
      <c r="AR35" s="150"/>
      <c r="AS35" s="150"/>
      <c r="AT35" s="150"/>
      <c r="AU35" s="150"/>
      <c r="AV35" s="150"/>
      <c r="AW35" s="150"/>
      <c r="AX35" s="150"/>
      <c r="AY35" s="150"/>
      <c r="AZ35" s="150"/>
      <c r="BA35" s="150"/>
      <c r="BB35" s="150"/>
      <c r="BC35" s="150"/>
      <c r="BD35" s="150"/>
      <c r="BE35" s="150"/>
      <c r="BF35" s="150"/>
      <c r="BG35" s="150"/>
      <c r="BH35" s="150"/>
    </row>
    <row r="36" spans="1:60" outlineLevel="1" x14ac:dyDescent="0.2">
      <c r="A36" s="175">
        <v>24</v>
      </c>
      <c r="B36" s="176" t="s">
        <v>1631</v>
      </c>
      <c r="C36" s="183" t="s">
        <v>1603</v>
      </c>
      <c r="D36" s="177" t="s">
        <v>267</v>
      </c>
      <c r="E36" s="178">
        <v>19.2</v>
      </c>
      <c r="F36" s="179"/>
      <c r="G36" s="180">
        <f t="shared" si="14"/>
        <v>0</v>
      </c>
      <c r="H36" s="161"/>
      <c r="I36" s="160">
        <f t="shared" si="15"/>
        <v>0</v>
      </c>
      <c r="J36" s="161"/>
      <c r="K36" s="160">
        <f t="shared" si="16"/>
        <v>0</v>
      </c>
      <c r="L36" s="160">
        <v>21</v>
      </c>
      <c r="M36" s="160">
        <f t="shared" si="17"/>
        <v>0</v>
      </c>
      <c r="N36" s="160">
        <v>0</v>
      </c>
      <c r="O36" s="160">
        <f t="shared" si="18"/>
        <v>0</v>
      </c>
      <c r="P36" s="160">
        <v>0</v>
      </c>
      <c r="Q36" s="160">
        <f t="shared" si="19"/>
        <v>0</v>
      </c>
      <c r="R36" s="160"/>
      <c r="S36" s="160" t="s">
        <v>236</v>
      </c>
      <c r="T36" s="160" t="s">
        <v>295</v>
      </c>
      <c r="U36" s="160">
        <v>0</v>
      </c>
      <c r="V36" s="160">
        <f t="shared" si="20"/>
        <v>0</v>
      </c>
      <c r="W36" s="160"/>
      <c r="X36" s="160" t="s">
        <v>261</v>
      </c>
      <c r="Y36" s="150"/>
      <c r="Z36" s="150"/>
      <c r="AA36" s="150"/>
      <c r="AB36" s="150"/>
      <c r="AC36" s="150"/>
      <c r="AD36" s="150"/>
      <c r="AE36" s="150"/>
      <c r="AF36" s="150"/>
      <c r="AG36" s="150" t="s">
        <v>1232</v>
      </c>
      <c r="AH36" s="150"/>
      <c r="AI36" s="150"/>
      <c r="AJ36" s="150"/>
      <c r="AK36" s="150"/>
      <c r="AL36" s="150"/>
      <c r="AM36" s="150"/>
      <c r="AN36" s="150"/>
      <c r="AO36" s="150"/>
      <c r="AP36" s="150"/>
      <c r="AQ36" s="150"/>
      <c r="AR36" s="150"/>
      <c r="AS36" s="150"/>
      <c r="AT36" s="150"/>
      <c r="AU36" s="150"/>
      <c r="AV36" s="150"/>
      <c r="AW36" s="150"/>
      <c r="AX36" s="150"/>
      <c r="AY36" s="150"/>
      <c r="AZ36" s="150"/>
      <c r="BA36" s="150"/>
      <c r="BB36" s="150"/>
      <c r="BC36" s="150"/>
      <c r="BD36" s="150"/>
      <c r="BE36" s="150"/>
      <c r="BF36" s="150"/>
      <c r="BG36" s="150"/>
      <c r="BH36" s="150"/>
    </row>
    <row r="37" spans="1:60" outlineLevel="1" x14ac:dyDescent="0.2">
      <c r="A37" s="175">
        <v>25</v>
      </c>
      <c r="B37" s="176" t="s">
        <v>1632</v>
      </c>
      <c r="C37" s="183" t="s">
        <v>1605</v>
      </c>
      <c r="D37" s="177" t="s">
        <v>267</v>
      </c>
      <c r="E37" s="178">
        <v>28.8</v>
      </c>
      <c r="F37" s="179"/>
      <c r="G37" s="180">
        <f t="shared" si="14"/>
        <v>0</v>
      </c>
      <c r="H37" s="161"/>
      <c r="I37" s="160">
        <f t="shared" si="15"/>
        <v>0</v>
      </c>
      <c r="J37" s="161"/>
      <c r="K37" s="160">
        <f t="shared" si="16"/>
        <v>0</v>
      </c>
      <c r="L37" s="160">
        <v>21</v>
      </c>
      <c r="M37" s="160">
        <f t="shared" si="17"/>
        <v>0</v>
      </c>
      <c r="N37" s="160">
        <v>0</v>
      </c>
      <c r="O37" s="160">
        <f t="shared" si="18"/>
        <v>0</v>
      </c>
      <c r="P37" s="160">
        <v>0</v>
      </c>
      <c r="Q37" s="160">
        <f t="shared" si="19"/>
        <v>0</v>
      </c>
      <c r="R37" s="160"/>
      <c r="S37" s="160" t="s">
        <v>236</v>
      </c>
      <c r="T37" s="160" t="s">
        <v>295</v>
      </c>
      <c r="U37" s="160">
        <v>0</v>
      </c>
      <c r="V37" s="160">
        <f t="shared" si="20"/>
        <v>0</v>
      </c>
      <c r="W37" s="160"/>
      <c r="X37" s="160" t="s">
        <v>261</v>
      </c>
      <c r="Y37" s="150"/>
      <c r="Z37" s="150"/>
      <c r="AA37" s="150"/>
      <c r="AB37" s="150"/>
      <c r="AC37" s="150"/>
      <c r="AD37" s="150"/>
      <c r="AE37" s="150"/>
      <c r="AF37" s="150"/>
      <c r="AG37" s="150" t="s">
        <v>1232</v>
      </c>
      <c r="AH37" s="150"/>
      <c r="AI37" s="150"/>
      <c r="AJ37" s="150"/>
      <c r="AK37" s="150"/>
      <c r="AL37" s="150"/>
      <c r="AM37" s="150"/>
      <c r="AN37" s="150"/>
      <c r="AO37" s="150"/>
      <c r="AP37" s="150"/>
      <c r="AQ37" s="150"/>
      <c r="AR37" s="150"/>
      <c r="AS37" s="150"/>
      <c r="AT37" s="150"/>
      <c r="AU37" s="150"/>
      <c r="AV37" s="150"/>
      <c r="AW37" s="150"/>
      <c r="AX37" s="150"/>
      <c r="AY37" s="150"/>
      <c r="AZ37" s="150"/>
      <c r="BA37" s="150"/>
      <c r="BB37" s="150"/>
      <c r="BC37" s="150"/>
      <c r="BD37" s="150"/>
      <c r="BE37" s="150"/>
      <c r="BF37" s="150"/>
      <c r="BG37" s="150"/>
      <c r="BH37" s="150"/>
    </row>
    <row r="38" spans="1:60" ht="22.5" outlineLevel="1" x14ac:dyDescent="0.2">
      <c r="A38" s="175">
        <v>26</v>
      </c>
      <c r="B38" s="176" t="s">
        <v>1633</v>
      </c>
      <c r="C38" s="183" t="s">
        <v>1607</v>
      </c>
      <c r="D38" s="177" t="s">
        <v>267</v>
      </c>
      <c r="E38" s="178">
        <v>28.8</v>
      </c>
      <c r="F38" s="179"/>
      <c r="G38" s="180">
        <f t="shared" si="14"/>
        <v>0</v>
      </c>
      <c r="H38" s="161"/>
      <c r="I38" s="160">
        <f t="shared" si="15"/>
        <v>0</v>
      </c>
      <c r="J38" s="161"/>
      <c r="K38" s="160">
        <f t="shared" si="16"/>
        <v>0</v>
      </c>
      <c r="L38" s="160">
        <v>21</v>
      </c>
      <c r="M38" s="160">
        <f t="shared" si="17"/>
        <v>0</v>
      </c>
      <c r="N38" s="160">
        <v>0</v>
      </c>
      <c r="O38" s="160">
        <f t="shared" si="18"/>
        <v>0</v>
      </c>
      <c r="P38" s="160">
        <v>0</v>
      </c>
      <c r="Q38" s="160">
        <f t="shared" si="19"/>
        <v>0</v>
      </c>
      <c r="R38" s="160"/>
      <c r="S38" s="160" t="s">
        <v>236</v>
      </c>
      <c r="T38" s="160" t="s">
        <v>295</v>
      </c>
      <c r="U38" s="160">
        <v>0</v>
      </c>
      <c r="V38" s="160">
        <f t="shared" si="20"/>
        <v>0</v>
      </c>
      <c r="W38" s="160"/>
      <c r="X38" s="160" t="s">
        <v>261</v>
      </c>
      <c r="Y38" s="150"/>
      <c r="Z38" s="150"/>
      <c r="AA38" s="150"/>
      <c r="AB38" s="150"/>
      <c r="AC38" s="150"/>
      <c r="AD38" s="150"/>
      <c r="AE38" s="150"/>
      <c r="AF38" s="150"/>
      <c r="AG38" s="150" t="s">
        <v>1232</v>
      </c>
      <c r="AH38" s="150"/>
      <c r="AI38" s="150"/>
      <c r="AJ38" s="150"/>
      <c r="AK38" s="150"/>
      <c r="AL38" s="150"/>
      <c r="AM38" s="150"/>
      <c r="AN38" s="150"/>
      <c r="AO38" s="150"/>
      <c r="AP38" s="150"/>
      <c r="AQ38" s="150"/>
      <c r="AR38" s="150"/>
      <c r="AS38" s="150"/>
      <c r="AT38" s="150"/>
      <c r="AU38" s="150"/>
      <c r="AV38" s="150"/>
      <c r="AW38" s="150"/>
      <c r="AX38" s="150"/>
      <c r="AY38" s="150"/>
      <c r="AZ38" s="150"/>
      <c r="BA38" s="150"/>
      <c r="BB38" s="150"/>
      <c r="BC38" s="150"/>
      <c r="BD38" s="150"/>
      <c r="BE38" s="150"/>
      <c r="BF38" s="150"/>
      <c r="BG38" s="150"/>
      <c r="BH38" s="150"/>
    </row>
    <row r="39" spans="1:60" x14ac:dyDescent="0.2">
      <c r="A39" s="163" t="s">
        <v>232</v>
      </c>
      <c r="B39" s="164" t="s">
        <v>89</v>
      </c>
      <c r="C39" s="182" t="s">
        <v>90</v>
      </c>
      <c r="D39" s="165"/>
      <c r="E39" s="166"/>
      <c r="F39" s="167"/>
      <c r="G39" s="168">
        <f>SUMIF(AG40:AG44,"&lt;&gt;NOR",G40:G44)</f>
        <v>0</v>
      </c>
      <c r="H39" s="162"/>
      <c r="I39" s="162">
        <f>SUM(I40:I44)</f>
        <v>0</v>
      </c>
      <c r="J39" s="162"/>
      <c r="K39" s="162">
        <f>SUM(K40:K44)</f>
        <v>0</v>
      </c>
      <c r="L39" s="162"/>
      <c r="M39" s="162">
        <f>SUM(M40:M44)</f>
        <v>0</v>
      </c>
      <c r="N39" s="162"/>
      <c r="O39" s="162">
        <f>SUM(O40:O44)</f>
        <v>0</v>
      </c>
      <c r="P39" s="162"/>
      <c r="Q39" s="162">
        <f>SUM(Q40:Q44)</f>
        <v>0</v>
      </c>
      <c r="R39" s="162"/>
      <c r="S39" s="162"/>
      <c r="T39" s="162"/>
      <c r="U39" s="162"/>
      <c r="V39" s="162">
        <f>SUM(V40:V44)</f>
        <v>0</v>
      </c>
      <c r="W39" s="162"/>
      <c r="X39" s="162"/>
      <c r="AG39" t="s">
        <v>233</v>
      </c>
    </row>
    <row r="40" spans="1:60" outlineLevel="1" x14ac:dyDescent="0.2">
      <c r="A40" s="175">
        <v>27</v>
      </c>
      <c r="B40" s="176" t="s">
        <v>1634</v>
      </c>
      <c r="C40" s="183" t="s">
        <v>1635</v>
      </c>
      <c r="D40" s="177" t="s">
        <v>351</v>
      </c>
      <c r="E40" s="178">
        <v>7</v>
      </c>
      <c r="F40" s="179"/>
      <c r="G40" s="180">
        <f>ROUND(E40*F40,2)</f>
        <v>0</v>
      </c>
      <c r="H40" s="161"/>
      <c r="I40" s="160">
        <f>ROUND(E40*H40,2)</f>
        <v>0</v>
      </c>
      <c r="J40" s="161"/>
      <c r="K40" s="160">
        <f>ROUND(E40*J40,2)</f>
        <v>0</v>
      </c>
      <c r="L40" s="160">
        <v>21</v>
      </c>
      <c r="M40" s="160">
        <f>G40*(1+L40/100)</f>
        <v>0</v>
      </c>
      <c r="N40" s="160">
        <v>0</v>
      </c>
      <c r="O40" s="160">
        <f>ROUND(E40*N40,2)</f>
        <v>0</v>
      </c>
      <c r="P40" s="160">
        <v>0</v>
      </c>
      <c r="Q40" s="160">
        <f>ROUND(E40*P40,2)</f>
        <v>0</v>
      </c>
      <c r="R40" s="160"/>
      <c r="S40" s="160" t="s">
        <v>236</v>
      </c>
      <c r="T40" s="160" t="s">
        <v>295</v>
      </c>
      <c r="U40" s="160">
        <v>0</v>
      </c>
      <c r="V40" s="160">
        <f>ROUND(E40*U40,2)</f>
        <v>0</v>
      </c>
      <c r="W40" s="160"/>
      <c r="X40" s="160" t="s">
        <v>261</v>
      </c>
      <c r="Y40" s="150"/>
      <c r="Z40" s="150"/>
      <c r="AA40" s="150"/>
      <c r="AB40" s="150"/>
      <c r="AC40" s="150"/>
      <c r="AD40" s="150"/>
      <c r="AE40" s="150"/>
      <c r="AF40" s="150"/>
      <c r="AG40" s="150" t="s">
        <v>1232</v>
      </c>
      <c r="AH40" s="150"/>
      <c r="AI40" s="150"/>
      <c r="AJ40" s="150"/>
      <c r="AK40" s="150"/>
      <c r="AL40" s="150"/>
      <c r="AM40" s="150"/>
      <c r="AN40" s="150"/>
      <c r="AO40" s="150"/>
      <c r="AP40" s="150"/>
      <c r="AQ40" s="150"/>
      <c r="AR40" s="150"/>
      <c r="AS40" s="150"/>
      <c r="AT40" s="150"/>
      <c r="AU40" s="150"/>
      <c r="AV40" s="150"/>
      <c r="AW40" s="150"/>
      <c r="AX40" s="150"/>
      <c r="AY40" s="150"/>
      <c r="AZ40" s="150"/>
      <c r="BA40" s="150"/>
      <c r="BB40" s="150"/>
      <c r="BC40" s="150"/>
      <c r="BD40" s="150"/>
      <c r="BE40" s="150"/>
      <c r="BF40" s="150"/>
      <c r="BG40" s="150"/>
      <c r="BH40" s="150"/>
    </row>
    <row r="41" spans="1:60" outlineLevel="1" x14ac:dyDescent="0.2">
      <c r="A41" s="175">
        <v>28</v>
      </c>
      <c r="B41" s="176" t="s">
        <v>1636</v>
      </c>
      <c r="C41" s="183" t="s">
        <v>1637</v>
      </c>
      <c r="D41" s="177" t="s">
        <v>351</v>
      </c>
      <c r="E41" s="178">
        <v>11</v>
      </c>
      <c r="F41" s="179"/>
      <c r="G41" s="180">
        <f>ROUND(E41*F41,2)</f>
        <v>0</v>
      </c>
      <c r="H41" s="161"/>
      <c r="I41" s="160">
        <f>ROUND(E41*H41,2)</f>
        <v>0</v>
      </c>
      <c r="J41" s="161"/>
      <c r="K41" s="160">
        <f>ROUND(E41*J41,2)</f>
        <v>0</v>
      </c>
      <c r="L41" s="160">
        <v>21</v>
      </c>
      <c r="M41" s="160">
        <f>G41*(1+L41/100)</f>
        <v>0</v>
      </c>
      <c r="N41" s="160">
        <v>0</v>
      </c>
      <c r="O41" s="160">
        <f>ROUND(E41*N41,2)</f>
        <v>0</v>
      </c>
      <c r="P41" s="160">
        <v>0</v>
      </c>
      <c r="Q41" s="160">
        <f>ROUND(E41*P41,2)</f>
        <v>0</v>
      </c>
      <c r="R41" s="160"/>
      <c r="S41" s="160" t="s">
        <v>236</v>
      </c>
      <c r="T41" s="160" t="s">
        <v>295</v>
      </c>
      <c r="U41" s="160">
        <v>0</v>
      </c>
      <c r="V41" s="160">
        <f>ROUND(E41*U41,2)</f>
        <v>0</v>
      </c>
      <c r="W41" s="160"/>
      <c r="X41" s="160" t="s">
        <v>261</v>
      </c>
      <c r="Y41" s="150"/>
      <c r="Z41" s="150"/>
      <c r="AA41" s="150"/>
      <c r="AB41" s="150"/>
      <c r="AC41" s="150"/>
      <c r="AD41" s="150"/>
      <c r="AE41" s="150"/>
      <c r="AF41" s="150"/>
      <c r="AG41" s="150" t="s">
        <v>1232</v>
      </c>
      <c r="AH41" s="150"/>
      <c r="AI41" s="150"/>
      <c r="AJ41" s="150"/>
      <c r="AK41" s="150"/>
      <c r="AL41" s="150"/>
      <c r="AM41" s="150"/>
      <c r="AN41" s="150"/>
      <c r="AO41" s="150"/>
      <c r="AP41" s="150"/>
      <c r="AQ41" s="150"/>
      <c r="AR41" s="150"/>
      <c r="AS41" s="150"/>
      <c r="AT41" s="150"/>
      <c r="AU41" s="150"/>
      <c r="AV41" s="150"/>
      <c r="AW41" s="150"/>
      <c r="AX41" s="150"/>
      <c r="AY41" s="150"/>
      <c r="AZ41" s="150"/>
      <c r="BA41" s="150"/>
      <c r="BB41" s="150"/>
      <c r="BC41" s="150"/>
      <c r="BD41" s="150"/>
      <c r="BE41" s="150"/>
      <c r="BF41" s="150"/>
      <c r="BG41" s="150"/>
      <c r="BH41" s="150"/>
    </row>
    <row r="42" spans="1:60" outlineLevel="1" x14ac:dyDescent="0.2">
      <c r="A42" s="175">
        <v>29</v>
      </c>
      <c r="B42" s="176" t="s">
        <v>1638</v>
      </c>
      <c r="C42" s="183" t="s">
        <v>1639</v>
      </c>
      <c r="D42" s="177" t="s">
        <v>351</v>
      </c>
      <c r="E42" s="178">
        <v>5</v>
      </c>
      <c r="F42" s="179"/>
      <c r="G42" s="180">
        <f>ROUND(E42*F42,2)</f>
        <v>0</v>
      </c>
      <c r="H42" s="161"/>
      <c r="I42" s="160">
        <f>ROUND(E42*H42,2)</f>
        <v>0</v>
      </c>
      <c r="J42" s="161"/>
      <c r="K42" s="160">
        <f>ROUND(E42*J42,2)</f>
        <v>0</v>
      </c>
      <c r="L42" s="160">
        <v>21</v>
      </c>
      <c r="M42" s="160">
        <f>G42*(1+L42/100)</f>
        <v>0</v>
      </c>
      <c r="N42" s="160">
        <v>0</v>
      </c>
      <c r="O42" s="160">
        <f>ROUND(E42*N42,2)</f>
        <v>0</v>
      </c>
      <c r="P42" s="160">
        <v>0</v>
      </c>
      <c r="Q42" s="160">
        <f>ROUND(E42*P42,2)</f>
        <v>0</v>
      </c>
      <c r="R42" s="160"/>
      <c r="S42" s="160" t="s">
        <v>236</v>
      </c>
      <c r="T42" s="160" t="s">
        <v>295</v>
      </c>
      <c r="U42" s="160">
        <v>0</v>
      </c>
      <c r="V42" s="160">
        <f>ROUND(E42*U42,2)</f>
        <v>0</v>
      </c>
      <c r="W42" s="160"/>
      <c r="X42" s="160" t="s">
        <v>261</v>
      </c>
      <c r="Y42" s="150"/>
      <c r="Z42" s="150"/>
      <c r="AA42" s="150"/>
      <c r="AB42" s="150"/>
      <c r="AC42" s="150"/>
      <c r="AD42" s="150"/>
      <c r="AE42" s="150"/>
      <c r="AF42" s="150"/>
      <c r="AG42" s="150" t="s">
        <v>1232</v>
      </c>
      <c r="AH42" s="150"/>
      <c r="AI42" s="150"/>
      <c r="AJ42" s="150"/>
      <c r="AK42" s="150"/>
      <c r="AL42" s="150"/>
      <c r="AM42" s="150"/>
      <c r="AN42" s="150"/>
      <c r="AO42" s="150"/>
      <c r="AP42" s="150"/>
      <c r="AQ42" s="150"/>
      <c r="AR42" s="150"/>
      <c r="AS42" s="150"/>
      <c r="AT42" s="150"/>
      <c r="AU42" s="150"/>
      <c r="AV42" s="150"/>
      <c r="AW42" s="150"/>
      <c r="AX42" s="150"/>
      <c r="AY42" s="150"/>
      <c r="AZ42" s="150"/>
      <c r="BA42" s="150"/>
      <c r="BB42" s="150"/>
      <c r="BC42" s="150"/>
      <c r="BD42" s="150"/>
      <c r="BE42" s="150"/>
      <c r="BF42" s="150"/>
      <c r="BG42" s="150"/>
      <c r="BH42" s="150"/>
    </row>
    <row r="43" spans="1:60" outlineLevel="1" x14ac:dyDescent="0.2">
      <c r="A43" s="175">
        <v>30</v>
      </c>
      <c r="B43" s="176" t="s">
        <v>1640</v>
      </c>
      <c r="C43" s="183" t="s">
        <v>1641</v>
      </c>
      <c r="D43" s="177" t="s">
        <v>351</v>
      </c>
      <c r="E43" s="178">
        <v>7</v>
      </c>
      <c r="F43" s="179"/>
      <c r="G43" s="180">
        <f>ROUND(E43*F43,2)</f>
        <v>0</v>
      </c>
      <c r="H43" s="161"/>
      <c r="I43" s="160">
        <f>ROUND(E43*H43,2)</f>
        <v>0</v>
      </c>
      <c r="J43" s="161"/>
      <c r="K43" s="160">
        <f>ROUND(E43*J43,2)</f>
        <v>0</v>
      </c>
      <c r="L43" s="160">
        <v>21</v>
      </c>
      <c r="M43" s="160">
        <f>G43*(1+L43/100)</f>
        <v>0</v>
      </c>
      <c r="N43" s="160">
        <v>0</v>
      </c>
      <c r="O43" s="160">
        <f>ROUND(E43*N43,2)</f>
        <v>0</v>
      </c>
      <c r="P43" s="160">
        <v>0</v>
      </c>
      <c r="Q43" s="160">
        <f>ROUND(E43*P43,2)</f>
        <v>0</v>
      </c>
      <c r="R43" s="160"/>
      <c r="S43" s="160" t="s">
        <v>236</v>
      </c>
      <c r="T43" s="160" t="s">
        <v>295</v>
      </c>
      <c r="U43" s="160">
        <v>0</v>
      </c>
      <c r="V43" s="160">
        <f>ROUND(E43*U43,2)</f>
        <v>0</v>
      </c>
      <c r="W43" s="160"/>
      <c r="X43" s="160" t="s">
        <v>261</v>
      </c>
      <c r="Y43" s="150"/>
      <c r="Z43" s="150"/>
      <c r="AA43" s="150"/>
      <c r="AB43" s="150"/>
      <c r="AC43" s="150"/>
      <c r="AD43" s="150"/>
      <c r="AE43" s="150"/>
      <c r="AF43" s="150"/>
      <c r="AG43" s="150" t="s">
        <v>1232</v>
      </c>
      <c r="AH43" s="150"/>
      <c r="AI43" s="150"/>
      <c r="AJ43" s="150"/>
      <c r="AK43" s="150"/>
      <c r="AL43" s="150"/>
      <c r="AM43" s="150"/>
      <c r="AN43" s="150"/>
      <c r="AO43" s="150"/>
      <c r="AP43" s="150"/>
      <c r="AQ43" s="150"/>
      <c r="AR43" s="150"/>
      <c r="AS43" s="150"/>
      <c r="AT43" s="150"/>
      <c r="AU43" s="150"/>
      <c r="AV43" s="150"/>
      <c r="AW43" s="150"/>
      <c r="AX43" s="150"/>
      <c r="AY43" s="150"/>
      <c r="AZ43" s="150"/>
      <c r="BA43" s="150"/>
      <c r="BB43" s="150"/>
      <c r="BC43" s="150"/>
      <c r="BD43" s="150"/>
      <c r="BE43" s="150"/>
      <c r="BF43" s="150"/>
      <c r="BG43" s="150"/>
      <c r="BH43" s="150"/>
    </row>
    <row r="44" spans="1:60" ht="33.75" outlineLevel="1" x14ac:dyDescent="0.2">
      <c r="A44" s="175">
        <v>31</v>
      </c>
      <c r="B44" s="176" t="s">
        <v>1642</v>
      </c>
      <c r="C44" s="183" t="s">
        <v>1643</v>
      </c>
      <c r="D44" s="177" t="s">
        <v>235</v>
      </c>
      <c r="E44" s="178">
        <v>1</v>
      </c>
      <c r="F44" s="179"/>
      <c r="G44" s="180">
        <f>ROUND(E44*F44,2)</f>
        <v>0</v>
      </c>
      <c r="H44" s="161"/>
      <c r="I44" s="160">
        <f>ROUND(E44*H44,2)</f>
        <v>0</v>
      </c>
      <c r="J44" s="161"/>
      <c r="K44" s="160">
        <f>ROUND(E44*J44,2)</f>
        <v>0</v>
      </c>
      <c r="L44" s="160">
        <v>21</v>
      </c>
      <c r="M44" s="160">
        <f>G44*(1+L44/100)</f>
        <v>0</v>
      </c>
      <c r="N44" s="160">
        <v>0</v>
      </c>
      <c r="O44" s="160">
        <f>ROUND(E44*N44,2)</f>
        <v>0</v>
      </c>
      <c r="P44" s="160">
        <v>0</v>
      </c>
      <c r="Q44" s="160">
        <f>ROUND(E44*P44,2)</f>
        <v>0</v>
      </c>
      <c r="R44" s="160"/>
      <c r="S44" s="160" t="s">
        <v>236</v>
      </c>
      <c r="T44" s="160" t="s">
        <v>295</v>
      </c>
      <c r="U44" s="160">
        <v>0</v>
      </c>
      <c r="V44" s="160">
        <f>ROUND(E44*U44,2)</f>
        <v>0</v>
      </c>
      <c r="W44" s="160"/>
      <c r="X44" s="160" t="s">
        <v>261</v>
      </c>
      <c r="Y44" s="150"/>
      <c r="Z44" s="150"/>
      <c r="AA44" s="150"/>
      <c r="AB44" s="150"/>
      <c r="AC44" s="150"/>
      <c r="AD44" s="150"/>
      <c r="AE44" s="150"/>
      <c r="AF44" s="150"/>
      <c r="AG44" s="150" t="s">
        <v>1232</v>
      </c>
      <c r="AH44" s="150"/>
      <c r="AI44" s="150"/>
      <c r="AJ44" s="150"/>
      <c r="AK44" s="150"/>
      <c r="AL44" s="150"/>
      <c r="AM44" s="150"/>
      <c r="AN44" s="150"/>
      <c r="AO44" s="150"/>
      <c r="AP44" s="150"/>
      <c r="AQ44" s="150"/>
      <c r="AR44" s="150"/>
      <c r="AS44" s="150"/>
      <c r="AT44" s="150"/>
      <c r="AU44" s="150"/>
      <c r="AV44" s="150"/>
      <c r="AW44" s="150"/>
      <c r="AX44" s="150"/>
      <c r="AY44" s="150"/>
      <c r="AZ44" s="150"/>
      <c r="BA44" s="150"/>
      <c r="BB44" s="150"/>
      <c r="BC44" s="150"/>
      <c r="BD44" s="150"/>
      <c r="BE44" s="150"/>
      <c r="BF44" s="150"/>
      <c r="BG44" s="150"/>
      <c r="BH44" s="150"/>
    </row>
    <row r="45" spans="1:60" x14ac:dyDescent="0.2">
      <c r="A45" s="163" t="s">
        <v>232</v>
      </c>
      <c r="B45" s="164" t="s">
        <v>91</v>
      </c>
      <c r="C45" s="182" t="s">
        <v>92</v>
      </c>
      <c r="D45" s="165"/>
      <c r="E45" s="166"/>
      <c r="F45" s="167"/>
      <c r="G45" s="168">
        <f>SUMIF(AG46:AG46,"&lt;&gt;NOR",G46:G46)</f>
        <v>0</v>
      </c>
      <c r="H45" s="162"/>
      <c r="I45" s="162">
        <f>SUM(I46:I46)</f>
        <v>0</v>
      </c>
      <c r="J45" s="162"/>
      <c r="K45" s="162">
        <f>SUM(K46:K46)</f>
        <v>0</v>
      </c>
      <c r="L45" s="162"/>
      <c r="M45" s="162">
        <f>SUM(M46:M46)</f>
        <v>0</v>
      </c>
      <c r="N45" s="162"/>
      <c r="O45" s="162">
        <f>SUM(O46:O46)</f>
        <v>0</v>
      </c>
      <c r="P45" s="162"/>
      <c r="Q45" s="162">
        <f>SUM(Q46:Q46)</f>
        <v>0</v>
      </c>
      <c r="R45" s="162"/>
      <c r="S45" s="162"/>
      <c r="T45" s="162"/>
      <c r="U45" s="162"/>
      <c r="V45" s="162">
        <f>SUM(V46:V46)</f>
        <v>0</v>
      </c>
      <c r="W45" s="162"/>
      <c r="X45" s="162"/>
      <c r="AG45" t="s">
        <v>233</v>
      </c>
    </row>
    <row r="46" spans="1:60" ht="22.5" outlineLevel="1" x14ac:dyDescent="0.2">
      <c r="A46" s="175">
        <v>32</v>
      </c>
      <c r="B46" s="176" t="s">
        <v>1644</v>
      </c>
      <c r="C46" s="183" t="s">
        <v>1645</v>
      </c>
      <c r="D46" s="177" t="s">
        <v>351</v>
      </c>
      <c r="E46" s="178">
        <v>32</v>
      </c>
      <c r="F46" s="179"/>
      <c r="G46" s="180">
        <f>ROUND(E46*F46,2)</f>
        <v>0</v>
      </c>
      <c r="H46" s="161"/>
      <c r="I46" s="160">
        <f>ROUND(E46*H46,2)</f>
        <v>0</v>
      </c>
      <c r="J46" s="161"/>
      <c r="K46" s="160">
        <f>ROUND(E46*J46,2)</f>
        <v>0</v>
      </c>
      <c r="L46" s="160">
        <v>21</v>
      </c>
      <c r="M46" s="160">
        <f>G46*(1+L46/100)</f>
        <v>0</v>
      </c>
      <c r="N46" s="160">
        <v>0</v>
      </c>
      <c r="O46" s="160">
        <f>ROUND(E46*N46,2)</f>
        <v>0</v>
      </c>
      <c r="P46" s="160">
        <v>0</v>
      </c>
      <c r="Q46" s="160">
        <f>ROUND(E46*P46,2)</f>
        <v>0</v>
      </c>
      <c r="R46" s="160"/>
      <c r="S46" s="160" t="s">
        <v>236</v>
      </c>
      <c r="T46" s="160" t="s">
        <v>295</v>
      </c>
      <c r="U46" s="160">
        <v>0</v>
      </c>
      <c r="V46" s="160">
        <f>ROUND(E46*U46,2)</f>
        <v>0</v>
      </c>
      <c r="W46" s="160"/>
      <c r="X46" s="160" t="s">
        <v>261</v>
      </c>
      <c r="Y46" s="150"/>
      <c r="Z46" s="150"/>
      <c r="AA46" s="150"/>
      <c r="AB46" s="150"/>
      <c r="AC46" s="150"/>
      <c r="AD46" s="150"/>
      <c r="AE46" s="150"/>
      <c r="AF46" s="150"/>
      <c r="AG46" s="150" t="s">
        <v>1232</v>
      </c>
      <c r="AH46" s="150"/>
      <c r="AI46" s="150"/>
      <c r="AJ46" s="150"/>
      <c r="AK46" s="150"/>
      <c r="AL46" s="150"/>
      <c r="AM46" s="150"/>
      <c r="AN46" s="150"/>
      <c r="AO46" s="150"/>
      <c r="AP46" s="150"/>
      <c r="AQ46" s="150"/>
      <c r="AR46" s="150"/>
      <c r="AS46" s="150"/>
      <c r="AT46" s="150"/>
      <c r="AU46" s="150"/>
      <c r="AV46" s="150"/>
      <c r="AW46" s="150"/>
      <c r="AX46" s="150"/>
      <c r="AY46" s="150"/>
      <c r="AZ46" s="150"/>
      <c r="BA46" s="150"/>
      <c r="BB46" s="150"/>
      <c r="BC46" s="150"/>
      <c r="BD46" s="150"/>
      <c r="BE46" s="150"/>
      <c r="BF46" s="150"/>
      <c r="BG46" s="150"/>
      <c r="BH46" s="150"/>
    </row>
    <row r="47" spans="1:60" x14ac:dyDescent="0.2">
      <c r="A47" s="163" t="s">
        <v>232</v>
      </c>
      <c r="B47" s="164" t="s">
        <v>93</v>
      </c>
      <c r="C47" s="182" t="s">
        <v>94</v>
      </c>
      <c r="D47" s="165"/>
      <c r="E47" s="166"/>
      <c r="F47" s="167"/>
      <c r="G47" s="168">
        <f>SUMIF(AG48:AG52,"&lt;&gt;NOR",G48:G52)</f>
        <v>0</v>
      </c>
      <c r="H47" s="162"/>
      <c r="I47" s="162">
        <f>SUM(I48:I52)</f>
        <v>0</v>
      </c>
      <c r="J47" s="162"/>
      <c r="K47" s="162">
        <f>SUM(K48:K52)</f>
        <v>0</v>
      </c>
      <c r="L47" s="162"/>
      <c r="M47" s="162">
        <f>SUM(M48:M52)</f>
        <v>0</v>
      </c>
      <c r="N47" s="162"/>
      <c r="O47" s="162">
        <f>SUM(O48:O52)</f>
        <v>0</v>
      </c>
      <c r="P47" s="162"/>
      <c r="Q47" s="162">
        <f>SUM(Q48:Q52)</f>
        <v>0</v>
      </c>
      <c r="R47" s="162"/>
      <c r="S47" s="162"/>
      <c r="T47" s="162"/>
      <c r="U47" s="162"/>
      <c r="V47" s="162">
        <f>SUM(V48:V52)</f>
        <v>0</v>
      </c>
      <c r="W47" s="162"/>
      <c r="X47" s="162"/>
      <c r="AG47" t="s">
        <v>233</v>
      </c>
    </row>
    <row r="48" spans="1:60" ht="33.75" outlineLevel="1" x14ac:dyDescent="0.2">
      <c r="A48" s="175">
        <v>33</v>
      </c>
      <c r="B48" s="176" t="s">
        <v>1646</v>
      </c>
      <c r="C48" s="183" t="s">
        <v>1986</v>
      </c>
      <c r="D48" s="177" t="s">
        <v>235</v>
      </c>
      <c r="E48" s="178">
        <v>6</v>
      </c>
      <c r="F48" s="179"/>
      <c r="G48" s="180">
        <f>ROUND(E48*F48,2)</f>
        <v>0</v>
      </c>
      <c r="H48" s="161"/>
      <c r="I48" s="160">
        <f>ROUND(E48*H48,2)</f>
        <v>0</v>
      </c>
      <c r="J48" s="161"/>
      <c r="K48" s="160">
        <f>ROUND(E48*J48,2)</f>
        <v>0</v>
      </c>
      <c r="L48" s="160">
        <v>21</v>
      </c>
      <c r="M48" s="160">
        <f>G48*(1+L48/100)</f>
        <v>0</v>
      </c>
      <c r="N48" s="160">
        <v>0</v>
      </c>
      <c r="O48" s="160">
        <f>ROUND(E48*N48,2)</f>
        <v>0</v>
      </c>
      <c r="P48" s="160">
        <v>0</v>
      </c>
      <c r="Q48" s="160">
        <f>ROUND(E48*P48,2)</f>
        <v>0</v>
      </c>
      <c r="R48" s="160"/>
      <c r="S48" s="160" t="s">
        <v>236</v>
      </c>
      <c r="T48" s="160" t="s">
        <v>295</v>
      </c>
      <c r="U48" s="160">
        <v>0</v>
      </c>
      <c r="V48" s="160">
        <f>ROUND(E48*U48,2)</f>
        <v>0</v>
      </c>
      <c r="W48" s="160"/>
      <c r="X48" s="160" t="s">
        <v>261</v>
      </c>
      <c r="Y48" s="150"/>
      <c r="Z48" s="150"/>
      <c r="AA48" s="150"/>
      <c r="AB48" s="150"/>
      <c r="AC48" s="150"/>
      <c r="AD48" s="150"/>
      <c r="AE48" s="150"/>
      <c r="AF48" s="150"/>
      <c r="AG48" s="150" t="s">
        <v>1232</v>
      </c>
      <c r="AH48" s="150"/>
      <c r="AI48" s="150"/>
      <c r="AJ48" s="150"/>
      <c r="AK48" s="150"/>
      <c r="AL48" s="150"/>
      <c r="AM48" s="150"/>
      <c r="AN48" s="150"/>
      <c r="AO48" s="150"/>
      <c r="AP48" s="150"/>
      <c r="AQ48" s="150"/>
      <c r="AR48" s="150"/>
      <c r="AS48" s="150"/>
      <c r="AT48" s="150"/>
      <c r="AU48" s="150"/>
      <c r="AV48" s="150"/>
      <c r="AW48" s="150"/>
      <c r="AX48" s="150"/>
      <c r="AY48" s="150"/>
      <c r="AZ48" s="150"/>
      <c r="BA48" s="150"/>
      <c r="BB48" s="150"/>
      <c r="BC48" s="150"/>
      <c r="BD48" s="150"/>
      <c r="BE48" s="150"/>
      <c r="BF48" s="150"/>
      <c r="BG48" s="150"/>
      <c r="BH48" s="150"/>
    </row>
    <row r="49" spans="1:60" ht="33.75" outlineLevel="1" x14ac:dyDescent="0.2">
      <c r="A49" s="175">
        <v>34</v>
      </c>
      <c r="B49" s="176" t="s">
        <v>1647</v>
      </c>
      <c r="C49" s="183" t="s">
        <v>1987</v>
      </c>
      <c r="D49" s="177" t="s">
        <v>235</v>
      </c>
      <c r="E49" s="178">
        <v>2</v>
      </c>
      <c r="F49" s="179"/>
      <c r="G49" s="180">
        <f>ROUND(E49*F49,2)</f>
        <v>0</v>
      </c>
      <c r="H49" s="161"/>
      <c r="I49" s="160">
        <f>ROUND(E49*H49,2)</f>
        <v>0</v>
      </c>
      <c r="J49" s="161"/>
      <c r="K49" s="160">
        <f>ROUND(E49*J49,2)</f>
        <v>0</v>
      </c>
      <c r="L49" s="160">
        <v>21</v>
      </c>
      <c r="M49" s="160">
        <f>G49*(1+L49/100)</f>
        <v>0</v>
      </c>
      <c r="N49" s="160">
        <v>0</v>
      </c>
      <c r="O49" s="160">
        <f>ROUND(E49*N49,2)</f>
        <v>0</v>
      </c>
      <c r="P49" s="160">
        <v>0</v>
      </c>
      <c r="Q49" s="160">
        <f>ROUND(E49*P49,2)</f>
        <v>0</v>
      </c>
      <c r="R49" s="160"/>
      <c r="S49" s="160" t="s">
        <v>236</v>
      </c>
      <c r="T49" s="160" t="s">
        <v>295</v>
      </c>
      <c r="U49" s="160">
        <v>0</v>
      </c>
      <c r="V49" s="160">
        <f>ROUND(E49*U49,2)</f>
        <v>0</v>
      </c>
      <c r="W49" s="160"/>
      <c r="X49" s="160" t="s">
        <v>261</v>
      </c>
      <c r="Y49" s="150"/>
      <c r="Z49" s="150"/>
      <c r="AA49" s="150"/>
      <c r="AB49" s="150"/>
      <c r="AC49" s="150"/>
      <c r="AD49" s="150"/>
      <c r="AE49" s="150"/>
      <c r="AF49" s="150"/>
      <c r="AG49" s="150" t="s">
        <v>1232</v>
      </c>
      <c r="AH49" s="150"/>
      <c r="AI49" s="150"/>
      <c r="AJ49" s="150"/>
      <c r="AK49" s="150"/>
      <c r="AL49" s="150"/>
      <c r="AM49" s="150"/>
      <c r="AN49" s="150"/>
      <c r="AO49" s="150"/>
      <c r="AP49" s="150"/>
      <c r="AQ49" s="150"/>
      <c r="AR49" s="150"/>
      <c r="AS49" s="150"/>
      <c r="AT49" s="150"/>
      <c r="AU49" s="150"/>
      <c r="AV49" s="150"/>
      <c r="AW49" s="150"/>
      <c r="AX49" s="150"/>
      <c r="AY49" s="150"/>
      <c r="AZ49" s="150"/>
      <c r="BA49" s="150"/>
      <c r="BB49" s="150"/>
      <c r="BC49" s="150"/>
      <c r="BD49" s="150"/>
      <c r="BE49" s="150"/>
      <c r="BF49" s="150"/>
      <c r="BG49" s="150"/>
      <c r="BH49" s="150"/>
    </row>
    <row r="50" spans="1:60" outlineLevel="1" x14ac:dyDescent="0.2">
      <c r="A50" s="175">
        <v>35</v>
      </c>
      <c r="B50" s="176" t="s">
        <v>1648</v>
      </c>
      <c r="C50" s="183" t="s">
        <v>1988</v>
      </c>
      <c r="D50" s="177" t="s">
        <v>235</v>
      </c>
      <c r="E50" s="178">
        <v>5</v>
      </c>
      <c r="F50" s="179"/>
      <c r="G50" s="180">
        <f>ROUND(E50*F50,2)</f>
        <v>0</v>
      </c>
      <c r="H50" s="161"/>
      <c r="I50" s="160">
        <f>ROUND(E50*H50,2)</f>
        <v>0</v>
      </c>
      <c r="J50" s="161"/>
      <c r="K50" s="160">
        <f>ROUND(E50*J50,2)</f>
        <v>0</v>
      </c>
      <c r="L50" s="160">
        <v>21</v>
      </c>
      <c r="M50" s="160">
        <f>G50*(1+L50/100)</f>
        <v>0</v>
      </c>
      <c r="N50" s="160">
        <v>0</v>
      </c>
      <c r="O50" s="160">
        <f>ROUND(E50*N50,2)</f>
        <v>0</v>
      </c>
      <c r="P50" s="160">
        <v>0</v>
      </c>
      <c r="Q50" s="160">
        <f>ROUND(E50*P50,2)</f>
        <v>0</v>
      </c>
      <c r="R50" s="160"/>
      <c r="S50" s="160" t="s">
        <v>236</v>
      </c>
      <c r="T50" s="160" t="s">
        <v>295</v>
      </c>
      <c r="U50" s="160">
        <v>0</v>
      </c>
      <c r="V50" s="160">
        <f>ROUND(E50*U50,2)</f>
        <v>0</v>
      </c>
      <c r="W50" s="160"/>
      <c r="X50" s="160" t="s">
        <v>261</v>
      </c>
      <c r="Y50" s="150"/>
      <c r="Z50" s="150"/>
      <c r="AA50" s="150"/>
      <c r="AB50" s="150"/>
      <c r="AC50" s="150"/>
      <c r="AD50" s="150"/>
      <c r="AE50" s="150"/>
      <c r="AF50" s="150"/>
      <c r="AG50" s="150" t="s">
        <v>1232</v>
      </c>
      <c r="AH50" s="150"/>
      <c r="AI50" s="150"/>
      <c r="AJ50" s="150"/>
      <c r="AK50" s="150"/>
      <c r="AL50" s="150"/>
      <c r="AM50" s="150"/>
      <c r="AN50" s="150"/>
      <c r="AO50" s="150"/>
      <c r="AP50" s="150"/>
      <c r="AQ50" s="150"/>
      <c r="AR50" s="150"/>
      <c r="AS50" s="150"/>
      <c r="AT50" s="150"/>
      <c r="AU50" s="150"/>
      <c r="AV50" s="150"/>
      <c r="AW50" s="150"/>
      <c r="AX50" s="150"/>
      <c r="AY50" s="150"/>
      <c r="AZ50" s="150"/>
      <c r="BA50" s="150"/>
      <c r="BB50" s="150"/>
      <c r="BC50" s="150"/>
      <c r="BD50" s="150"/>
      <c r="BE50" s="150"/>
      <c r="BF50" s="150"/>
      <c r="BG50" s="150"/>
      <c r="BH50" s="150"/>
    </row>
    <row r="51" spans="1:60" ht="33.75" outlineLevel="1" x14ac:dyDescent="0.2">
      <c r="A51" s="175">
        <v>36</v>
      </c>
      <c r="B51" s="176" t="s">
        <v>1649</v>
      </c>
      <c r="C51" s="183" t="s">
        <v>1650</v>
      </c>
      <c r="D51" s="177" t="s">
        <v>235</v>
      </c>
      <c r="E51" s="178">
        <v>12</v>
      </c>
      <c r="F51" s="179"/>
      <c r="G51" s="180">
        <f>ROUND(E51*F51,2)</f>
        <v>0</v>
      </c>
      <c r="H51" s="161"/>
      <c r="I51" s="160">
        <f>ROUND(E51*H51,2)</f>
        <v>0</v>
      </c>
      <c r="J51" s="161"/>
      <c r="K51" s="160">
        <f>ROUND(E51*J51,2)</f>
        <v>0</v>
      </c>
      <c r="L51" s="160">
        <v>21</v>
      </c>
      <c r="M51" s="160">
        <f>G51*(1+L51/100)</f>
        <v>0</v>
      </c>
      <c r="N51" s="160">
        <v>0</v>
      </c>
      <c r="O51" s="160">
        <f>ROUND(E51*N51,2)</f>
        <v>0</v>
      </c>
      <c r="P51" s="160">
        <v>0</v>
      </c>
      <c r="Q51" s="160">
        <f>ROUND(E51*P51,2)</f>
        <v>0</v>
      </c>
      <c r="R51" s="160"/>
      <c r="S51" s="160" t="s">
        <v>236</v>
      </c>
      <c r="T51" s="160" t="s">
        <v>295</v>
      </c>
      <c r="U51" s="160">
        <v>0</v>
      </c>
      <c r="V51" s="160">
        <f>ROUND(E51*U51,2)</f>
        <v>0</v>
      </c>
      <c r="W51" s="160"/>
      <c r="X51" s="160" t="s">
        <v>261</v>
      </c>
      <c r="Y51" s="150"/>
      <c r="Z51" s="150"/>
      <c r="AA51" s="150"/>
      <c r="AB51" s="150"/>
      <c r="AC51" s="150"/>
      <c r="AD51" s="150"/>
      <c r="AE51" s="150"/>
      <c r="AF51" s="150"/>
      <c r="AG51" s="150" t="s">
        <v>1232</v>
      </c>
      <c r="AH51" s="150"/>
      <c r="AI51" s="150"/>
      <c r="AJ51" s="150"/>
      <c r="AK51" s="150"/>
      <c r="AL51" s="150"/>
      <c r="AM51" s="150"/>
      <c r="AN51" s="150"/>
      <c r="AO51" s="150"/>
      <c r="AP51" s="150"/>
      <c r="AQ51" s="150"/>
      <c r="AR51" s="150"/>
      <c r="AS51" s="150"/>
      <c r="AT51" s="150"/>
      <c r="AU51" s="150"/>
      <c r="AV51" s="150"/>
      <c r="AW51" s="150"/>
      <c r="AX51" s="150"/>
      <c r="AY51" s="150"/>
      <c r="AZ51" s="150"/>
      <c r="BA51" s="150"/>
      <c r="BB51" s="150"/>
      <c r="BC51" s="150"/>
      <c r="BD51" s="150"/>
      <c r="BE51" s="150"/>
      <c r="BF51" s="150"/>
      <c r="BG51" s="150"/>
      <c r="BH51" s="150"/>
    </row>
    <row r="52" spans="1:60" outlineLevel="1" x14ac:dyDescent="0.2">
      <c r="A52" s="175">
        <v>37</v>
      </c>
      <c r="B52" s="176" t="s">
        <v>1651</v>
      </c>
      <c r="C52" s="183" t="s">
        <v>1652</v>
      </c>
      <c r="D52" s="177" t="s">
        <v>235</v>
      </c>
      <c r="E52" s="178">
        <v>1</v>
      </c>
      <c r="F52" s="179"/>
      <c r="G52" s="180">
        <f>ROUND(E52*F52,2)</f>
        <v>0</v>
      </c>
      <c r="H52" s="161"/>
      <c r="I52" s="160">
        <f>ROUND(E52*H52,2)</f>
        <v>0</v>
      </c>
      <c r="J52" s="161"/>
      <c r="K52" s="160">
        <f>ROUND(E52*J52,2)</f>
        <v>0</v>
      </c>
      <c r="L52" s="160">
        <v>21</v>
      </c>
      <c r="M52" s="160">
        <f>G52*(1+L52/100)</f>
        <v>0</v>
      </c>
      <c r="N52" s="160">
        <v>0</v>
      </c>
      <c r="O52" s="160">
        <f>ROUND(E52*N52,2)</f>
        <v>0</v>
      </c>
      <c r="P52" s="160">
        <v>0</v>
      </c>
      <c r="Q52" s="160">
        <f>ROUND(E52*P52,2)</f>
        <v>0</v>
      </c>
      <c r="R52" s="160"/>
      <c r="S52" s="160" t="s">
        <v>236</v>
      </c>
      <c r="T52" s="160" t="s">
        <v>295</v>
      </c>
      <c r="U52" s="160">
        <v>0</v>
      </c>
      <c r="V52" s="160">
        <f>ROUND(E52*U52,2)</f>
        <v>0</v>
      </c>
      <c r="W52" s="160"/>
      <c r="X52" s="160" t="s">
        <v>261</v>
      </c>
      <c r="Y52" s="150"/>
      <c r="Z52" s="150"/>
      <c r="AA52" s="150"/>
      <c r="AB52" s="150"/>
      <c r="AC52" s="150"/>
      <c r="AD52" s="150"/>
      <c r="AE52" s="150"/>
      <c r="AF52" s="150"/>
      <c r="AG52" s="150" t="s">
        <v>1232</v>
      </c>
      <c r="AH52" s="150"/>
      <c r="AI52" s="150"/>
      <c r="AJ52" s="150"/>
      <c r="AK52" s="150"/>
      <c r="AL52" s="150"/>
      <c r="AM52" s="150"/>
      <c r="AN52" s="150"/>
      <c r="AO52" s="150"/>
      <c r="AP52" s="150"/>
      <c r="AQ52" s="150"/>
      <c r="AR52" s="150"/>
      <c r="AS52" s="150"/>
      <c r="AT52" s="150"/>
      <c r="AU52" s="150"/>
      <c r="AV52" s="150"/>
      <c r="AW52" s="150"/>
      <c r="AX52" s="150"/>
      <c r="AY52" s="150"/>
      <c r="AZ52" s="150"/>
      <c r="BA52" s="150"/>
      <c r="BB52" s="150"/>
      <c r="BC52" s="150"/>
      <c r="BD52" s="150"/>
      <c r="BE52" s="150"/>
      <c r="BF52" s="150"/>
      <c r="BG52" s="150"/>
      <c r="BH52" s="150"/>
    </row>
    <row r="53" spans="1:60" x14ac:dyDescent="0.2">
      <c r="A53" s="163" t="s">
        <v>232</v>
      </c>
      <c r="B53" s="164" t="s">
        <v>95</v>
      </c>
      <c r="C53" s="182" t="s">
        <v>96</v>
      </c>
      <c r="D53" s="165"/>
      <c r="E53" s="166"/>
      <c r="F53" s="167"/>
      <c r="G53" s="168">
        <f>SUMIF(AG54:AG55,"&lt;&gt;NOR",G54:G55)</f>
        <v>0</v>
      </c>
      <c r="H53" s="162"/>
      <c r="I53" s="162">
        <f>SUM(I54:I55)</f>
        <v>0</v>
      </c>
      <c r="J53" s="162"/>
      <c r="K53" s="162">
        <f>SUM(K54:K55)</f>
        <v>0</v>
      </c>
      <c r="L53" s="162"/>
      <c r="M53" s="162">
        <f>SUM(M54:M55)</f>
        <v>0</v>
      </c>
      <c r="N53" s="162"/>
      <c r="O53" s="162">
        <f>SUM(O54:O55)</f>
        <v>0</v>
      </c>
      <c r="P53" s="162"/>
      <c r="Q53" s="162">
        <f>SUM(Q54:Q55)</f>
        <v>0</v>
      </c>
      <c r="R53" s="162"/>
      <c r="S53" s="162"/>
      <c r="T53" s="162"/>
      <c r="U53" s="162"/>
      <c r="V53" s="162">
        <f>SUM(V54:V55)</f>
        <v>0</v>
      </c>
      <c r="W53" s="162"/>
      <c r="X53" s="162"/>
      <c r="AG53" t="s">
        <v>233</v>
      </c>
    </row>
    <row r="54" spans="1:60" ht="22.5" outlineLevel="1" x14ac:dyDescent="0.2">
      <c r="A54" s="175">
        <v>38</v>
      </c>
      <c r="B54" s="176" t="s">
        <v>1653</v>
      </c>
      <c r="C54" s="183" t="s">
        <v>1989</v>
      </c>
      <c r="D54" s="177" t="s">
        <v>235</v>
      </c>
      <c r="E54" s="178">
        <v>13</v>
      </c>
      <c r="F54" s="179"/>
      <c r="G54" s="180">
        <f>ROUND(E54*F54,2)</f>
        <v>0</v>
      </c>
      <c r="H54" s="161"/>
      <c r="I54" s="160">
        <f>ROUND(E54*H54,2)</f>
        <v>0</v>
      </c>
      <c r="J54" s="161"/>
      <c r="K54" s="160">
        <f>ROUND(E54*J54,2)</f>
        <v>0</v>
      </c>
      <c r="L54" s="160">
        <v>21</v>
      </c>
      <c r="M54" s="160">
        <f>G54*(1+L54/100)</f>
        <v>0</v>
      </c>
      <c r="N54" s="160">
        <v>0</v>
      </c>
      <c r="O54" s="160">
        <f>ROUND(E54*N54,2)</f>
        <v>0</v>
      </c>
      <c r="P54" s="160">
        <v>0</v>
      </c>
      <c r="Q54" s="160">
        <f>ROUND(E54*P54,2)</f>
        <v>0</v>
      </c>
      <c r="R54" s="160"/>
      <c r="S54" s="160" t="s">
        <v>236</v>
      </c>
      <c r="T54" s="160" t="s">
        <v>295</v>
      </c>
      <c r="U54" s="160">
        <v>0</v>
      </c>
      <c r="V54" s="160">
        <f>ROUND(E54*U54,2)</f>
        <v>0</v>
      </c>
      <c r="W54" s="160"/>
      <c r="X54" s="160" t="s">
        <v>261</v>
      </c>
      <c r="Y54" s="150"/>
      <c r="Z54" s="150"/>
      <c r="AA54" s="150"/>
      <c r="AB54" s="150"/>
      <c r="AC54" s="150"/>
      <c r="AD54" s="150"/>
      <c r="AE54" s="150"/>
      <c r="AF54" s="150"/>
      <c r="AG54" s="150" t="s">
        <v>1232</v>
      </c>
      <c r="AH54" s="150"/>
      <c r="AI54" s="150"/>
      <c r="AJ54" s="150"/>
      <c r="AK54" s="150"/>
      <c r="AL54" s="150"/>
      <c r="AM54" s="150"/>
      <c r="AN54" s="150"/>
      <c r="AO54" s="150"/>
      <c r="AP54" s="150"/>
      <c r="AQ54" s="150"/>
      <c r="AR54" s="150"/>
      <c r="AS54" s="150"/>
      <c r="AT54" s="150"/>
      <c r="AU54" s="150"/>
      <c r="AV54" s="150"/>
      <c r="AW54" s="150"/>
      <c r="AX54" s="150"/>
      <c r="AY54" s="150"/>
      <c r="AZ54" s="150"/>
      <c r="BA54" s="150"/>
      <c r="BB54" s="150"/>
      <c r="BC54" s="150"/>
      <c r="BD54" s="150"/>
      <c r="BE54" s="150"/>
      <c r="BF54" s="150"/>
      <c r="BG54" s="150"/>
      <c r="BH54" s="150"/>
    </row>
    <row r="55" spans="1:60" outlineLevel="1" x14ac:dyDescent="0.2">
      <c r="A55" s="175">
        <v>39</v>
      </c>
      <c r="B55" s="176" t="s">
        <v>1654</v>
      </c>
      <c r="C55" s="183" t="s">
        <v>1655</v>
      </c>
      <c r="D55" s="177" t="s">
        <v>235</v>
      </c>
      <c r="E55" s="178">
        <v>1</v>
      </c>
      <c r="F55" s="179"/>
      <c r="G55" s="180">
        <f>ROUND(E55*F55,2)</f>
        <v>0</v>
      </c>
      <c r="H55" s="161"/>
      <c r="I55" s="160">
        <f>ROUND(E55*H55,2)</f>
        <v>0</v>
      </c>
      <c r="J55" s="161"/>
      <c r="K55" s="160">
        <f>ROUND(E55*J55,2)</f>
        <v>0</v>
      </c>
      <c r="L55" s="160">
        <v>21</v>
      </c>
      <c r="M55" s="160">
        <f>G55*(1+L55/100)</f>
        <v>0</v>
      </c>
      <c r="N55" s="160">
        <v>0</v>
      </c>
      <c r="O55" s="160">
        <f>ROUND(E55*N55,2)</f>
        <v>0</v>
      </c>
      <c r="P55" s="160">
        <v>0</v>
      </c>
      <c r="Q55" s="160">
        <f>ROUND(E55*P55,2)</f>
        <v>0</v>
      </c>
      <c r="R55" s="160"/>
      <c r="S55" s="160" t="s">
        <v>236</v>
      </c>
      <c r="T55" s="160" t="s">
        <v>295</v>
      </c>
      <c r="U55" s="160">
        <v>0</v>
      </c>
      <c r="V55" s="160">
        <f>ROUND(E55*U55,2)</f>
        <v>0</v>
      </c>
      <c r="W55" s="160"/>
      <c r="X55" s="160" t="s">
        <v>261</v>
      </c>
      <c r="Y55" s="150"/>
      <c r="Z55" s="150"/>
      <c r="AA55" s="150"/>
      <c r="AB55" s="150"/>
      <c r="AC55" s="150"/>
      <c r="AD55" s="150"/>
      <c r="AE55" s="150"/>
      <c r="AF55" s="150"/>
      <c r="AG55" s="150" t="s">
        <v>1232</v>
      </c>
      <c r="AH55" s="150"/>
      <c r="AI55" s="150"/>
      <c r="AJ55" s="150"/>
      <c r="AK55" s="150"/>
      <c r="AL55" s="150"/>
      <c r="AM55" s="150"/>
      <c r="AN55" s="150"/>
      <c r="AO55" s="150"/>
      <c r="AP55" s="150"/>
      <c r="AQ55" s="150"/>
      <c r="AR55" s="150"/>
      <c r="AS55" s="150"/>
      <c r="AT55" s="150"/>
      <c r="AU55" s="150"/>
      <c r="AV55" s="150"/>
      <c r="AW55" s="150"/>
      <c r="AX55" s="150"/>
      <c r="AY55" s="150"/>
      <c r="AZ55" s="150"/>
      <c r="BA55" s="150"/>
      <c r="BB55" s="150"/>
      <c r="BC55" s="150"/>
      <c r="BD55" s="150"/>
      <c r="BE55" s="150"/>
      <c r="BF55" s="150"/>
      <c r="BG55" s="150"/>
      <c r="BH55" s="150"/>
    </row>
    <row r="56" spans="1:60" x14ac:dyDescent="0.2">
      <c r="A56" s="163" t="s">
        <v>232</v>
      </c>
      <c r="B56" s="164" t="s">
        <v>100</v>
      </c>
      <c r="C56" s="182" t="s">
        <v>163</v>
      </c>
      <c r="D56" s="165"/>
      <c r="E56" s="166"/>
      <c r="F56" s="167"/>
      <c r="G56" s="168">
        <f>SUMIF(AG57:AG57,"&lt;&gt;NOR",G57:G57)</f>
        <v>0</v>
      </c>
      <c r="H56" s="162"/>
      <c r="I56" s="162">
        <f>SUM(I57:I57)</f>
        <v>0</v>
      </c>
      <c r="J56" s="162"/>
      <c r="K56" s="162">
        <f>SUM(K57:K57)</f>
        <v>0</v>
      </c>
      <c r="L56" s="162"/>
      <c r="M56" s="162">
        <f>SUM(M57:M57)</f>
        <v>0</v>
      </c>
      <c r="N56" s="162"/>
      <c r="O56" s="162">
        <f>SUM(O57:O57)</f>
        <v>0</v>
      </c>
      <c r="P56" s="162"/>
      <c r="Q56" s="162">
        <f>SUM(Q57:Q57)</f>
        <v>0</v>
      </c>
      <c r="R56" s="162"/>
      <c r="S56" s="162"/>
      <c r="T56" s="162"/>
      <c r="U56" s="162"/>
      <c r="V56" s="162">
        <f>SUM(V57:V57)</f>
        <v>0</v>
      </c>
      <c r="W56" s="162"/>
      <c r="X56" s="162"/>
      <c r="AG56" t="s">
        <v>233</v>
      </c>
    </row>
    <row r="57" spans="1:60" outlineLevel="1" x14ac:dyDescent="0.2">
      <c r="A57" s="175">
        <v>40</v>
      </c>
      <c r="B57" s="176" t="s">
        <v>1656</v>
      </c>
      <c r="C57" s="183" t="s">
        <v>1657</v>
      </c>
      <c r="D57" s="177" t="s">
        <v>235</v>
      </c>
      <c r="E57" s="178">
        <v>2</v>
      </c>
      <c r="F57" s="179"/>
      <c r="G57" s="180">
        <f>ROUND(E57*F57,2)</f>
        <v>0</v>
      </c>
      <c r="H57" s="161"/>
      <c r="I57" s="160">
        <f>ROUND(E57*H57,2)</f>
        <v>0</v>
      </c>
      <c r="J57" s="161"/>
      <c r="K57" s="160">
        <f>ROUND(E57*J57,2)</f>
        <v>0</v>
      </c>
      <c r="L57" s="160">
        <v>21</v>
      </c>
      <c r="M57" s="160">
        <f>G57*(1+L57/100)</f>
        <v>0</v>
      </c>
      <c r="N57" s="160">
        <v>0</v>
      </c>
      <c r="O57" s="160">
        <f>ROUND(E57*N57,2)</f>
        <v>0</v>
      </c>
      <c r="P57" s="160">
        <v>0</v>
      </c>
      <c r="Q57" s="160">
        <f>ROUND(E57*P57,2)</f>
        <v>0</v>
      </c>
      <c r="R57" s="160"/>
      <c r="S57" s="160" t="s">
        <v>236</v>
      </c>
      <c r="T57" s="160" t="s">
        <v>295</v>
      </c>
      <c r="U57" s="160">
        <v>0</v>
      </c>
      <c r="V57" s="160">
        <f>ROUND(E57*U57,2)</f>
        <v>0</v>
      </c>
      <c r="W57" s="160"/>
      <c r="X57" s="160" t="s">
        <v>261</v>
      </c>
      <c r="Y57" s="150"/>
      <c r="Z57" s="150"/>
      <c r="AA57" s="150"/>
      <c r="AB57" s="150"/>
      <c r="AC57" s="150"/>
      <c r="AD57" s="150"/>
      <c r="AE57" s="150"/>
      <c r="AF57" s="150"/>
      <c r="AG57" s="150" t="s">
        <v>1198</v>
      </c>
      <c r="AH57" s="150"/>
      <c r="AI57" s="150"/>
      <c r="AJ57" s="150"/>
      <c r="AK57" s="150"/>
      <c r="AL57" s="150"/>
      <c r="AM57" s="150"/>
      <c r="AN57" s="150"/>
      <c r="AO57" s="150"/>
      <c r="AP57" s="150"/>
      <c r="AQ57" s="150"/>
      <c r="AR57" s="150"/>
      <c r="AS57" s="150"/>
      <c r="AT57" s="150"/>
      <c r="AU57" s="150"/>
      <c r="AV57" s="150"/>
      <c r="AW57" s="150"/>
      <c r="AX57" s="150"/>
      <c r="AY57" s="150"/>
      <c r="AZ57" s="150"/>
      <c r="BA57" s="150"/>
      <c r="BB57" s="150"/>
      <c r="BC57" s="150"/>
      <c r="BD57" s="150"/>
      <c r="BE57" s="150"/>
      <c r="BF57" s="150"/>
      <c r="BG57" s="150"/>
      <c r="BH57" s="150"/>
    </row>
    <row r="58" spans="1:60" x14ac:dyDescent="0.2">
      <c r="A58" s="163" t="s">
        <v>232</v>
      </c>
      <c r="B58" s="164" t="s">
        <v>103</v>
      </c>
      <c r="C58" s="182" t="s">
        <v>105</v>
      </c>
      <c r="D58" s="165"/>
      <c r="E58" s="166"/>
      <c r="F58" s="167"/>
      <c r="G58" s="168">
        <f>SUMIF(AG59:AG59,"&lt;&gt;NOR",G59:G59)</f>
        <v>0</v>
      </c>
      <c r="H58" s="162"/>
      <c r="I58" s="162">
        <f>SUM(I59:I59)</f>
        <v>0</v>
      </c>
      <c r="J58" s="162"/>
      <c r="K58" s="162">
        <f>SUM(K59:K59)</f>
        <v>0</v>
      </c>
      <c r="L58" s="162"/>
      <c r="M58" s="162">
        <f>SUM(M59:M59)</f>
        <v>0</v>
      </c>
      <c r="N58" s="162"/>
      <c r="O58" s="162">
        <f>SUM(O59:O59)</f>
        <v>0</v>
      </c>
      <c r="P58" s="162"/>
      <c r="Q58" s="162">
        <f>SUM(Q59:Q59)</f>
        <v>0</v>
      </c>
      <c r="R58" s="162"/>
      <c r="S58" s="162"/>
      <c r="T58" s="162"/>
      <c r="U58" s="162"/>
      <c r="V58" s="162">
        <f>SUM(V59:V59)</f>
        <v>0</v>
      </c>
      <c r="W58" s="162"/>
      <c r="X58" s="162"/>
      <c r="AG58" t="s">
        <v>233</v>
      </c>
    </row>
    <row r="59" spans="1:60" outlineLevel="1" x14ac:dyDescent="0.2">
      <c r="A59" s="175">
        <v>41</v>
      </c>
      <c r="B59" s="176" t="s">
        <v>1658</v>
      </c>
      <c r="C59" s="183" t="s">
        <v>1659</v>
      </c>
      <c r="D59" s="177" t="s">
        <v>351</v>
      </c>
      <c r="E59" s="178">
        <v>30</v>
      </c>
      <c r="F59" s="179"/>
      <c r="G59" s="180">
        <f>ROUND(E59*F59,2)</f>
        <v>0</v>
      </c>
      <c r="H59" s="161"/>
      <c r="I59" s="160">
        <f>ROUND(E59*H59,2)</f>
        <v>0</v>
      </c>
      <c r="J59" s="161"/>
      <c r="K59" s="160">
        <f>ROUND(E59*J59,2)</f>
        <v>0</v>
      </c>
      <c r="L59" s="160">
        <v>21</v>
      </c>
      <c r="M59" s="160">
        <f>G59*(1+L59/100)</f>
        <v>0</v>
      </c>
      <c r="N59" s="160">
        <v>0</v>
      </c>
      <c r="O59" s="160">
        <f>ROUND(E59*N59,2)</f>
        <v>0</v>
      </c>
      <c r="P59" s="160">
        <v>0</v>
      </c>
      <c r="Q59" s="160">
        <f>ROUND(E59*P59,2)</f>
        <v>0</v>
      </c>
      <c r="R59" s="160"/>
      <c r="S59" s="160" t="s">
        <v>236</v>
      </c>
      <c r="T59" s="160" t="s">
        <v>295</v>
      </c>
      <c r="U59" s="160">
        <v>0</v>
      </c>
      <c r="V59" s="160">
        <f>ROUND(E59*U59,2)</f>
        <v>0</v>
      </c>
      <c r="W59" s="160"/>
      <c r="X59" s="160" t="s">
        <v>261</v>
      </c>
      <c r="Y59" s="150"/>
      <c r="Z59" s="150"/>
      <c r="AA59" s="150"/>
      <c r="AB59" s="150"/>
      <c r="AC59" s="150"/>
      <c r="AD59" s="150"/>
      <c r="AE59" s="150"/>
      <c r="AF59" s="150"/>
      <c r="AG59" s="150" t="s">
        <v>1232</v>
      </c>
      <c r="AH59" s="150"/>
      <c r="AI59" s="150"/>
      <c r="AJ59" s="150"/>
      <c r="AK59" s="150"/>
      <c r="AL59" s="150"/>
      <c r="AM59" s="150"/>
      <c r="AN59" s="150"/>
      <c r="AO59" s="150"/>
      <c r="AP59" s="150"/>
      <c r="AQ59" s="150"/>
      <c r="AR59" s="150"/>
      <c r="AS59" s="150"/>
      <c r="AT59" s="150"/>
      <c r="AU59" s="150"/>
      <c r="AV59" s="150"/>
      <c r="AW59" s="150"/>
      <c r="AX59" s="150"/>
      <c r="AY59" s="150"/>
      <c r="AZ59" s="150"/>
      <c r="BA59" s="150"/>
      <c r="BB59" s="150"/>
      <c r="BC59" s="150"/>
      <c r="BD59" s="150"/>
      <c r="BE59" s="150"/>
      <c r="BF59" s="150"/>
      <c r="BG59" s="150"/>
      <c r="BH59" s="150"/>
    </row>
    <row r="60" spans="1:60" x14ac:dyDescent="0.2">
      <c r="A60" s="163" t="s">
        <v>232</v>
      </c>
      <c r="B60" s="164" t="s">
        <v>106</v>
      </c>
      <c r="C60" s="182" t="s">
        <v>82</v>
      </c>
      <c r="D60" s="165"/>
      <c r="E60" s="166"/>
      <c r="F60" s="167"/>
      <c r="G60" s="168">
        <f>SUMIF(AG61:AG66,"&lt;&gt;NOR",G61:G66)</f>
        <v>0</v>
      </c>
      <c r="H60" s="162"/>
      <c r="I60" s="162">
        <f>SUM(I61:I66)</f>
        <v>0</v>
      </c>
      <c r="J60" s="162"/>
      <c r="K60" s="162">
        <f>SUM(K61:K66)</f>
        <v>0</v>
      </c>
      <c r="L60" s="162"/>
      <c r="M60" s="162">
        <f>SUM(M61:M66)</f>
        <v>0</v>
      </c>
      <c r="N60" s="162"/>
      <c r="O60" s="162">
        <f>SUM(O61:O66)</f>
        <v>0</v>
      </c>
      <c r="P60" s="162"/>
      <c r="Q60" s="162">
        <f>SUM(Q61:Q66)</f>
        <v>0</v>
      </c>
      <c r="R60" s="162"/>
      <c r="S60" s="162"/>
      <c r="T60" s="162"/>
      <c r="U60" s="162"/>
      <c r="V60" s="162">
        <f>SUM(V61:V66)</f>
        <v>0</v>
      </c>
      <c r="W60" s="162"/>
      <c r="X60" s="162"/>
      <c r="AG60" t="s">
        <v>233</v>
      </c>
    </row>
    <row r="61" spans="1:60" outlineLevel="1" x14ac:dyDescent="0.2">
      <c r="A61" s="175">
        <v>42</v>
      </c>
      <c r="B61" s="176" t="s">
        <v>1660</v>
      </c>
      <c r="C61" s="183" t="s">
        <v>1597</v>
      </c>
      <c r="D61" s="177" t="s">
        <v>267</v>
      </c>
      <c r="E61" s="178">
        <v>45</v>
      </c>
      <c r="F61" s="179"/>
      <c r="G61" s="180">
        <f t="shared" ref="G61:G66" si="21">ROUND(E61*F61,2)</f>
        <v>0</v>
      </c>
      <c r="H61" s="161"/>
      <c r="I61" s="160">
        <f t="shared" ref="I61:I66" si="22">ROUND(E61*H61,2)</f>
        <v>0</v>
      </c>
      <c r="J61" s="161"/>
      <c r="K61" s="160">
        <f t="shared" ref="K61:K66" si="23">ROUND(E61*J61,2)</f>
        <v>0</v>
      </c>
      <c r="L61" s="160">
        <v>21</v>
      </c>
      <c r="M61" s="160">
        <f t="shared" ref="M61:M66" si="24">G61*(1+L61/100)</f>
        <v>0</v>
      </c>
      <c r="N61" s="160">
        <v>0</v>
      </c>
      <c r="O61" s="160">
        <f t="shared" ref="O61:O66" si="25">ROUND(E61*N61,2)</f>
        <v>0</v>
      </c>
      <c r="P61" s="160">
        <v>0</v>
      </c>
      <c r="Q61" s="160">
        <f t="shared" ref="Q61:Q66" si="26">ROUND(E61*P61,2)</f>
        <v>0</v>
      </c>
      <c r="R61" s="160"/>
      <c r="S61" s="160" t="s">
        <v>236</v>
      </c>
      <c r="T61" s="160" t="s">
        <v>295</v>
      </c>
      <c r="U61" s="160">
        <v>0</v>
      </c>
      <c r="V61" s="160">
        <f t="shared" ref="V61:V66" si="27">ROUND(E61*U61,2)</f>
        <v>0</v>
      </c>
      <c r="W61" s="160"/>
      <c r="X61" s="160" t="s">
        <v>261</v>
      </c>
      <c r="Y61" s="150"/>
      <c r="Z61" s="150"/>
      <c r="AA61" s="150"/>
      <c r="AB61" s="150"/>
      <c r="AC61" s="150"/>
      <c r="AD61" s="150"/>
      <c r="AE61" s="150"/>
      <c r="AF61" s="150"/>
      <c r="AG61" s="150" t="s">
        <v>1232</v>
      </c>
      <c r="AH61" s="150"/>
      <c r="AI61" s="150"/>
      <c r="AJ61" s="150"/>
      <c r="AK61" s="150"/>
      <c r="AL61" s="150"/>
      <c r="AM61" s="150"/>
      <c r="AN61" s="150"/>
      <c r="AO61" s="150"/>
      <c r="AP61" s="150"/>
      <c r="AQ61" s="150"/>
      <c r="AR61" s="150"/>
      <c r="AS61" s="150"/>
      <c r="AT61" s="150"/>
      <c r="AU61" s="150"/>
      <c r="AV61" s="150"/>
      <c r="AW61" s="150"/>
      <c r="AX61" s="150"/>
      <c r="AY61" s="150"/>
      <c r="AZ61" s="150"/>
      <c r="BA61" s="150"/>
      <c r="BB61" s="150"/>
      <c r="BC61" s="150"/>
      <c r="BD61" s="150"/>
      <c r="BE61" s="150"/>
      <c r="BF61" s="150"/>
      <c r="BG61" s="150"/>
      <c r="BH61" s="150"/>
    </row>
    <row r="62" spans="1:60" outlineLevel="1" x14ac:dyDescent="0.2">
      <c r="A62" s="175">
        <v>43</v>
      </c>
      <c r="B62" s="176" t="s">
        <v>1661</v>
      </c>
      <c r="C62" s="183" t="s">
        <v>1599</v>
      </c>
      <c r="D62" s="177" t="s">
        <v>267</v>
      </c>
      <c r="E62" s="178">
        <v>45</v>
      </c>
      <c r="F62" s="179"/>
      <c r="G62" s="180">
        <f t="shared" si="21"/>
        <v>0</v>
      </c>
      <c r="H62" s="161"/>
      <c r="I62" s="160">
        <f t="shared" si="22"/>
        <v>0</v>
      </c>
      <c r="J62" s="161"/>
      <c r="K62" s="160">
        <f t="shared" si="23"/>
        <v>0</v>
      </c>
      <c r="L62" s="160">
        <v>21</v>
      </c>
      <c r="M62" s="160">
        <f t="shared" si="24"/>
        <v>0</v>
      </c>
      <c r="N62" s="160">
        <v>0</v>
      </c>
      <c r="O62" s="160">
        <f t="shared" si="25"/>
        <v>0</v>
      </c>
      <c r="P62" s="160">
        <v>0</v>
      </c>
      <c r="Q62" s="160">
        <f t="shared" si="26"/>
        <v>0</v>
      </c>
      <c r="R62" s="160"/>
      <c r="S62" s="160" t="s">
        <v>236</v>
      </c>
      <c r="T62" s="160" t="s">
        <v>295</v>
      </c>
      <c r="U62" s="160">
        <v>0</v>
      </c>
      <c r="V62" s="160">
        <f t="shared" si="27"/>
        <v>0</v>
      </c>
      <c r="W62" s="160"/>
      <c r="X62" s="160" t="s">
        <v>261</v>
      </c>
      <c r="Y62" s="150"/>
      <c r="Z62" s="150"/>
      <c r="AA62" s="150"/>
      <c r="AB62" s="150"/>
      <c r="AC62" s="150"/>
      <c r="AD62" s="150"/>
      <c r="AE62" s="150"/>
      <c r="AF62" s="150"/>
      <c r="AG62" s="150" t="s">
        <v>1232</v>
      </c>
      <c r="AH62" s="150"/>
      <c r="AI62" s="150"/>
      <c r="AJ62" s="150"/>
      <c r="AK62" s="150"/>
      <c r="AL62" s="150"/>
      <c r="AM62" s="150"/>
      <c r="AN62" s="150"/>
      <c r="AO62" s="150"/>
      <c r="AP62" s="150"/>
      <c r="AQ62" s="150"/>
      <c r="AR62" s="150"/>
      <c r="AS62" s="150"/>
      <c r="AT62" s="150"/>
      <c r="AU62" s="150"/>
      <c r="AV62" s="150"/>
      <c r="AW62" s="150"/>
      <c r="AX62" s="150"/>
      <c r="AY62" s="150"/>
      <c r="AZ62" s="150"/>
      <c r="BA62" s="150"/>
      <c r="BB62" s="150"/>
      <c r="BC62" s="150"/>
      <c r="BD62" s="150"/>
      <c r="BE62" s="150"/>
      <c r="BF62" s="150"/>
      <c r="BG62" s="150"/>
      <c r="BH62" s="150"/>
    </row>
    <row r="63" spans="1:60" outlineLevel="1" x14ac:dyDescent="0.2">
      <c r="A63" s="175">
        <v>44</v>
      </c>
      <c r="B63" s="176" t="s">
        <v>1662</v>
      </c>
      <c r="C63" s="183" t="s">
        <v>1601</v>
      </c>
      <c r="D63" s="177" t="s">
        <v>267</v>
      </c>
      <c r="E63" s="178">
        <v>45</v>
      </c>
      <c r="F63" s="179"/>
      <c r="G63" s="180">
        <f t="shared" si="21"/>
        <v>0</v>
      </c>
      <c r="H63" s="161"/>
      <c r="I63" s="160">
        <f t="shared" si="22"/>
        <v>0</v>
      </c>
      <c r="J63" s="161"/>
      <c r="K63" s="160">
        <f t="shared" si="23"/>
        <v>0</v>
      </c>
      <c r="L63" s="160">
        <v>21</v>
      </c>
      <c r="M63" s="160">
        <f t="shared" si="24"/>
        <v>0</v>
      </c>
      <c r="N63" s="160">
        <v>0</v>
      </c>
      <c r="O63" s="160">
        <f t="shared" si="25"/>
        <v>0</v>
      </c>
      <c r="P63" s="160">
        <v>0</v>
      </c>
      <c r="Q63" s="160">
        <f t="shared" si="26"/>
        <v>0</v>
      </c>
      <c r="R63" s="160"/>
      <c r="S63" s="160" t="s">
        <v>236</v>
      </c>
      <c r="T63" s="160" t="s">
        <v>295</v>
      </c>
      <c r="U63" s="160">
        <v>0</v>
      </c>
      <c r="V63" s="160">
        <f t="shared" si="27"/>
        <v>0</v>
      </c>
      <c r="W63" s="160"/>
      <c r="X63" s="160" t="s">
        <v>261</v>
      </c>
      <c r="Y63" s="150"/>
      <c r="Z63" s="150"/>
      <c r="AA63" s="150"/>
      <c r="AB63" s="150"/>
      <c r="AC63" s="150"/>
      <c r="AD63" s="150"/>
      <c r="AE63" s="150"/>
      <c r="AF63" s="150"/>
      <c r="AG63" s="150" t="s">
        <v>1232</v>
      </c>
      <c r="AH63" s="150"/>
      <c r="AI63" s="150"/>
      <c r="AJ63" s="150"/>
      <c r="AK63" s="150"/>
      <c r="AL63" s="150"/>
      <c r="AM63" s="150"/>
      <c r="AN63" s="150"/>
      <c r="AO63" s="150"/>
      <c r="AP63" s="150"/>
      <c r="AQ63" s="150"/>
      <c r="AR63" s="150"/>
      <c r="AS63" s="150"/>
      <c r="AT63" s="150"/>
      <c r="AU63" s="150"/>
      <c r="AV63" s="150"/>
      <c r="AW63" s="150"/>
      <c r="AX63" s="150"/>
      <c r="AY63" s="150"/>
      <c r="AZ63" s="150"/>
      <c r="BA63" s="150"/>
      <c r="BB63" s="150"/>
      <c r="BC63" s="150"/>
      <c r="BD63" s="150"/>
      <c r="BE63" s="150"/>
      <c r="BF63" s="150"/>
      <c r="BG63" s="150"/>
      <c r="BH63" s="150"/>
    </row>
    <row r="64" spans="1:60" outlineLevel="1" x14ac:dyDescent="0.2">
      <c r="A64" s="175">
        <v>45</v>
      </c>
      <c r="B64" s="176" t="s">
        <v>1663</v>
      </c>
      <c r="C64" s="183" t="s">
        <v>1603</v>
      </c>
      <c r="D64" s="177" t="s">
        <v>267</v>
      </c>
      <c r="E64" s="178">
        <v>18</v>
      </c>
      <c r="F64" s="179"/>
      <c r="G64" s="180">
        <f t="shared" si="21"/>
        <v>0</v>
      </c>
      <c r="H64" s="161"/>
      <c r="I64" s="160">
        <f t="shared" si="22"/>
        <v>0</v>
      </c>
      <c r="J64" s="161"/>
      <c r="K64" s="160">
        <f t="shared" si="23"/>
        <v>0</v>
      </c>
      <c r="L64" s="160">
        <v>21</v>
      </c>
      <c r="M64" s="160">
        <f t="shared" si="24"/>
        <v>0</v>
      </c>
      <c r="N64" s="160">
        <v>0</v>
      </c>
      <c r="O64" s="160">
        <f t="shared" si="25"/>
        <v>0</v>
      </c>
      <c r="P64" s="160">
        <v>0</v>
      </c>
      <c r="Q64" s="160">
        <f t="shared" si="26"/>
        <v>0</v>
      </c>
      <c r="R64" s="160"/>
      <c r="S64" s="160" t="s">
        <v>236</v>
      </c>
      <c r="T64" s="160" t="s">
        <v>295</v>
      </c>
      <c r="U64" s="160">
        <v>0</v>
      </c>
      <c r="V64" s="160">
        <f t="shared" si="27"/>
        <v>0</v>
      </c>
      <c r="W64" s="160"/>
      <c r="X64" s="160" t="s">
        <v>261</v>
      </c>
      <c r="Y64" s="150"/>
      <c r="Z64" s="150"/>
      <c r="AA64" s="150"/>
      <c r="AB64" s="150"/>
      <c r="AC64" s="150"/>
      <c r="AD64" s="150"/>
      <c r="AE64" s="150"/>
      <c r="AF64" s="150"/>
      <c r="AG64" s="150" t="s">
        <v>1232</v>
      </c>
      <c r="AH64" s="150"/>
      <c r="AI64" s="150"/>
      <c r="AJ64" s="150"/>
      <c r="AK64" s="150"/>
      <c r="AL64" s="150"/>
      <c r="AM64" s="150"/>
      <c r="AN64" s="150"/>
      <c r="AO64" s="150"/>
      <c r="AP64" s="150"/>
      <c r="AQ64" s="150"/>
      <c r="AR64" s="150"/>
      <c r="AS64" s="150"/>
      <c r="AT64" s="150"/>
      <c r="AU64" s="150"/>
      <c r="AV64" s="150"/>
      <c r="AW64" s="150"/>
      <c r="AX64" s="150"/>
      <c r="AY64" s="150"/>
      <c r="AZ64" s="150"/>
      <c r="BA64" s="150"/>
      <c r="BB64" s="150"/>
      <c r="BC64" s="150"/>
      <c r="BD64" s="150"/>
      <c r="BE64" s="150"/>
      <c r="BF64" s="150"/>
      <c r="BG64" s="150"/>
      <c r="BH64" s="150"/>
    </row>
    <row r="65" spans="1:60" outlineLevel="1" x14ac:dyDescent="0.2">
      <c r="A65" s="175">
        <v>46</v>
      </c>
      <c r="B65" s="176" t="s">
        <v>1664</v>
      </c>
      <c r="C65" s="183" t="s">
        <v>1605</v>
      </c>
      <c r="D65" s="177" t="s">
        <v>267</v>
      </c>
      <c r="E65" s="178">
        <v>27</v>
      </c>
      <c r="F65" s="179"/>
      <c r="G65" s="180">
        <f t="shared" si="21"/>
        <v>0</v>
      </c>
      <c r="H65" s="161"/>
      <c r="I65" s="160">
        <f t="shared" si="22"/>
        <v>0</v>
      </c>
      <c r="J65" s="161"/>
      <c r="K65" s="160">
        <f t="shared" si="23"/>
        <v>0</v>
      </c>
      <c r="L65" s="160">
        <v>21</v>
      </c>
      <c r="M65" s="160">
        <f t="shared" si="24"/>
        <v>0</v>
      </c>
      <c r="N65" s="160">
        <v>0</v>
      </c>
      <c r="O65" s="160">
        <f t="shared" si="25"/>
        <v>0</v>
      </c>
      <c r="P65" s="160">
        <v>0</v>
      </c>
      <c r="Q65" s="160">
        <f t="shared" si="26"/>
        <v>0</v>
      </c>
      <c r="R65" s="160"/>
      <c r="S65" s="160" t="s">
        <v>236</v>
      </c>
      <c r="T65" s="160" t="s">
        <v>295</v>
      </c>
      <c r="U65" s="160">
        <v>0</v>
      </c>
      <c r="V65" s="160">
        <f t="shared" si="27"/>
        <v>0</v>
      </c>
      <c r="W65" s="160"/>
      <c r="X65" s="160" t="s">
        <v>261</v>
      </c>
      <c r="Y65" s="150"/>
      <c r="Z65" s="150"/>
      <c r="AA65" s="150"/>
      <c r="AB65" s="150"/>
      <c r="AC65" s="150"/>
      <c r="AD65" s="150"/>
      <c r="AE65" s="150"/>
      <c r="AF65" s="150"/>
      <c r="AG65" s="150" t="s">
        <v>1232</v>
      </c>
      <c r="AH65" s="150"/>
      <c r="AI65" s="150"/>
      <c r="AJ65" s="150"/>
      <c r="AK65" s="150"/>
      <c r="AL65" s="150"/>
      <c r="AM65" s="150"/>
      <c r="AN65" s="150"/>
      <c r="AO65" s="150"/>
      <c r="AP65" s="150"/>
      <c r="AQ65" s="150"/>
      <c r="AR65" s="150"/>
      <c r="AS65" s="150"/>
      <c r="AT65" s="150"/>
      <c r="AU65" s="150"/>
      <c r="AV65" s="150"/>
      <c r="AW65" s="150"/>
      <c r="AX65" s="150"/>
      <c r="AY65" s="150"/>
      <c r="AZ65" s="150"/>
      <c r="BA65" s="150"/>
      <c r="BB65" s="150"/>
      <c r="BC65" s="150"/>
      <c r="BD65" s="150"/>
      <c r="BE65" s="150"/>
      <c r="BF65" s="150"/>
      <c r="BG65" s="150"/>
      <c r="BH65" s="150"/>
    </row>
    <row r="66" spans="1:60" ht="22.5" outlineLevel="1" x14ac:dyDescent="0.2">
      <c r="A66" s="175">
        <v>47</v>
      </c>
      <c r="B66" s="176" t="s">
        <v>1665</v>
      </c>
      <c r="C66" s="183" t="s">
        <v>1607</v>
      </c>
      <c r="D66" s="177" t="s">
        <v>267</v>
      </c>
      <c r="E66" s="178">
        <v>27</v>
      </c>
      <c r="F66" s="179"/>
      <c r="G66" s="180">
        <f t="shared" si="21"/>
        <v>0</v>
      </c>
      <c r="H66" s="161"/>
      <c r="I66" s="160">
        <f t="shared" si="22"/>
        <v>0</v>
      </c>
      <c r="J66" s="161"/>
      <c r="K66" s="160">
        <f t="shared" si="23"/>
        <v>0</v>
      </c>
      <c r="L66" s="160">
        <v>21</v>
      </c>
      <c r="M66" s="160">
        <f t="shared" si="24"/>
        <v>0</v>
      </c>
      <c r="N66" s="160">
        <v>0</v>
      </c>
      <c r="O66" s="160">
        <f t="shared" si="25"/>
        <v>0</v>
      </c>
      <c r="P66" s="160">
        <v>0</v>
      </c>
      <c r="Q66" s="160">
        <f t="shared" si="26"/>
        <v>0</v>
      </c>
      <c r="R66" s="160"/>
      <c r="S66" s="160" t="s">
        <v>236</v>
      </c>
      <c r="T66" s="160" t="s">
        <v>295</v>
      </c>
      <c r="U66" s="160">
        <v>0</v>
      </c>
      <c r="V66" s="160">
        <f t="shared" si="27"/>
        <v>0</v>
      </c>
      <c r="W66" s="160"/>
      <c r="X66" s="160" t="s">
        <v>261</v>
      </c>
      <c r="Y66" s="150"/>
      <c r="Z66" s="150"/>
      <c r="AA66" s="150"/>
      <c r="AB66" s="150"/>
      <c r="AC66" s="150"/>
      <c r="AD66" s="150"/>
      <c r="AE66" s="150"/>
      <c r="AF66" s="150"/>
      <c r="AG66" s="150" t="s">
        <v>1232</v>
      </c>
      <c r="AH66" s="150"/>
      <c r="AI66" s="150"/>
      <c r="AJ66" s="150"/>
      <c r="AK66" s="150"/>
      <c r="AL66" s="150"/>
      <c r="AM66" s="150"/>
      <c r="AN66" s="150"/>
      <c r="AO66" s="150"/>
      <c r="AP66" s="150"/>
      <c r="AQ66" s="150"/>
      <c r="AR66" s="150"/>
      <c r="AS66" s="150"/>
      <c r="AT66" s="150"/>
      <c r="AU66" s="150"/>
      <c r="AV66" s="150"/>
      <c r="AW66" s="150"/>
      <c r="AX66" s="150"/>
      <c r="AY66" s="150"/>
      <c r="AZ66" s="150"/>
      <c r="BA66" s="150"/>
      <c r="BB66" s="150"/>
      <c r="BC66" s="150"/>
      <c r="BD66" s="150"/>
      <c r="BE66" s="150"/>
      <c r="BF66" s="150"/>
      <c r="BG66" s="150"/>
      <c r="BH66" s="150"/>
    </row>
    <row r="67" spans="1:60" x14ac:dyDescent="0.2">
      <c r="A67" s="163" t="s">
        <v>232</v>
      </c>
      <c r="B67" s="164" t="s">
        <v>164</v>
      </c>
      <c r="C67" s="182" t="s">
        <v>165</v>
      </c>
      <c r="D67" s="165"/>
      <c r="E67" s="166"/>
      <c r="F67" s="167"/>
      <c r="G67" s="168">
        <f>SUMIF(AG68:AG72,"&lt;&gt;NOR",G68:G72)</f>
        <v>0</v>
      </c>
      <c r="H67" s="162"/>
      <c r="I67" s="162">
        <f>SUM(I68:I72)</f>
        <v>0</v>
      </c>
      <c r="J67" s="162"/>
      <c r="K67" s="162">
        <f>SUM(K68:K72)</f>
        <v>0</v>
      </c>
      <c r="L67" s="162"/>
      <c r="M67" s="162">
        <f>SUM(M68:M72)</f>
        <v>0</v>
      </c>
      <c r="N67" s="162"/>
      <c r="O67" s="162">
        <f>SUM(O68:O72)</f>
        <v>0</v>
      </c>
      <c r="P67" s="162"/>
      <c r="Q67" s="162">
        <f>SUM(Q68:Q72)</f>
        <v>0</v>
      </c>
      <c r="R67" s="162"/>
      <c r="S67" s="162"/>
      <c r="T67" s="162"/>
      <c r="U67" s="162"/>
      <c r="V67" s="162">
        <f>SUM(V68:V72)</f>
        <v>0</v>
      </c>
      <c r="W67" s="162"/>
      <c r="X67" s="162"/>
      <c r="AG67" t="s">
        <v>233</v>
      </c>
    </row>
    <row r="68" spans="1:60" ht="22.5" outlineLevel="1" x14ac:dyDescent="0.2">
      <c r="A68" s="175">
        <v>48</v>
      </c>
      <c r="B68" s="176" t="s">
        <v>1666</v>
      </c>
      <c r="C68" s="183" t="s">
        <v>1667</v>
      </c>
      <c r="D68" s="177" t="s">
        <v>351</v>
      </c>
      <c r="E68" s="178">
        <v>108</v>
      </c>
      <c r="F68" s="179"/>
      <c r="G68" s="180">
        <f>ROUND(E68*F68,2)</f>
        <v>0</v>
      </c>
      <c r="H68" s="161"/>
      <c r="I68" s="160">
        <f>ROUND(E68*H68,2)</f>
        <v>0</v>
      </c>
      <c r="J68" s="161"/>
      <c r="K68" s="160">
        <f>ROUND(E68*J68,2)</f>
        <v>0</v>
      </c>
      <c r="L68" s="160">
        <v>21</v>
      </c>
      <c r="M68" s="160">
        <f>G68*(1+L68/100)</f>
        <v>0</v>
      </c>
      <c r="N68" s="160">
        <v>0</v>
      </c>
      <c r="O68" s="160">
        <f>ROUND(E68*N68,2)</f>
        <v>0</v>
      </c>
      <c r="P68" s="160">
        <v>0</v>
      </c>
      <c r="Q68" s="160">
        <f>ROUND(E68*P68,2)</f>
        <v>0</v>
      </c>
      <c r="R68" s="160"/>
      <c r="S68" s="160" t="s">
        <v>236</v>
      </c>
      <c r="T68" s="160" t="s">
        <v>295</v>
      </c>
      <c r="U68" s="160">
        <v>0</v>
      </c>
      <c r="V68" s="160">
        <f>ROUND(E68*U68,2)</f>
        <v>0</v>
      </c>
      <c r="W68" s="160"/>
      <c r="X68" s="160" t="s">
        <v>261</v>
      </c>
      <c r="Y68" s="150"/>
      <c r="Z68" s="150"/>
      <c r="AA68" s="150"/>
      <c r="AB68" s="150"/>
      <c r="AC68" s="150"/>
      <c r="AD68" s="150"/>
      <c r="AE68" s="150"/>
      <c r="AF68" s="150"/>
      <c r="AG68" s="150" t="s">
        <v>1198</v>
      </c>
      <c r="AH68" s="150"/>
      <c r="AI68" s="150"/>
      <c r="AJ68" s="150"/>
      <c r="AK68" s="150"/>
      <c r="AL68" s="150"/>
      <c r="AM68" s="150"/>
      <c r="AN68" s="150"/>
      <c r="AO68" s="150"/>
      <c r="AP68" s="150"/>
      <c r="AQ68" s="150"/>
      <c r="AR68" s="150"/>
      <c r="AS68" s="150"/>
      <c r="AT68" s="150"/>
      <c r="AU68" s="150"/>
      <c r="AV68" s="150"/>
      <c r="AW68" s="150"/>
      <c r="AX68" s="150"/>
      <c r="AY68" s="150"/>
      <c r="AZ68" s="150"/>
      <c r="BA68" s="150"/>
      <c r="BB68" s="150"/>
      <c r="BC68" s="150"/>
      <c r="BD68" s="150"/>
      <c r="BE68" s="150"/>
      <c r="BF68" s="150"/>
      <c r="BG68" s="150"/>
      <c r="BH68" s="150"/>
    </row>
    <row r="69" spans="1:60" ht="22.5" outlineLevel="1" x14ac:dyDescent="0.2">
      <c r="A69" s="175">
        <v>49</v>
      </c>
      <c r="B69" s="176" t="s">
        <v>1668</v>
      </c>
      <c r="C69" s="183" t="s">
        <v>1669</v>
      </c>
      <c r="D69" s="177" t="s">
        <v>351</v>
      </c>
      <c r="E69" s="178">
        <v>47</v>
      </c>
      <c r="F69" s="179"/>
      <c r="G69" s="180">
        <f>ROUND(E69*F69,2)</f>
        <v>0</v>
      </c>
      <c r="H69" s="161"/>
      <c r="I69" s="160">
        <f>ROUND(E69*H69,2)</f>
        <v>0</v>
      </c>
      <c r="J69" s="161"/>
      <c r="K69" s="160">
        <f>ROUND(E69*J69,2)</f>
        <v>0</v>
      </c>
      <c r="L69" s="160">
        <v>21</v>
      </c>
      <c r="M69" s="160">
        <f>G69*(1+L69/100)</f>
        <v>0</v>
      </c>
      <c r="N69" s="160">
        <v>0</v>
      </c>
      <c r="O69" s="160">
        <f>ROUND(E69*N69,2)</f>
        <v>0</v>
      </c>
      <c r="P69" s="160">
        <v>0</v>
      </c>
      <c r="Q69" s="160">
        <f>ROUND(E69*P69,2)</f>
        <v>0</v>
      </c>
      <c r="R69" s="160"/>
      <c r="S69" s="160" t="s">
        <v>236</v>
      </c>
      <c r="T69" s="160" t="s">
        <v>295</v>
      </c>
      <c r="U69" s="160">
        <v>0</v>
      </c>
      <c r="V69" s="160">
        <f>ROUND(E69*U69,2)</f>
        <v>0</v>
      </c>
      <c r="W69" s="160"/>
      <c r="X69" s="160" t="s">
        <v>261</v>
      </c>
      <c r="Y69" s="150"/>
      <c r="Z69" s="150"/>
      <c r="AA69" s="150"/>
      <c r="AB69" s="150"/>
      <c r="AC69" s="150"/>
      <c r="AD69" s="150"/>
      <c r="AE69" s="150"/>
      <c r="AF69" s="150"/>
      <c r="AG69" s="150" t="s">
        <v>1198</v>
      </c>
      <c r="AH69" s="150"/>
      <c r="AI69" s="150"/>
      <c r="AJ69" s="150"/>
      <c r="AK69" s="150"/>
      <c r="AL69" s="150"/>
      <c r="AM69" s="150"/>
      <c r="AN69" s="150"/>
      <c r="AO69" s="150"/>
      <c r="AP69" s="150"/>
      <c r="AQ69" s="150"/>
      <c r="AR69" s="150"/>
      <c r="AS69" s="150"/>
      <c r="AT69" s="150"/>
      <c r="AU69" s="150"/>
      <c r="AV69" s="150"/>
      <c r="AW69" s="150"/>
      <c r="AX69" s="150"/>
      <c r="AY69" s="150"/>
      <c r="AZ69" s="150"/>
      <c r="BA69" s="150"/>
      <c r="BB69" s="150"/>
      <c r="BC69" s="150"/>
      <c r="BD69" s="150"/>
      <c r="BE69" s="150"/>
      <c r="BF69" s="150"/>
      <c r="BG69" s="150"/>
      <c r="BH69" s="150"/>
    </row>
    <row r="70" spans="1:60" ht="22.5" outlineLevel="1" x14ac:dyDescent="0.2">
      <c r="A70" s="175">
        <v>50</v>
      </c>
      <c r="B70" s="176" t="s">
        <v>1670</v>
      </c>
      <c r="C70" s="183" t="s">
        <v>1671</v>
      </c>
      <c r="D70" s="177" t="s">
        <v>351</v>
      </c>
      <c r="E70" s="178">
        <v>53</v>
      </c>
      <c r="F70" s="179"/>
      <c r="G70" s="180">
        <f>ROUND(E70*F70,2)</f>
        <v>0</v>
      </c>
      <c r="H70" s="161"/>
      <c r="I70" s="160">
        <f>ROUND(E70*H70,2)</f>
        <v>0</v>
      </c>
      <c r="J70" s="161"/>
      <c r="K70" s="160">
        <f>ROUND(E70*J70,2)</f>
        <v>0</v>
      </c>
      <c r="L70" s="160">
        <v>21</v>
      </c>
      <c r="M70" s="160">
        <f>G70*(1+L70/100)</f>
        <v>0</v>
      </c>
      <c r="N70" s="160">
        <v>0</v>
      </c>
      <c r="O70" s="160">
        <f>ROUND(E70*N70,2)</f>
        <v>0</v>
      </c>
      <c r="P70" s="160">
        <v>0</v>
      </c>
      <c r="Q70" s="160">
        <f>ROUND(E70*P70,2)</f>
        <v>0</v>
      </c>
      <c r="R70" s="160"/>
      <c r="S70" s="160" t="s">
        <v>236</v>
      </c>
      <c r="T70" s="160" t="s">
        <v>295</v>
      </c>
      <c r="U70" s="160">
        <v>0</v>
      </c>
      <c r="V70" s="160">
        <f>ROUND(E70*U70,2)</f>
        <v>0</v>
      </c>
      <c r="W70" s="160"/>
      <c r="X70" s="160" t="s">
        <v>261</v>
      </c>
      <c r="Y70" s="150"/>
      <c r="Z70" s="150"/>
      <c r="AA70" s="150"/>
      <c r="AB70" s="150"/>
      <c r="AC70" s="150"/>
      <c r="AD70" s="150"/>
      <c r="AE70" s="150"/>
      <c r="AF70" s="150"/>
      <c r="AG70" s="150" t="s">
        <v>1198</v>
      </c>
      <c r="AH70" s="150"/>
      <c r="AI70" s="150"/>
      <c r="AJ70" s="150"/>
      <c r="AK70" s="150"/>
      <c r="AL70" s="150"/>
      <c r="AM70" s="150"/>
      <c r="AN70" s="150"/>
      <c r="AO70" s="150"/>
      <c r="AP70" s="150"/>
      <c r="AQ70" s="150"/>
      <c r="AR70" s="150"/>
      <c r="AS70" s="150"/>
      <c r="AT70" s="150"/>
      <c r="AU70" s="150"/>
      <c r="AV70" s="150"/>
      <c r="AW70" s="150"/>
      <c r="AX70" s="150"/>
      <c r="AY70" s="150"/>
      <c r="AZ70" s="150"/>
      <c r="BA70" s="150"/>
      <c r="BB70" s="150"/>
      <c r="BC70" s="150"/>
      <c r="BD70" s="150"/>
      <c r="BE70" s="150"/>
      <c r="BF70" s="150"/>
      <c r="BG70" s="150"/>
      <c r="BH70" s="150"/>
    </row>
    <row r="71" spans="1:60" ht="22.5" outlineLevel="1" x14ac:dyDescent="0.2">
      <c r="A71" s="175">
        <v>51</v>
      </c>
      <c r="B71" s="176" t="s">
        <v>1672</v>
      </c>
      <c r="C71" s="183" t="s">
        <v>1673</v>
      </c>
      <c r="D71" s="177" t="s">
        <v>351</v>
      </c>
      <c r="E71" s="178">
        <v>4</v>
      </c>
      <c r="F71" s="179"/>
      <c r="G71" s="180">
        <f>ROUND(E71*F71,2)</f>
        <v>0</v>
      </c>
      <c r="H71" s="161"/>
      <c r="I71" s="160">
        <f>ROUND(E71*H71,2)</f>
        <v>0</v>
      </c>
      <c r="J71" s="161"/>
      <c r="K71" s="160">
        <f>ROUND(E71*J71,2)</f>
        <v>0</v>
      </c>
      <c r="L71" s="160">
        <v>21</v>
      </c>
      <c r="M71" s="160">
        <f>G71*(1+L71/100)</f>
        <v>0</v>
      </c>
      <c r="N71" s="160">
        <v>0</v>
      </c>
      <c r="O71" s="160">
        <f>ROUND(E71*N71,2)</f>
        <v>0</v>
      </c>
      <c r="P71" s="160">
        <v>0</v>
      </c>
      <c r="Q71" s="160">
        <f>ROUND(E71*P71,2)</f>
        <v>0</v>
      </c>
      <c r="R71" s="160"/>
      <c r="S71" s="160" t="s">
        <v>236</v>
      </c>
      <c r="T71" s="160" t="s">
        <v>295</v>
      </c>
      <c r="U71" s="160">
        <v>0</v>
      </c>
      <c r="V71" s="160">
        <f>ROUND(E71*U71,2)</f>
        <v>0</v>
      </c>
      <c r="W71" s="160"/>
      <c r="X71" s="160" t="s">
        <v>261</v>
      </c>
      <c r="Y71" s="150"/>
      <c r="Z71" s="150"/>
      <c r="AA71" s="150"/>
      <c r="AB71" s="150"/>
      <c r="AC71" s="150"/>
      <c r="AD71" s="150"/>
      <c r="AE71" s="150"/>
      <c r="AF71" s="150"/>
      <c r="AG71" s="150" t="s">
        <v>1198</v>
      </c>
      <c r="AH71" s="150"/>
      <c r="AI71" s="150"/>
      <c r="AJ71" s="150"/>
      <c r="AK71" s="150"/>
      <c r="AL71" s="150"/>
      <c r="AM71" s="150"/>
      <c r="AN71" s="150"/>
      <c r="AO71" s="150"/>
      <c r="AP71" s="150"/>
      <c r="AQ71" s="150"/>
      <c r="AR71" s="150"/>
      <c r="AS71" s="150"/>
      <c r="AT71" s="150"/>
      <c r="AU71" s="150"/>
      <c r="AV71" s="150"/>
      <c r="AW71" s="150"/>
      <c r="AX71" s="150"/>
      <c r="AY71" s="150"/>
      <c r="AZ71" s="150"/>
      <c r="BA71" s="150"/>
      <c r="BB71" s="150"/>
      <c r="BC71" s="150"/>
      <c r="BD71" s="150"/>
      <c r="BE71" s="150"/>
      <c r="BF71" s="150"/>
      <c r="BG71" s="150"/>
      <c r="BH71" s="150"/>
    </row>
    <row r="72" spans="1:60" ht="33.75" outlineLevel="1" x14ac:dyDescent="0.2">
      <c r="A72" s="175">
        <v>52</v>
      </c>
      <c r="B72" s="176" t="s">
        <v>1674</v>
      </c>
      <c r="C72" s="183" t="s">
        <v>1675</v>
      </c>
      <c r="D72" s="177" t="s">
        <v>235</v>
      </c>
      <c r="E72" s="178">
        <v>1</v>
      </c>
      <c r="F72" s="179"/>
      <c r="G72" s="180">
        <f>ROUND(E72*F72,2)</f>
        <v>0</v>
      </c>
      <c r="H72" s="161"/>
      <c r="I72" s="160">
        <f>ROUND(E72*H72,2)</f>
        <v>0</v>
      </c>
      <c r="J72" s="161"/>
      <c r="K72" s="160">
        <f>ROUND(E72*J72,2)</f>
        <v>0</v>
      </c>
      <c r="L72" s="160">
        <v>21</v>
      </c>
      <c r="M72" s="160">
        <f>G72*(1+L72/100)</f>
        <v>0</v>
      </c>
      <c r="N72" s="160">
        <v>0</v>
      </c>
      <c r="O72" s="160">
        <f>ROUND(E72*N72,2)</f>
        <v>0</v>
      </c>
      <c r="P72" s="160">
        <v>0</v>
      </c>
      <c r="Q72" s="160">
        <f>ROUND(E72*P72,2)</f>
        <v>0</v>
      </c>
      <c r="R72" s="160"/>
      <c r="S72" s="160" t="s">
        <v>236</v>
      </c>
      <c r="T72" s="160" t="s">
        <v>295</v>
      </c>
      <c r="U72" s="160">
        <v>0</v>
      </c>
      <c r="V72" s="160">
        <f>ROUND(E72*U72,2)</f>
        <v>0</v>
      </c>
      <c r="W72" s="160"/>
      <c r="X72" s="160" t="s">
        <v>261</v>
      </c>
      <c r="Y72" s="150"/>
      <c r="Z72" s="150"/>
      <c r="AA72" s="150"/>
      <c r="AB72" s="150"/>
      <c r="AC72" s="150"/>
      <c r="AD72" s="150"/>
      <c r="AE72" s="150"/>
      <c r="AF72" s="150"/>
      <c r="AG72" s="150" t="s">
        <v>1198</v>
      </c>
      <c r="AH72" s="150"/>
      <c r="AI72" s="150"/>
      <c r="AJ72" s="150"/>
      <c r="AK72" s="150"/>
      <c r="AL72" s="150"/>
      <c r="AM72" s="150"/>
      <c r="AN72" s="150"/>
      <c r="AO72" s="150"/>
      <c r="AP72" s="150"/>
      <c r="AQ72" s="150"/>
      <c r="AR72" s="150"/>
      <c r="AS72" s="150"/>
      <c r="AT72" s="150"/>
      <c r="AU72" s="150"/>
      <c r="AV72" s="150"/>
      <c r="AW72" s="150"/>
      <c r="AX72" s="150"/>
      <c r="AY72" s="150"/>
      <c r="AZ72" s="150"/>
      <c r="BA72" s="150"/>
      <c r="BB72" s="150"/>
      <c r="BC72" s="150"/>
      <c r="BD72" s="150"/>
      <c r="BE72" s="150"/>
      <c r="BF72" s="150"/>
      <c r="BG72" s="150"/>
      <c r="BH72" s="150"/>
    </row>
    <row r="73" spans="1:60" x14ac:dyDescent="0.2">
      <c r="A73" s="163" t="s">
        <v>232</v>
      </c>
      <c r="B73" s="164" t="s">
        <v>108</v>
      </c>
      <c r="C73" s="182" t="s">
        <v>109</v>
      </c>
      <c r="D73" s="165"/>
      <c r="E73" s="166"/>
      <c r="F73" s="167"/>
      <c r="G73" s="168">
        <f>SUMIF(AG74:AG78,"&lt;&gt;NOR",G74:G78)</f>
        <v>0</v>
      </c>
      <c r="H73" s="162"/>
      <c r="I73" s="162">
        <f>SUM(I74:I78)</f>
        <v>0</v>
      </c>
      <c r="J73" s="162"/>
      <c r="K73" s="162">
        <f>SUM(K74:K78)</f>
        <v>0</v>
      </c>
      <c r="L73" s="162"/>
      <c r="M73" s="162">
        <f>SUM(M74:M78)</f>
        <v>0</v>
      </c>
      <c r="N73" s="162"/>
      <c r="O73" s="162">
        <f>SUM(O74:O78)</f>
        <v>0</v>
      </c>
      <c r="P73" s="162"/>
      <c r="Q73" s="162">
        <f>SUM(Q74:Q78)</f>
        <v>0</v>
      </c>
      <c r="R73" s="162"/>
      <c r="S73" s="162"/>
      <c r="T73" s="162"/>
      <c r="U73" s="162"/>
      <c r="V73" s="162">
        <f>SUM(V74:V78)</f>
        <v>0</v>
      </c>
      <c r="W73" s="162"/>
      <c r="X73" s="162"/>
      <c r="AG73" t="s">
        <v>233</v>
      </c>
    </row>
    <row r="74" spans="1:60" ht="22.5" outlineLevel="1" x14ac:dyDescent="0.2">
      <c r="A74" s="175">
        <v>53</v>
      </c>
      <c r="B74" s="176" t="s">
        <v>1676</v>
      </c>
      <c r="C74" s="183" t="s">
        <v>1677</v>
      </c>
      <c r="D74" s="177" t="s">
        <v>351</v>
      </c>
      <c r="E74" s="178">
        <v>93</v>
      </c>
      <c r="F74" s="179"/>
      <c r="G74" s="180">
        <f>ROUND(E74*F74,2)</f>
        <v>0</v>
      </c>
      <c r="H74" s="161"/>
      <c r="I74" s="160">
        <f>ROUND(E74*H74,2)</f>
        <v>0</v>
      </c>
      <c r="J74" s="161"/>
      <c r="K74" s="160">
        <f>ROUND(E74*J74,2)</f>
        <v>0</v>
      </c>
      <c r="L74" s="160">
        <v>21</v>
      </c>
      <c r="M74" s="160">
        <f>G74*(1+L74/100)</f>
        <v>0</v>
      </c>
      <c r="N74" s="160">
        <v>0</v>
      </c>
      <c r="O74" s="160">
        <f>ROUND(E74*N74,2)</f>
        <v>0</v>
      </c>
      <c r="P74" s="160">
        <v>0</v>
      </c>
      <c r="Q74" s="160">
        <f>ROUND(E74*P74,2)</f>
        <v>0</v>
      </c>
      <c r="R74" s="160"/>
      <c r="S74" s="160" t="s">
        <v>236</v>
      </c>
      <c r="T74" s="160" t="s">
        <v>295</v>
      </c>
      <c r="U74" s="160">
        <v>0</v>
      </c>
      <c r="V74" s="160">
        <f>ROUND(E74*U74,2)</f>
        <v>0</v>
      </c>
      <c r="W74" s="160"/>
      <c r="X74" s="160" t="s">
        <v>261</v>
      </c>
      <c r="Y74" s="150"/>
      <c r="Z74" s="150"/>
      <c r="AA74" s="150"/>
      <c r="AB74" s="150"/>
      <c r="AC74" s="150"/>
      <c r="AD74" s="150"/>
      <c r="AE74" s="150"/>
      <c r="AF74" s="150"/>
      <c r="AG74" s="150" t="s">
        <v>1232</v>
      </c>
      <c r="AH74" s="150"/>
      <c r="AI74" s="150"/>
      <c r="AJ74" s="150"/>
      <c r="AK74" s="150"/>
      <c r="AL74" s="150"/>
      <c r="AM74" s="150"/>
      <c r="AN74" s="150"/>
      <c r="AO74" s="150"/>
      <c r="AP74" s="150"/>
      <c r="AQ74" s="150"/>
      <c r="AR74" s="150"/>
      <c r="AS74" s="150"/>
      <c r="AT74" s="150"/>
      <c r="AU74" s="150"/>
      <c r="AV74" s="150"/>
      <c r="AW74" s="150"/>
      <c r="AX74" s="150"/>
      <c r="AY74" s="150"/>
      <c r="AZ74" s="150"/>
      <c r="BA74" s="150"/>
      <c r="BB74" s="150"/>
      <c r="BC74" s="150"/>
      <c r="BD74" s="150"/>
      <c r="BE74" s="150"/>
      <c r="BF74" s="150"/>
      <c r="BG74" s="150"/>
      <c r="BH74" s="150"/>
    </row>
    <row r="75" spans="1:60" ht="22.5" outlineLevel="1" x14ac:dyDescent="0.2">
      <c r="A75" s="175">
        <v>54</v>
      </c>
      <c r="B75" s="176" t="s">
        <v>1678</v>
      </c>
      <c r="C75" s="183" t="s">
        <v>1679</v>
      </c>
      <c r="D75" s="177" t="s">
        <v>351</v>
      </c>
      <c r="E75" s="178">
        <v>32</v>
      </c>
      <c r="F75" s="179"/>
      <c r="G75" s="180">
        <f>ROUND(E75*F75,2)</f>
        <v>0</v>
      </c>
      <c r="H75" s="161"/>
      <c r="I75" s="160">
        <f>ROUND(E75*H75,2)</f>
        <v>0</v>
      </c>
      <c r="J75" s="161"/>
      <c r="K75" s="160">
        <f>ROUND(E75*J75,2)</f>
        <v>0</v>
      </c>
      <c r="L75" s="160">
        <v>21</v>
      </c>
      <c r="M75" s="160">
        <f>G75*(1+L75/100)</f>
        <v>0</v>
      </c>
      <c r="N75" s="160">
        <v>0</v>
      </c>
      <c r="O75" s="160">
        <f>ROUND(E75*N75,2)</f>
        <v>0</v>
      </c>
      <c r="P75" s="160">
        <v>0</v>
      </c>
      <c r="Q75" s="160">
        <f>ROUND(E75*P75,2)</f>
        <v>0</v>
      </c>
      <c r="R75" s="160"/>
      <c r="S75" s="160" t="s">
        <v>236</v>
      </c>
      <c r="T75" s="160" t="s">
        <v>295</v>
      </c>
      <c r="U75" s="160">
        <v>0</v>
      </c>
      <c r="V75" s="160">
        <f>ROUND(E75*U75,2)</f>
        <v>0</v>
      </c>
      <c r="W75" s="160"/>
      <c r="X75" s="160" t="s">
        <v>261</v>
      </c>
      <c r="Y75" s="150"/>
      <c r="Z75" s="150"/>
      <c r="AA75" s="150"/>
      <c r="AB75" s="150"/>
      <c r="AC75" s="150"/>
      <c r="AD75" s="150"/>
      <c r="AE75" s="150"/>
      <c r="AF75" s="150"/>
      <c r="AG75" s="150" t="s">
        <v>1232</v>
      </c>
      <c r="AH75" s="150"/>
      <c r="AI75" s="150"/>
      <c r="AJ75" s="150"/>
      <c r="AK75" s="150"/>
      <c r="AL75" s="150"/>
      <c r="AM75" s="150"/>
      <c r="AN75" s="150"/>
      <c r="AO75" s="150"/>
      <c r="AP75" s="150"/>
      <c r="AQ75" s="150"/>
      <c r="AR75" s="150"/>
      <c r="AS75" s="150"/>
      <c r="AT75" s="150"/>
      <c r="AU75" s="150"/>
      <c r="AV75" s="150"/>
      <c r="AW75" s="150"/>
      <c r="AX75" s="150"/>
      <c r="AY75" s="150"/>
      <c r="AZ75" s="150"/>
      <c r="BA75" s="150"/>
      <c r="BB75" s="150"/>
      <c r="BC75" s="150"/>
      <c r="BD75" s="150"/>
      <c r="BE75" s="150"/>
      <c r="BF75" s="150"/>
      <c r="BG75" s="150"/>
      <c r="BH75" s="150"/>
    </row>
    <row r="76" spans="1:60" ht="22.5" outlineLevel="1" x14ac:dyDescent="0.2">
      <c r="A76" s="175">
        <v>55</v>
      </c>
      <c r="B76" s="176" t="s">
        <v>1680</v>
      </c>
      <c r="C76" s="183" t="s">
        <v>1681</v>
      </c>
      <c r="D76" s="177" t="s">
        <v>351</v>
      </c>
      <c r="E76" s="178">
        <v>53</v>
      </c>
      <c r="F76" s="179"/>
      <c r="G76" s="180">
        <f>ROUND(E76*F76,2)</f>
        <v>0</v>
      </c>
      <c r="H76" s="161"/>
      <c r="I76" s="160">
        <f>ROUND(E76*H76,2)</f>
        <v>0</v>
      </c>
      <c r="J76" s="161"/>
      <c r="K76" s="160">
        <f>ROUND(E76*J76,2)</f>
        <v>0</v>
      </c>
      <c r="L76" s="160">
        <v>21</v>
      </c>
      <c r="M76" s="160">
        <f>G76*(1+L76/100)</f>
        <v>0</v>
      </c>
      <c r="N76" s="160">
        <v>0</v>
      </c>
      <c r="O76" s="160">
        <f>ROUND(E76*N76,2)</f>
        <v>0</v>
      </c>
      <c r="P76" s="160">
        <v>0</v>
      </c>
      <c r="Q76" s="160">
        <f>ROUND(E76*P76,2)</f>
        <v>0</v>
      </c>
      <c r="R76" s="160"/>
      <c r="S76" s="160" t="s">
        <v>236</v>
      </c>
      <c r="T76" s="160" t="s">
        <v>295</v>
      </c>
      <c r="U76" s="160">
        <v>0</v>
      </c>
      <c r="V76" s="160">
        <f>ROUND(E76*U76,2)</f>
        <v>0</v>
      </c>
      <c r="W76" s="160"/>
      <c r="X76" s="160" t="s">
        <v>261</v>
      </c>
      <c r="Y76" s="150"/>
      <c r="Z76" s="150"/>
      <c r="AA76" s="150"/>
      <c r="AB76" s="150"/>
      <c r="AC76" s="150"/>
      <c r="AD76" s="150"/>
      <c r="AE76" s="150"/>
      <c r="AF76" s="150"/>
      <c r="AG76" s="150" t="s">
        <v>1232</v>
      </c>
      <c r="AH76" s="150"/>
      <c r="AI76" s="150"/>
      <c r="AJ76" s="150"/>
      <c r="AK76" s="150"/>
      <c r="AL76" s="150"/>
      <c r="AM76" s="150"/>
      <c r="AN76" s="150"/>
      <c r="AO76" s="150"/>
      <c r="AP76" s="150"/>
      <c r="AQ76" s="150"/>
      <c r="AR76" s="150"/>
      <c r="AS76" s="150"/>
      <c r="AT76" s="150"/>
      <c r="AU76" s="150"/>
      <c r="AV76" s="150"/>
      <c r="AW76" s="150"/>
      <c r="AX76" s="150"/>
      <c r="AY76" s="150"/>
      <c r="AZ76" s="150"/>
      <c r="BA76" s="150"/>
      <c r="BB76" s="150"/>
      <c r="BC76" s="150"/>
      <c r="BD76" s="150"/>
      <c r="BE76" s="150"/>
      <c r="BF76" s="150"/>
      <c r="BG76" s="150"/>
      <c r="BH76" s="150"/>
    </row>
    <row r="77" spans="1:60" ht="22.5" outlineLevel="1" x14ac:dyDescent="0.2">
      <c r="A77" s="175">
        <v>56</v>
      </c>
      <c r="B77" s="176" t="s">
        <v>1682</v>
      </c>
      <c r="C77" s="183" t="s">
        <v>1683</v>
      </c>
      <c r="D77" s="177" t="s">
        <v>351</v>
      </c>
      <c r="E77" s="178">
        <v>4</v>
      </c>
      <c r="F77" s="179"/>
      <c r="G77" s="180">
        <f>ROUND(E77*F77,2)</f>
        <v>0</v>
      </c>
      <c r="H77" s="161"/>
      <c r="I77" s="160">
        <f>ROUND(E77*H77,2)</f>
        <v>0</v>
      </c>
      <c r="J77" s="161"/>
      <c r="K77" s="160">
        <f>ROUND(E77*J77,2)</f>
        <v>0</v>
      </c>
      <c r="L77" s="160">
        <v>21</v>
      </c>
      <c r="M77" s="160">
        <f>G77*(1+L77/100)</f>
        <v>0</v>
      </c>
      <c r="N77" s="160">
        <v>0</v>
      </c>
      <c r="O77" s="160">
        <f>ROUND(E77*N77,2)</f>
        <v>0</v>
      </c>
      <c r="P77" s="160">
        <v>0</v>
      </c>
      <c r="Q77" s="160">
        <f>ROUND(E77*P77,2)</f>
        <v>0</v>
      </c>
      <c r="R77" s="160"/>
      <c r="S77" s="160" t="s">
        <v>236</v>
      </c>
      <c r="T77" s="160" t="s">
        <v>295</v>
      </c>
      <c r="U77" s="160">
        <v>0</v>
      </c>
      <c r="V77" s="160">
        <f>ROUND(E77*U77,2)</f>
        <v>0</v>
      </c>
      <c r="W77" s="160"/>
      <c r="X77" s="160" t="s">
        <v>261</v>
      </c>
      <c r="Y77" s="150"/>
      <c r="Z77" s="150"/>
      <c r="AA77" s="150"/>
      <c r="AB77" s="150"/>
      <c r="AC77" s="150"/>
      <c r="AD77" s="150"/>
      <c r="AE77" s="150"/>
      <c r="AF77" s="150"/>
      <c r="AG77" s="150" t="s">
        <v>1232</v>
      </c>
      <c r="AH77" s="150"/>
      <c r="AI77" s="150"/>
      <c r="AJ77" s="150"/>
      <c r="AK77" s="150"/>
      <c r="AL77" s="150"/>
      <c r="AM77" s="150"/>
      <c r="AN77" s="150"/>
      <c r="AO77" s="150"/>
      <c r="AP77" s="150"/>
      <c r="AQ77" s="150"/>
      <c r="AR77" s="150"/>
      <c r="AS77" s="150"/>
      <c r="AT77" s="150"/>
      <c r="AU77" s="150"/>
      <c r="AV77" s="150"/>
      <c r="AW77" s="150"/>
      <c r="AX77" s="150"/>
      <c r="AY77" s="150"/>
      <c r="AZ77" s="150"/>
      <c r="BA77" s="150"/>
      <c r="BB77" s="150"/>
      <c r="BC77" s="150"/>
      <c r="BD77" s="150"/>
      <c r="BE77" s="150"/>
      <c r="BF77" s="150"/>
      <c r="BG77" s="150"/>
      <c r="BH77" s="150"/>
    </row>
    <row r="78" spans="1:60" ht="22.5" outlineLevel="1" x14ac:dyDescent="0.2">
      <c r="A78" s="175">
        <v>57</v>
      </c>
      <c r="B78" s="176" t="s">
        <v>1684</v>
      </c>
      <c r="C78" s="183" t="s">
        <v>1685</v>
      </c>
      <c r="D78" s="177" t="s">
        <v>235</v>
      </c>
      <c r="E78" s="178">
        <v>1</v>
      </c>
      <c r="F78" s="179"/>
      <c r="G78" s="180">
        <f>ROUND(E78*F78,2)</f>
        <v>0</v>
      </c>
      <c r="H78" s="161"/>
      <c r="I78" s="160">
        <f>ROUND(E78*H78,2)</f>
        <v>0</v>
      </c>
      <c r="J78" s="161"/>
      <c r="K78" s="160">
        <f>ROUND(E78*J78,2)</f>
        <v>0</v>
      </c>
      <c r="L78" s="160">
        <v>21</v>
      </c>
      <c r="M78" s="160">
        <f>G78*(1+L78/100)</f>
        <v>0</v>
      </c>
      <c r="N78" s="160">
        <v>0</v>
      </c>
      <c r="O78" s="160">
        <f>ROUND(E78*N78,2)</f>
        <v>0</v>
      </c>
      <c r="P78" s="160">
        <v>0</v>
      </c>
      <c r="Q78" s="160">
        <f>ROUND(E78*P78,2)</f>
        <v>0</v>
      </c>
      <c r="R78" s="160"/>
      <c r="S78" s="160" t="s">
        <v>236</v>
      </c>
      <c r="T78" s="160" t="s">
        <v>295</v>
      </c>
      <c r="U78" s="160">
        <v>0</v>
      </c>
      <c r="V78" s="160">
        <f>ROUND(E78*U78,2)</f>
        <v>0</v>
      </c>
      <c r="W78" s="160"/>
      <c r="X78" s="160" t="s">
        <v>261</v>
      </c>
      <c r="Y78" s="150"/>
      <c r="Z78" s="150"/>
      <c r="AA78" s="150"/>
      <c r="AB78" s="150"/>
      <c r="AC78" s="150"/>
      <c r="AD78" s="150"/>
      <c r="AE78" s="150"/>
      <c r="AF78" s="150"/>
      <c r="AG78" s="150" t="s">
        <v>1232</v>
      </c>
      <c r="AH78" s="150"/>
      <c r="AI78" s="150"/>
      <c r="AJ78" s="150"/>
      <c r="AK78" s="150"/>
      <c r="AL78" s="150"/>
      <c r="AM78" s="150"/>
      <c r="AN78" s="150"/>
      <c r="AO78" s="150"/>
      <c r="AP78" s="150"/>
      <c r="AQ78" s="150"/>
      <c r="AR78" s="150"/>
      <c r="AS78" s="150"/>
      <c r="AT78" s="150"/>
      <c r="AU78" s="150"/>
      <c r="AV78" s="150"/>
      <c r="AW78" s="150"/>
      <c r="AX78" s="150"/>
      <c r="AY78" s="150"/>
      <c r="AZ78" s="150"/>
      <c r="BA78" s="150"/>
      <c r="BB78" s="150"/>
      <c r="BC78" s="150"/>
      <c r="BD78" s="150"/>
      <c r="BE78" s="150"/>
      <c r="BF78" s="150"/>
      <c r="BG78" s="150"/>
      <c r="BH78" s="150"/>
    </row>
    <row r="79" spans="1:60" x14ac:dyDescent="0.2">
      <c r="A79" s="163" t="s">
        <v>232</v>
      </c>
      <c r="B79" s="164" t="s">
        <v>166</v>
      </c>
      <c r="C79" s="182" t="s">
        <v>163</v>
      </c>
      <c r="D79" s="165"/>
      <c r="E79" s="166"/>
      <c r="F79" s="167"/>
      <c r="G79" s="168">
        <f>SUMIF(AG80:AG80,"&lt;&gt;NOR",G80:G80)</f>
        <v>0</v>
      </c>
      <c r="H79" s="162"/>
      <c r="I79" s="162">
        <f>SUM(I80:I80)</f>
        <v>0</v>
      </c>
      <c r="J79" s="162"/>
      <c r="K79" s="162">
        <f>SUM(K80:K80)</f>
        <v>0</v>
      </c>
      <c r="L79" s="162"/>
      <c r="M79" s="162">
        <f>SUM(M80:M80)</f>
        <v>0</v>
      </c>
      <c r="N79" s="162"/>
      <c r="O79" s="162">
        <f>SUM(O80:O80)</f>
        <v>0</v>
      </c>
      <c r="P79" s="162"/>
      <c r="Q79" s="162">
        <f>SUM(Q80:Q80)</f>
        <v>0</v>
      </c>
      <c r="R79" s="162"/>
      <c r="S79" s="162"/>
      <c r="T79" s="162"/>
      <c r="U79" s="162"/>
      <c r="V79" s="162">
        <f>SUM(V80:V80)</f>
        <v>0</v>
      </c>
      <c r="W79" s="162"/>
      <c r="X79" s="162"/>
      <c r="AG79" t="s">
        <v>233</v>
      </c>
    </row>
    <row r="80" spans="1:60" ht="33.75" outlineLevel="1" x14ac:dyDescent="0.2">
      <c r="A80" s="175">
        <v>58</v>
      </c>
      <c r="B80" s="176" t="s">
        <v>1320</v>
      </c>
      <c r="C80" s="183" t="s">
        <v>1990</v>
      </c>
      <c r="D80" s="177" t="s">
        <v>235</v>
      </c>
      <c r="E80" s="178">
        <v>2</v>
      </c>
      <c r="F80" s="179"/>
      <c r="G80" s="180">
        <f>ROUND(E80*F80,2)</f>
        <v>0</v>
      </c>
      <c r="H80" s="161"/>
      <c r="I80" s="160">
        <f>ROUND(E80*H80,2)</f>
        <v>0</v>
      </c>
      <c r="J80" s="161"/>
      <c r="K80" s="160">
        <f>ROUND(E80*J80,2)</f>
        <v>0</v>
      </c>
      <c r="L80" s="160">
        <v>21</v>
      </c>
      <c r="M80" s="160">
        <f>G80*(1+L80/100)</f>
        <v>0</v>
      </c>
      <c r="N80" s="160">
        <v>0</v>
      </c>
      <c r="O80" s="160">
        <f>ROUND(E80*N80,2)</f>
        <v>0</v>
      </c>
      <c r="P80" s="160">
        <v>0</v>
      </c>
      <c r="Q80" s="160">
        <f>ROUND(E80*P80,2)</f>
        <v>0</v>
      </c>
      <c r="R80" s="160"/>
      <c r="S80" s="160" t="s">
        <v>236</v>
      </c>
      <c r="T80" s="160" t="s">
        <v>295</v>
      </c>
      <c r="U80" s="160">
        <v>0</v>
      </c>
      <c r="V80" s="160">
        <f>ROUND(E80*U80,2)</f>
        <v>0</v>
      </c>
      <c r="W80" s="160"/>
      <c r="X80" s="160" t="s">
        <v>261</v>
      </c>
      <c r="Y80" s="150"/>
      <c r="Z80" s="150"/>
      <c r="AA80" s="150"/>
      <c r="AB80" s="150"/>
      <c r="AC80" s="150"/>
      <c r="AD80" s="150"/>
      <c r="AE80" s="150"/>
      <c r="AF80" s="150"/>
      <c r="AG80" s="150" t="s">
        <v>1198</v>
      </c>
      <c r="AH80" s="150"/>
      <c r="AI80" s="150"/>
      <c r="AJ80" s="150"/>
      <c r="AK80" s="150"/>
      <c r="AL80" s="150"/>
      <c r="AM80" s="150"/>
      <c r="AN80" s="150"/>
      <c r="AO80" s="150"/>
      <c r="AP80" s="150"/>
      <c r="AQ80" s="150"/>
      <c r="AR80" s="150"/>
      <c r="AS80" s="150"/>
      <c r="AT80" s="150"/>
      <c r="AU80" s="150"/>
      <c r="AV80" s="150"/>
      <c r="AW80" s="150"/>
      <c r="AX80" s="150"/>
      <c r="AY80" s="150"/>
      <c r="AZ80" s="150"/>
      <c r="BA80" s="150"/>
      <c r="BB80" s="150"/>
      <c r="BC80" s="150"/>
      <c r="BD80" s="150"/>
      <c r="BE80" s="150"/>
      <c r="BF80" s="150"/>
      <c r="BG80" s="150"/>
      <c r="BH80" s="150"/>
    </row>
    <row r="81" spans="1:60" x14ac:dyDescent="0.2">
      <c r="A81" s="163" t="s">
        <v>232</v>
      </c>
      <c r="B81" s="164" t="s">
        <v>110</v>
      </c>
      <c r="C81" s="182" t="s">
        <v>111</v>
      </c>
      <c r="D81" s="165"/>
      <c r="E81" s="166"/>
      <c r="F81" s="167"/>
      <c r="G81" s="168">
        <f>SUMIF(AG82:AG89,"&lt;&gt;NOR",G82:G89)</f>
        <v>0</v>
      </c>
      <c r="H81" s="162"/>
      <c r="I81" s="162">
        <f>SUM(I82:I89)</f>
        <v>0</v>
      </c>
      <c r="J81" s="162"/>
      <c r="K81" s="162">
        <f>SUM(K82:K89)</f>
        <v>0</v>
      </c>
      <c r="L81" s="162"/>
      <c r="M81" s="162">
        <f>SUM(M82:M89)</f>
        <v>0</v>
      </c>
      <c r="N81" s="162"/>
      <c r="O81" s="162">
        <f>SUM(O82:O89)</f>
        <v>0</v>
      </c>
      <c r="P81" s="162"/>
      <c r="Q81" s="162">
        <f>SUM(Q82:Q89)</f>
        <v>0</v>
      </c>
      <c r="R81" s="162"/>
      <c r="S81" s="162"/>
      <c r="T81" s="162"/>
      <c r="U81" s="162"/>
      <c r="V81" s="162">
        <f>SUM(V82:V89)</f>
        <v>0</v>
      </c>
      <c r="W81" s="162"/>
      <c r="X81" s="162"/>
      <c r="AG81" t="s">
        <v>233</v>
      </c>
    </row>
    <row r="82" spans="1:60" outlineLevel="1" x14ac:dyDescent="0.2">
      <c r="A82" s="175">
        <v>59</v>
      </c>
      <c r="B82" s="176" t="s">
        <v>1322</v>
      </c>
      <c r="C82" s="183" t="s">
        <v>1686</v>
      </c>
      <c r="D82" s="177" t="s">
        <v>1277</v>
      </c>
      <c r="E82" s="178">
        <v>1</v>
      </c>
      <c r="F82" s="179"/>
      <c r="G82" s="180">
        <f t="shared" ref="G82:G89" si="28">ROUND(E82*F82,2)</f>
        <v>0</v>
      </c>
      <c r="H82" s="161"/>
      <c r="I82" s="160">
        <f t="shared" ref="I82:I89" si="29">ROUND(E82*H82,2)</f>
        <v>0</v>
      </c>
      <c r="J82" s="161"/>
      <c r="K82" s="160">
        <f t="shared" ref="K82:K89" si="30">ROUND(E82*J82,2)</f>
        <v>0</v>
      </c>
      <c r="L82" s="160">
        <v>21</v>
      </c>
      <c r="M82" s="160">
        <f t="shared" ref="M82:M89" si="31">G82*(1+L82/100)</f>
        <v>0</v>
      </c>
      <c r="N82" s="160">
        <v>0</v>
      </c>
      <c r="O82" s="160">
        <f t="shared" ref="O82:O89" si="32">ROUND(E82*N82,2)</f>
        <v>0</v>
      </c>
      <c r="P82" s="160">
        <v>0</v>
      </c>
      <c r="Q82" s="160">
        <f t="shared" ref="Q82:Q89" si="33">ROUND(E82*P82,2)</f>
        <v>0</v>
      </c>
      <c r="R82" s="160"/>
      <c r="S82" s="160" t="s">
        <v>236</v>
      </c>
      <c r="T82" s="160" t="s">
        <v>295</v>
      </c>
      <c r="U82" s="160">
        <v>0</v>
      </c>
      <c r="V82" s="160">
        <f t="shared" ref="V82:V89" si="34">ROUND(E82*U82,2)</f>
        <v>0</v>
      </c>
      <c r="W82" s="160"/>
      <c r="X82" s="160" t="s">
        <v>261</v>
      </c>
      <c r="Y82" s="150"/>
      <c r="Z82" s="150"/>
      <c r="AA82" s="150"/>
      <c r="AB82" s="150"/>
      <c r="AC82" s="150"/>
      <c r="AD82" s="150"/>
      <c r="AE82" s="150"/>
      <c r="AF82" s="150"/>
      <c r="AG82" s="150" t="s">
        <v>1232</v>
      </c>
      <c r="AH82" s="150"/>
      <c r="AI82" s="150"/>
      <c r="AJ82" s="150"/>
      <c r="AK82" s="150"/>
      <c r="AL82" s="150"/>
      <c r="AM82" s="150"/>
      <c r="AN82" s="150"/>
      <c r="AO82" s="150"/>
      <c r="AP82" s="150"/>
      <c r="AQ82" s="150"/>
      <c r="AR82" s="150"/>
      <c r="AS82" s="150"/>
      <c r="AT82" s="150"/>
      <c r="AU82" s="150"/>
      <c r="AV82" s="150"/>
      <c r="AW82" s="150"/>
      <c r="AX82" s="150"/>
      <c r="AY82" s="150"/>
      <c r="AZ82" s="150"/>
      <c r="BA82" s="150"/>
      <c r="BB82" s="150"/>
      <c r="BC82" s="150"/>
      <c r="BD82" s="150"/>
      <c r="BE82" s="150"/>
      <c r="BF82" s="150"/>
      <c r="BG82" s="150"/>
      <c r="BH82" s="150"/>
    </row>
    <row r="83" spans="1:60" outlineLevel="1" x14ac:dyDescent="0.2">
      <c r="A83" s="175">
        <v>60</v>
      </c>
      <c r="B83" s="176" t="s">
        <v>1687</v>
      </c>
      <c r="C83" s="183" t="s">
        <v>1688</v>
      </c>
      <c r="D83" s="177" t="s">
        <v>1277</v>
      </c>
      <c r="E83" s="178">
        <v>2</v>
      </c>
      <c r="F83" s="179"/>
      <c r="G83" s="180">
        <f t="shared" si="28"/>
        <v>0</v>
      </c>
      <c r="H83" s="161"/>
      <c r="I83" s="160">
        <f t="shared" si="29"/>
        <v>0</v>
      </c>
      <c r="J83" s="161"/>
      <c r="K83" s="160">
        <f t="shared" si="30"/>
        <v>0</v>
      </c>
      <c r="L83" s="160">
        <v>21</v>
      </c>
      <c r="M83" s="160">
        <f t="shared" si="31"/>
        <v>0</v>
      </c>
      <c r="N83" s="160">
        <v>0</v>
      </c>
      <c r="O83" s="160">
        <f t="shared" si="32"/>
        <v>0</v>
      </c>
      <c r="P83" s="160">
        <v>0</v>
      </c>
      <c r="Q83" s="160">
        <f t="shared" si="33"/>
        <v>0</v>
      </c>
      <c r="R83" s="160"/>
      <c r="S83" s="160" t="s">
        <v>236</v>
      </c>
      <c r="T83" s="160" t="s">
        <v>295</v>
      </c>
      <c r="U83" s="160">
        <v>0</v>
      </c>
      <c r="V83" s="160">
        <f t="shared" si="34"/>
        <v>0</v>
      </c>
      <c r="W83" s="160"/>
      <c r="X83" s="160" t="s">
        <v>261</v>
      </c>
      <c r="Y83" s="150"/>
      <c r="Z83" s="150"/>
      <c r="AA83" s="150"/>
      <c r="AB83" s="150"/>
      <c r="AC83" s="150"/>
      <c r="AD83" s="150"/>
      <c r="AE83" s="150"/>
      <c r="AF83" s="150"/>
      <c r="AG83" s="150" t="s">
        <v>1232</v>
      </c>
      <c r="AH83" s="150"/>
      <c r="AI83" s="150"/>
      <c r="AJ83" s="150"/>
      <c r="AK83" s="150"/>
      <c r="AL83" s="150"/>
      <c r="AM83" s="150"/>
      <c r="AN83" s="150"/>
      <c r="AO83" s="150"/>
      <c r="AP83" s="150"/>
      <c r="AQ83" s="150"/>
      <c r="AR83" s="150"/>
      <c r="AS83" s="150"/>
      <c r="AT83" s="150"/>
      <c r="AU83" s="150"/>
      <c r="AV83" s="150"/>
      <c r="AW83" s="150"/>
      <c r="AX83" s="150"/>
      <c r="AY83" s="150"/>
      <c r="AZ83" s="150"/>
      <c r="BA83" s="150"/>
      <c r="BB83" s="150"/>
      <c r="BC83" s="150"/>
      <c r="BD83" s="150"/>
      <c r="BE83" s="150"/>
      <c r="BF83" s="150"/>
      <c r="BG83" s="150"/>
      <c r="BH83" s="150"/>
    </row>
    <row r="84" spans="1:60" ht="22.5" outlineLevel="1" x14ac:dyDescent="0.2">
      <c r="A84" s="175">
        <v>61</v>
      </c>
      <c r="B84" s="176" t="s">
        <v>1689</v>
      </c>
      <c r="C84" s="183" t="s">
        <v>1690</v>
      </c>
      <c r="D84" s="177" t="s">
        <v>1277</v>
      </c>
      <c r="E84" s="178">
        <v>12</v>
      </c>
      <c r="F84" s="179"/>
      <c r="G84" s="180">
        <f t="shared" si="28"/>
        <v>0</v>
      </c>
      <c r="H84" s="161"/>
      <c r="I84" s="160">
        <f t="shared" si="29"/>
        <v>0</v>
      </c>
      <c r="J84" s="161"/>
      <c r="K84" s="160">
        <f t="shared" si="30"/>
        <v>0</v>
      </c>
      <c r="L84" s="160">
        <v>21</v>
      </c>
      <c r="M84" s="160">
        <f t="shared" si="31"/>
        <v>0</v>
      </c>
      <c r="N84" s="160">
        <v>0</v>
      </c>
      <c r="O84" s="160">
        <f t="shared" si="32"/>
        <v>0</v>
      </c>
      <c r="P84" s="160">
        <v>0</v>
      </c>
      <c r="Q84" s="160">
        <f t="shared" si="33"/>
        <v>0</v>
      </c>
      <c r="R84" s="160"/>
      <c r="S84" s="160" t="s">
        <v>236</v>
      </c>
      <c r="T84" s="160" t="s">
        <v>295</v>
      </c>
      <c r="U84" s="160">
        <v>0</v>
      </c>
      <c r="V84" s="160">
        <f t="shared" si="34"/>
        <v>0</v>
      </c>
      <c r="W84" s="160"/>
      <c r="X84" s="160" t="s">
        <v>261</v>
      </c>
      <c r="Y84" s="150"/>
      <c r="Z84" s="150"/>
      <c r="AA84" s="150"/>
      <c r="AB84" s="150"/>
      <c r="AC84" s="150"/>
      <c r="AD84" s="150"/>
      <c r="AE84" s="150"/>
      <c r="AF84" s="150"/>
      <c r="AG84" s="150" t="s">
        <v>1232</v>
      </c>
      <c r="AH84" s="150"/>
      <c r="AI84" s="150"/>
      <c r="AJ84" s="150"/>
      <c r="AK84" s="150"/>
      <c r="AL84" s="150"/>
      <c r="AM84" s="150"/>
      <c r="AN84" s="150"/>
      <c r="AO84" s="150"/>
      <c r="AP84" s="150"/>
      <c r="AQ84" s="150"/>
      <c r="AR84" s="150"/>
      <c r="AS84" s="150"/>
      <c r="AT84" s="150"/>
      <c r="AU84" s="150"/>
      <c r="AV84" s="150"/>
      <c r="AW84" s="150"/>
      <c r="AX84" s="150"/>
      <c r="AY84" s="150"/>
      <c r="AZ84" s="150"/>
      <c r="BA84" s="150"/>
      <c r="BB84" s="150"/>
      <c r="BC84" s="150"/>
      <c r="BD84" s="150"/>
      <c r="BE84" s="150"/>
      <c r="BF84" s="150"/>
      <c r="BG84" s="150"/>
      <c r="BH84" s="150"/>
    </row>
    <row r="85" spans="1:60" outlineLevel="1" x14ac:dyDescent="0.2">
      <c r="A85" s="175">
        <v>62</v>
      </c>
      <c r="B85" s="176" t="s">
        <v>1691</v>
      </c>
      <c r="C85" s="183" t="s">
        <v>1692</v>
      </c>
      <c r="D85" s="177" t="s">
        <v>1277</v>
      </c>
      <c r="E85" s="178">
        <v>24</v>
      </c>
      <c r="F85" s="179"/>
      <c r="G85" s="180">
        <f t="shared" si="28"/>
        <v>0</v>
      </c>
      <c r="H85" s="161"/>
      <c r="I85" s="160">
        <f t="shared" si="29"/>
        <v>0</v>
      </c>
      <c r="J85" s="161"/>
      <c r="K85" s="160">
        <f t="shared" si="30"/>
        <v>0</v>
      </c>
      <c r="L85" s="160">
        <v>21</v>
      </c>
      <c r="M85" s="160">
        <f t="shared" si="31"/>
        <v>0</v>
      </c>
      <c r="N85" s="160">
        <v>0</v>
      </c>
      <c r="O85" s="160">
        <f t="shared" si="32"/>
        <v>0</v>
      </c>
      <c r="P85" s="160">
        <v>0</v>
      </c>
      <c r="Q85" s="160">
        <f t="shared" si="33"/>
        <v>0</v>
      </c>
      <c r="R85" s="160"/>
      <c r="S85" s="160" t="s">
        <v>236</v>
      </c>
      <c r="T85" s="160" t="s">
        <v>295</v>
      </c>
      <c r="U85" s="160">
        <v>0</v>
      </c>
      <c r="V85" s="160">
        <f t="shared" si="34"/>
        <v>0</v>
      </c>
      <c r="W85" s="160"/>
      <c r="X85" s="160" t="s">
        <v>261</v>
      </c>
      <c r="Y85" s="150"/>
      <c r="Z85" s="150"/>
      <c r="AA85" s="150"/>
      <c r="AB85" s="150"/>
      <c r="AC85" s="150"/>
      <c r="AD85" s="150"/>
      <c r="AE85" s="150"/>
      <c r="AF85" s="150"/>
      <c r="AG85" s="150" t="s">
        <v>1232</v>
      </c>
      <c r="AH85" s="150"/>
      <c r="AI85" s="150"/>
      <c r="AJ85" s="150"/>
      <c r="AK85" s="150"/>
      <c r="AL85" s="150"/>
      <c r="AM85" s="150"/>
      <c r="AN85" s="150"/>
      <c r="AO85" s="150"/>
      <c r="AP85" s="150"/>
      <c r="AQ85" s="150"/>
      <c r="AR85" s="150"/>
      <c r="AS85" s="150"/>
      <c r="AT85" s="150"/>
      <c r="AU85" s="150"/>
      <c r="AV85" s="150"/>
      <c r="AW85" s="150"/>
      <c r="AX85" s="150"/>
      <c r="AY85" s="150"/>
      <c r="AZ85" s="150"/>
      <c r="BA85" s="150"/>
      <c r="BB85" s="150"/>
      <c r="BC85" s="150"/>
      <c r="BD85" s="150"/>
      <c r="BE85" s="150"/>
      <c r="BF85" s="150"/>
      <c r="BG85" s="150"/>
      <c r="BH85" s="150"/>
    </row>
    <row r="86" spans="1:60" outlineLevel="1" x14ac:dyDescent="0.2">
      <c r="A86" s="175">
        <v>63</v>
      </c>
      <c r="B86" s="176" t="s">
        <v>1693</v>
      </c>
      <c r="C86" s="183" t="s">
        <v>1694</v>
      </c>
      <c r="D86" s="177" t="s">
        <v>1277</v>
      </c>
      <c r="E86" s="178">
        <v>8</v>
      </c>
      <c r="F86" s="179"/>
      <c r="G86" s="180">
        <f t="shared" si="28"/>
        <v>0</v>
      </c>
      <c r="H86" s="161"/>
      <c r="I86" s="160">
        <f t="shared" si="29"/>
        <v>0</v>
      </c>
      <c r="J86" s="161"/>
      <c r="K86" s="160">
        <f t="shared" si="30"/>
        <v>0</v>
      </c>
      <c r="L86" s="160">
        <v>21</v>
      </c>
      <c r="M86" s="160">
        <f t="shared" si="31"/>
        <v>0</v>
      </c>
      <c r="N86" s="160">
        <v>0</v>
      </c>
      <c r="O86" s="160">
        <f t="shared" si="32"/>
        <v>0</v>
      </c>
      <c r="P86" s="160">
        <v>0</v>
      </c>
      <c r="Q86" s="160">
        <f t="shared" si="33"/>
        <v>0</v>
      </c>
      <c r="R86" s="160"/>
      <c r="S86" s="160" t="s">
        <v>236</v>
      </c>
      <c r="T86" s="160" t="s">
        <v>295</v>
      </c>
      <c r="U86" s="160">
        <v>0</v>
      </c>
      <c r="V86" s="160">
        <f t="shared" si="34"/>
        <v>0</v>
      </c>
      <c r="W86" s="160"/>
      <c r="X86" s="160" t="s">
        <v>261</v>
      </c>
      <c r="Y86" s="150"/>
      <c r="Z86" s="150"/>
      <c r="AA86" s="150"/>
      <c r="AB86" s="150"/>
      <c r="AC86" s="150"/>
      <c r="AD86" s="150"/>
      <c r="AE86" s="150"/>
      <c r="AF86" s="150"/>
      <c r="AG86" s="150" t="s">
        <v>1232</v>
      </c>
      <c r="AH86" s="150"/>
      <c r="AI86" s="150"/>
      <c r="AJ86" s="150"/>
      <c r="AK86" s="150"/>
      <c r="AL86" s="150"/>
      <c r="AM86" s="150"/>
      <c r="AN86" s="150"/>
      <c r="AO86" s="150"/>
      <c r="AP86" s="150"/>
      <c r="AQ86" s="150"/>
      <c r="AR86" s="150"/>
      <c r="AS86" s="150"/>
      <c r="AT86" s="150"/>
      <c r="AU86" s="150"/>
      <c r="AV86" s="150"/>
      <c r="AW86" s="150"/>
      <c r="AX86" s="150"/>
      <c r="AY86" s="150"/>
      <c r="AZ86" s="150"/>
      <c r="BA86" s="150"/>
      <c r="BB86" s="150"/>
      <c r="BC86" s="150"/>
      <c r="BD86" s="150"/>
      <c r="BE86" s="150"/>
      <c r="BF86" s="150"/>
      <c r="BG86" s="150"/>
      <c r="BH86" s="150"/>
    </row>
    <row r="87" spans="1:60" outlineLevel="1" x14ac:dyDescent="0.2">
      <c r="A87" s="175">
        <v>64</v>
      </c>
      <c r="B87" s="176" t="s">
        <v>1695</v>
      </c>
      <c r="C87" s="183" t="s">
        <v>1696</v>
      </c>
      <c r="D87" s="177" t="s">
        <v>1277</v>
      </c>
      <c r="E87" s="178">
        <v>32</v>
      </c>
      <c r="F87" s="179"/>
      <c r="G87" s="180">
        <f t="shared" si="28"/>
        <v>0</v>
      </c>
      <c r="H87" s="161"/>
      <c r="I87" s="160">
        <f t="shared" si="29"/>
        <v>0</v>
      </c>
      <c r="J87" s="161"/>
      <c r="K87" s="160">
        <f t="shared" si="30"/>
        <v>0</v>
      </c>
      <c r="L87" s="160">
        <v>21</v>
      </c>
      <c r="M87" s="160">
        <f t="shared" si="31"/>
        <v>0</v>
      </c>
      <c r="N87" s="160">
        <v>0</v>
      </c>
      <c r="O87" s="160">
        <f t="shared" si="32"/>
        <v>0</v>
      </c>
      <c r="P87" s="160">
        <v>0</v>
      </c>
      <c r="Q87" s="160">
        <f t="shared" si="33"/>
        <v>0</v>
      </c>
      <c r="R87" s="160"/>
      <c r="S87" s="160" t="s">
        <v>236</v>
      </c>
      <c r="T87" s="160" t="s">
        <v>295</v>
      </c>
      <c r="U87" s="160">
        <v>0</v>
      </c>
      <c r="V87" s="160">
        <f t="shared" si="34"/>
        <v>0</v>
      </c>
      <c r="W87" s="160"/>
      <c r="X87" s="160" t="s">
        <v>261</v>
      </c>
      <c r="Y87" s="150"/>
      <c r="Z87" s="150"/>
      <c r="AA87" s="150"/>
      <c r="AB87" s="150"/>
      <c r="AC87" s="150"/>
      <c r="AD87" s="150"/>
      <c r="AE87" s="150"/>
      <c r="AF87" s="150"/>
      <c r="AG87" s="150" t="s">
        <v>1232</v>
      </c>
      <c r="AH87" s="150"/>
      <c r="AI87" s="150"/>
      <c r="AJ87" s="150"/>
      <c r="AK87" s="150"/>
      <c r="AL87" s="150"/>
      <c r="AM87" s="150"/>
      <c r="AN87" s="150"/>
      <c r="AO87" s="150"/>
      <c r="AP87" s="150"/>
      <c r="AQ87" s="150"/>
      <c r="AR87" s="150"/>
      <c r="AS87" s="150"/>
      <c r="AT87" s="150"/>
      <c r="AU87" s="150"/>
      <c r="AV87" s="150"/>
      <c r="AW87" s="150"/>
      <c r="AX87" s="150"/>
      <c r="AY87" s="150"/>
      <c r="AZ87" s="150"/>
      <c r="BA87" s="150"/>
      <c r="BB87" s="150"/>
      <c r="BC87" s="150"/>
      <c r="BD87" s="150"/>
      <c r="BE87" s="150"/>
      <c r="BF87" s="150"/>
      <c r="BG87" s="150"/>
      <c r="BH87" s="150"/>
    </row>
    <row r="88" spans="1:60" outlineLevel="1" x14ac:dyDescent="0.2">
      <c r="A88" s="175">
        <v>65</v>
      </c>
      <c r="B88" s="176" t="s">
        <v>1697</v>
      </c>
      <c r="C88" s="183" t="s">
        <v>1698</v>
      </c>
      <c r="D88" s="177" t="s">
        <v>351</v>
      </c>
      <c r="E88" s="178">
        <v>1</v>
      </c>
      <c r="F88" s="179"/>
      <c r="G88" s="180">
        <f t="shared" si="28"/>
        <v>0</v>
      </c>
      <c r="H88" s="161"/>
      <c r="I88" s="160">
        <f t="shared" si="29"/>
        <v>0</v>
      </c>
      <c r="J88" s="161"/>
      <c r="K88" s="160">
        <f t="shared" si="30"/>
        <v>0</v>
      </c>
      <c r="L88" s="160">
        <v>21</v>
      </c>
      <c r="M88" s="160">
        <f t="shared" si="31"/>
        <v>0</v>
      </c>
      <c r="N88" s="160">
        <v>0</v>
      </c>
      <c r="O88" s="160">
        <f t="shared" si="32"/>
        <v>0</v>
      </c>
      <c r="P88" s="160">
        <v>0</v>
      </c>
      <c r="Q88" s="160">
        <f t="shared" si="33"/>
        <v>0</v>
      </c>
      <c r="R88" s="160"/>
      <c r="S88" s="160" t="s">
        <v>236</v>
      </c>
      <c r="T88" s="160" t="s">
        <v>295</v>
      </c>
      <c r="U88" s="160">
        <v>0</v>
      </c>
      <c r="V88" s="160">
        <f t="shared" si="34"/>
        <v>0</v>
      </c>
      <c r="W88" s="160"/>
      <c r="X88" s="160" t="s">
        <v>261</v>
      </c>
      <c r="Y88" s="150"/>
      <c r="Z88" s="150"/>
      <c r="AA88" s="150"/>
      <c r="AB88" s="150"/>
      <c r="AC88" s="150"/>
      <c r="AD88" s="150"/>
      <c r="AE88" s="150"/>
      <c r="AF88" s="150"/>
      <c r="AG88" s="150" t="s">
        <v>1232</v>
      </c>
      <c r="AH88" s="150"/>
      <c r="AI88" s="150"/>
      <c r="AJ88" s="150"/>
      <c r="AK88" s="150"/>
      <c r="AL88" s="150"/>
      <c r="AM88" s="150"/>
      <c r="AN88" s="150"/>
      <c r="AO88" s="150"/>
      <c r="AP88" s="150"/>
      <c r="AQ88" s="150"/>
      <c r="AR88" s="150"/>
      <c r="AS88" s="150"/>
      <c r="AT88" s="150"/>
      <c r="AU88" s="150"/>
      <c r="AV88" s="150"/>
      <c r="AW88" s="150"/>
      <c r="AX88" s="150"/>
      <c r="AY88" s="150"/>
      <c r="AZ88" s="150"/>
      <c r="BA88" s="150"/>
      <c r="BB88" s="150"/>
      <c r="BC88" s="150"/>
      <c r="BD88" s="150"/>
      <c r="BE88" s="150"/>
      <c r="BF88" s="150"/>
      <c r="BG88" s="150"/>
      <c r="BH88" s="150"/>
    </row>
    <row r="89" spans="1:60" outlineLevel="1" x14ac:dyDescent="0.2">
      <c r="A89" s="175">
        <v>66</v>
      </c>
      <c r="B89" s="176" t="s">
        <v>1699</v>
      </c>
      <c r="C89" s="183" t="s">
        <v>1700</v>
      </c>
      <c r="D89" s="177" t="s">
        <v>235</v>
      </c>
      <c r="E89" s="178">
        <v>1</v>
      </c>
      <c r="F89" s="179"/>
      <c r="G89" s="180">
        <f t="shared" si="28"/>
        <v>0</v>
      </c>
      <c r="H89" s="161"/>
      <c r="I89" s="160">
        <f t="shared" si="29"/>
        <v>0</v>
      </c>
      <c r="J89" s="161"/>
      <c r="K89" s="160">
        <f t="shared" si="30"/>
        <v>0</v>
      </c>
      <c r="L89" s="160">
        <v>21</v>
      </c>
      <c r="M89" s="160">
        <f t="shared" si="31"/>
        <v>0</v>
      </c>
      <c r="N89" s="160">
        <v>0</v>
      </c>
      <c r="O89" s="160">
        <f t="shared" si="32"/>
        <v>0</v>
      </c>
      <c r="P89" s="160">
        <v>0</v>
      </c>
      <c r="Q89" s="160">
        <f t="shared" si="33"/>
        <v>0</v>
      </c>
      <c r="R89" s="160"/>
      <c r="S89" s="160" t="s">
        <v>236</v>
      </c>
      <c r="T89" s="160" t="s">
        <v>295</v>
      </c>
      <c r="U89" s="160">
        <v>0</v>
      </c>
      <c r="V89" s="160">
        <f t="shared" si="34"/>
        <v>0</v>
      </c>
      <c r="W89" s="160"/>
      <c r="X89" s="160" t="s">
        <v>261</v>
      </c>
      <c r="Y89" s="150"/>
      <c r="Z89" s="150"/>
      <c r="AA89" s="150"/>
      <c r="AB89" s="150"/>
      <c r="AC89" s="150"/>
      <c r="AD89" s="150"/>
      <c r="AE89" s="150"/>
      <c r="AF89" s="150"/>
      <c r="AG89" s="150" t="s">
        <v>1232</v>
      </c>
      <c r="AH89" s="150"/>
      <c r="AI89" s="150"/>
      <c r="AJ89" s="150"/>
      <c r="AK89" s="150"/>
      <c r="AL89" s="150"/>
      <c r="AM89" s="150"/>
      <c r="AN89" s="150"/>
      <c r="AO89" s="150"/>
      <c r="AP89" s="150"/>
      <c r="AQ89" s="150"/>
      <c r="AR89" s="150"/>
      <c r="AS89" s="150"/>
      <c r="AT89" s="150"/>
      <c r="AU89" s="150"/>
      <c r="AV89" s="150"/>
      <c r="AW89" s="150"/>
      <c r="AX89" s="150"/>
      <c r="AY89" s="150"/>
      <c r="AZ89" s="150"/>
      <c r="BA89" s="150"/>
      <c r="BB89" s="150"/>
      <c r="BC89" s="150"/>
      <c r="BD89" s="150"/>
      <c r="BE89" s="150"/>
      <c r="BF89" s="150"/>
      <c r="BG89" s="150"/>
      <c r="BH89" s="150"/>
    </row>
    <row r="90" spans="1:60" x14ac:dyDescent="0.2">
      <c r="A90" s="163" t="s">
        <v>232</v>
      </c>
      <c r="B90" s="164" t="s">
        <v>205</v>
      </c>
      <c r="C90" s="182" t="s">
        <v>206</v>
      </c>
      <c r="D90" s="165"/>
      <c r="E90" s="166"/>
      <c r="F90" s="167"/>
      <c r="G90" s="168">
        <f>SUMIF(AG91:AG94,"&lt;&gt;NOR",G91:G94)</f>
        <v>0</v>
      </c>
      <c r="H90" s="162"/>
      <c r="I90" s="162">
        <f>SUM(I91:I94)</f>
        <v>0</v>
      </c>
      <c r="J90" s="162"/>
      <c r="K90" s="162">
        <f>SUM(K91:K94)</f>
        <v>0</v>
      </c>
      <c r="L90" s="162"/>
      <c r="M90" s="162">
        <f>SUM(M91:M94)</f>
        <v>0</v>
      </c>
      <c r="N90" s="162"/>
      <c r="O90" s="162">
        <f>SUM(O91:O94)</f>
        <v>0</v>
      </c>
      <c r="P90" s="162"/>
      <c r="Q90" s="162">
        <f>SUM(Q91:Q94)</f>
        <v>0</v>
      </c>
      <c r="R90" s="162"/>
      <c r="S90" s="162"/>
      <c r="T90" s="162"/>
      <c r="U90" s="162"/>
      <c r="V90" s="162">
        <f>SUM(V91:V94)</f>
        <v>0</v>
      </c>
      <c r="W90" s="162"/>
      <c r="X90" s="162"/>
      <c r="AG90" t="s">
        <v>233</v>
      </c>
    </row>
    <row r="91" spans="1:60" outlineLevel="1" x14ac:dyDescent="0.2">
      <c r="A91" s="175">
        <v>67</v>
      </c>
      <c r="B91" s="176" t="s">
        <v>1701</v>
      </c>
      <c r="C91" s="183" t="s">
        <v>1702</v>
      </c>
      <c r="D91" s="177" t="s">
        <v>235</v>
      </c>
      <c r="E91" s="178">
        <v>1</v>
      </c>
      <c r="F91" s="179"/>
      <c r="G91" s="180">
        <f>ROUND(E91*F91,2)</f>
        <v>0</v>
      </c>
      <c r="H91" s="161"/>
      <c r="I91" s="160">
        <f>ROUND(E91*H91,2)</f>
        <v>0</v>
      </c>
      <c r="J91" s="161"/>
      <c r="K91" s="160">
        <f>ROUND(E91*J91,2)</f>
        <v>0</v>
      </c>
      <c r="L91" s="160">
        <v>21</v>
      </c>
      <c r="M91" s="160">
        <f>G91*(1+L91/100)</f>
        <v>0</v>
      </c>
      <c r="N91" s="160">
        <v>0</v>
      </c>
      <c r="O91" s="160">
        <f>ROUND(E91*N91,2)</f>
        <v>0</v>
      </c>
      <c r="P91" s="160">
        <v>0</v>
      </c>
      <c r="Q91" s="160">
        <f>ROUND(E91*P91,2)</f>
        <v>0</v>
      </c>
      <c r="R91" s="160"/>
      <c r="S91" s="160" t="s">
        <v>236</v>
      </c>
      <c r="T91" s="160" t="s">
        <v>295</v>
      </c>
      <c r="U91" s="160">
        <v>0</v>
      </c>
      <c r="V91" s="160">
        <f>ROUND(E91*U91,2)</f>
        <v>0</v>
      </c>
      <c r="W91" s="160"/>
      <c r="X91" s="160" t="s">
        <v>261</v>
      </c>
      <c r="Y91" s="150"/>
      <c r="Z91" s="150"/>
      <c r="AA91" s="150"/>
      <c r="AB91" s="150"/>
      <c r="AC91" s="150"/>
      <c r="AD91" s="150"/>
      <c r="AE91" s="150"/>
      <c r="AF91" s="150"/>
      <c r="AG91" s="150" t="s">
        <v>1703</v>
      </c>
      <c r="AH91" s="150"/>
      <c r="AI91" s="150"/>
      <c r="AJ91" s="150"/>
      <c r="AK91" s="150"/>
      <c r="AL91" s="150"/>
      <c r="AM91" s="150"/>
      <c r="AN91" s="150"/>
      <c r="AO91" s="150"/>
      <c r="AP91" s="150"/>
      <c r="AQ91" s="150"/>
      <c r="AR91" s="150"/>
      <c r="AS91" s="150"/>
      <c r="AT91" s="150"/>
      <c r="AU91" s="150"/>
      <c r="AV91" s="150"/>
      <c r="AW91" s="150"/>
      <c r="AX91" s="150"/>
      <c r="AY91" s="150"/>
      <c r="AZ91" s="150"/>
      <c r="BA91" s="150"/>
      <c r="BB91" s="150"/>
      <c r="BC91" s="150"/>
      <c r="BD91" s="150"/>
      <c r="BE91" s="150"/>
      <c r="BF91" s="150"/>
      <c r="BG91" s="150"/>
      <c r="BH91" s="150"/>
    </row>
    <row r="92" spans="1:60" outlineLevel="1" x14ac:dyDescent="0.2">
      <c r="A92" s="175">
        <v>68</v>
      </c>
      <c r="B92" s="176" t="s">
        <v>1704</v>
      </c>
      <c r="C92" s="183" t="s">
        <v>1705</v>
      </c>
      <c r="D92" s="177" t="s">
        <v>235</v>
      </c>
      <c r="E92" s="178">
        <v>1</v>
      </c>
      <c r="F92" s="179"/>
      <c r="G92" s="180">
        <f>ROUND(E92*F92,2)</f>
        <v>0</v>
      </c>
      <c r="H92" s="161"/>
      <c r="I92" s="160">
        <f>ROUND(E92*H92,2)</f>
        <v>0</v>
      </c>
      <c r="J92" s="161"/>
      <c r="K92" s="160">
        <f>ROUND(E92*J92,2)</f>
        <v>0</v>
      </c>
      <c r="L92" s="160">
        <v>21</v>
      </c>
      <c r="M92" s="160">
        <f>G92*(1+L92/100)</f>
        <v>0</v>
      </c>
      <c r="N92" s="160">
        <v>0</v>
      </c>
      <c r="O92" s="160">
        <f>ROUND(E92*N92,2)</f>
        <v>0</v>
      </c>
      <c r="P92" s="160">
        <v>0</v>
      </c>
      <c r="Q92" s="160">
        <f>ROUND(E92*P92,2)</f>
        <v>0</v>
      </c>
      <c r="R92" s="160"/>
      <c r="S92" s="160" t="s">
        <v>236</v>
      </c>
      <c r="T92" s="160" t="s">
        <v>295</v>
      </c>
      <c r="U92" s="160">
        <v>0</v>
      </c>
      <c r="V92" s="160">
        <f>ROUND(E92*U92,2)</f>
        <v>0</v>
      </c>
      <c r="W92" s="160"/>
      <c r="X92" s="160" t="s">
        <v>261</v>
      </c>
      <c r="Y92" s="150"/>
      <c r="Z92" s="150"/>
      <c r="AA92" s="150"/>
      <c r="AB92" s="150"/>
      <c r="AC92" s="150"/>
      <c r="AD92" s="150"/>
      <c r="AE92" s="150"/>
      <c r="AF92" s="150"/>
      <c r="AG92" s="150" t="s">
        <v>1703</v>
      </c>
      <c r="AH92" s="150"/>
      <c r="AI92" s="150"/>
      <c r="AJ92" s="150"/>
      <c r="AK92" s="150"/>
      <c r="AL92" s="150"/>
      <c r="AM92" s="150"/>
      <c r="AN92" s="150"/>
      <c r="AO92" s="150"/>
      <c r="AP92" s="150"/>
      <c r="AQ92" s="150"/>
      <c r="AR92" s="150"/>
      <c r="AS92" s="150"/>
      <c r="AT92" s="150"/>
      <c r="AU92" s="150"/>
      <c r="AV92" s="150"/>
      <c r="AW92" s="150"/>
      <c r="AX92" s="150"/>
      <c r="AY92" s="150"/>
      <c r="AZ92" s="150"/>
      <c r="BA92" s="150"/>
      <c r="BB92" s="150"/>
      <c r="BC92" s="150"/>
      <c r="BD92" s="150"/>
      <c r="BE92" s="150"/>
      <c r="BF92" s="150"/>
      <c r="BG92" s="150"/>
      <c r="BH92" s="150"/>
    </row>
    <row r="93" spans="1:60" ht="22.5" outlineLevel="1" x14ac:dyDescent="0.2">
      <c r="A93" s="175">
        <v>69</v>
      </c>
      <c r="B93" s="176" t="s">
        <v>1706</v>
      </c>
      <c r="C93" s="183" t="s">
        <v>1707</v>
      </c>
      <c r="D93" s="177" t="s">
        <v>235</v>
      </c>
      <c r="E93" s="178">
        <v>1</v>
      </c>
      <c r="F93" s="179"/>
      <c r="G93" s="180">
        <f>ROUND(E93*F93,2)</f>
        <v>0</v>
      </c>
      <c r="H93" s="161"/>
      <c r="I93" s="160">
        <f>ROUND(E93*H93,2)</f>
        <v>0</v>
      </c>
      <c r="J93" s="161"/>
      <c r="K93" s="160">
        <f>ROUND(E93*J93,2)</f>
        <v>0</v>
      </c>
      <c r="L93" s="160">
        <v>21</v>
      </c>
      <c r="M93" s="160">
        <f>G93*(1+L93/100)</f>
        <v>0</v>
      </c>
      <c r="N93" s="160">
        <v>0</v>
      </c>
      <c r="O93" s="160">
        <f>ROUND(E93*N93,2)</f>
        <v>0</v>
      </c>
      <c r="P93" s="160">
        <v>0</v>
      </c>
      <c r="Q93" s="160">
        <f>ROUND(E93*P93,2)</f>
        <v>0</v>
      </c>
      <c r="R93" s="160"/>
      <c r="S93" s="160" t="s">
        <v>236</v>
      </c>
      <c r="T93" s="160" t="s">
        <v>295</v>
      </c>
      <c r="U93" s="160">
        <v>0</v>
      </c>
      <c r="V93" s="160">
        <f>ROUND(E93*U93,2)</f>
        <v>0</v>
      </c>
      <c r="W93" s="160"/>
      <c r="X93" s="160" t="s">
        <v>261</v>
      </c>
      <c r="Y93" s="150"/>
      <c r="Z93" s="150"/>
      <c r="AA93" s="150"/>
      <c r="AB93" s="150"/>
      <c r="AC93" s="150"/>
      <c r="AD93" s="150"/>
      <c r="AE93" s="150"/>
      <c r="AF93" s="150"/>
      <c r="AG93" s="150" t="s">
        <v>1703</v>
      </c>
      <c r="AH93" s="150"/>
      <c r="AI93" s="150"/>
      <c r="AJ93" s="150"/>
      <c r="AK93" s="150"/>
      <c r="AL93" s="150"/>
      <c r="AM93" s="150"/>
      <c r="AN93" s="150"/>
      <c r="AO93" s="150"/>
      <c r="AP93" s="150"/>
      <c r="AQ93" s="150"/>
      <c r="AR93" s="150"/>
      <c r="AS93" s="150"/>
      <c r="AT93" s="150"/>
      <c r="AU93" s="150"/>
      <c r="AV93" s="150"/>
      <c r="AW93" s="150"/>
      <c r="AX93" s="150"/>
      <c r="AY93" s="150"/>
      <c r="AZ93" s="150"/>
      <c r="BA93" s="150"/>
      <c r="BB93" s="150"/>
      <c r="BC93" s="150"/>
      <c r="BD93" s="150"/>
      <c r="BE93" s="150"/>
      <c r="BF93" s="150"/>
      <c r="BG93" s="150"/>
      <c r="BH93" s="150"/>
    </row>
    <row r="94" spans="1:60" outlineLevel="1" x14ac:dyDescent="0.2">
      <c r="A94" s="169">
        <v>70</v>
      </c>
      <c r="B94" s="170" t="s">
        <v>1708</v>
      </c>
      <c r="C94" s="184" t="s">
        <v>1709</v>
      </c>
      <c r="D94" s="171" t="s">
        <v>235</v>
      </c>
      <c r="E94" s="172">
        <v>1</v>
      </c>
      <c r="F94" s="173"/>
      <c r="G94" s="174">
        <f>ROUND(E94*F94,2)</f>
        <v>0</v>
      </c>
      <c r="H94" s="161"/>
      <c r="I94" s="160">
        <f>ROUND(E94*H94,2)</f>
        <v>0</v>
      </c>
      <c r="J94" s="161"/>
      <c r="K94" s="160">
        <f>ROUND(E94*J94,2)</f>
        <v>0</v>
      </c>
      <c r="L94" s="160">
        <v>21</v>
      </c>
      <c r="M94" s="160">
        <f>G94*(1+L94/100)</f>
        <v>0</v>
      </c>
      <c r="N94" s="160">
        <v>0</v>
      </c>
      <c r="O94" s="160">
        <f>ROUND(E94*N94,2)</f>
        <v>0</v>
      </c>
      <c r="P94" s="160">
        <v>0</v>
      </c>
      <c r="Q94" s="160">
        <f>ROUND(E94*P94,2)</f>
        <v>0</v>
      </c>
      <c r="R94" s="160"/>
      <c r="S94" s="160" t="s">
        <v>236</v>
      </c>
      <c r="T94" s="160" t="s">
        <v>295</v>
      </c>
      <c r="U94" s="160">
        <v>0</v>
      </c>
      <c r="V94" s="160">
        <f>ROUND(E94*U94,2)</f>
        <v>0</v>
      </c>
      <c r="W94" s="160"/>
      <c r="X94" s="160" t="s">
        <v>261</v>
      </c>
      <c r="Y94" s="150"/>
      <c r="Z94" s="150"/>
      <c r="AA94" s="150"/>
      <c r="AB94" s="150"/>
      <c r="AC94" s="150"/>
      <c r="AD94" s="150"/>
      <c r="AE94" s="150"/>
      <c r="AF94" s="150"/>
      <c r="AG94" s="150" t="s">
        <v>262</v>
      </c>
      <c r="AH94" s="150"/>
      <c r="AI94" s="150"/>
      <c r="AJ94" s="150"/>
      <c r="AK94" s="150"/>
      <c r="AL94" s="150"/>
      <c r="AM94" s="150"/>
      <c r="AN94" s="150"/>
      <c r="AO94" s="150"/>
      <c r="AP94" s="150"/>
      <c r="AQ94" s="150"/>
      <c r="AR94" s="150"/>
      <c r="AS94" s="150"/>
      <c r="AT94" s="150"/>
      <c r="AU94" s="150"/>
      <c r="AV94" s="150"/>
      <c r="AW94" s="150"/>
      <c r="AX94" s="150"/>
      <c r="AY94" s="150"/>
      <c r="AZ94" s="150"/>
      <c r="BA94" s="150"/>
      <c r="BB94" s="150"/>
      <c r="BC94" s="150"/>
      <c r="BD94" s="150"/>
      <c r="BE94" s="150"/>
      <c r="BF94" s="150"/>
      <c r="BG94" s="150"/>
      <c r="BH94" s="150"/>
    </row>
    <row r="95" spans="1:60" x14ac:dyDescent="0.2">
      <c r="A95" s="3"/>
      <c r="B95" s="4"/>
      <c r="C95" s="185"/>
      <c r="D95" s="6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AE95">
        <v>15</v>
      </c>
      <c r="AF95">
        <v>21</v>
      </c>
      <c r="AG95" t="s">
        <v>219</v>
      </c>
    </row>
    <row r="96" spans="1:60" x14ac:dyDescent="0.2">
      <c r="A96" s="153"/>
      <c r="B96" s="154" t="s">
        <v>31</v>
      </c>
      <c r="C96" s="186"/>
      <c r="D96" s="155"/>
      <c r="E96" s="156"/>
      <c r="F96" s="156"/>
      <c r="G96" s="181">
        <f>G8+G11+G18+G28+G32+G39+G45+G47+G53+G56+G58+G60+G67+G73+G79+G81+G90</f>
        <v>0</v>
      </c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AE96">
        <f>SUMIF(L7:L94,AE95,G7:G94)</f>
        <v>0</v>
      </c>
      <c r="AF96">
        <f>SUMIF(L7:L94,AF95,G7:G94)</f>
        <v>0</v>
      </c>
      <c r="AG96" t="s">
        <v>253</v>
      </c>
    </row>
    <row r="97" spans="1:33" x14ac:dyDescent="0.2">
      <c r="A97" s="3"/>
      <c r="B97" s="4"/>
      <c r="C97" s="185"/>
      <c r="D97" s="6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33" x14ac:dyDescent="0.2">
      <c r="A98" s="3"/>
      <c r="B98" s="4"/>
      <c r="C98" s="185"/>
      <c r="D98" s="6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33" x14ac:dyDescent="0.2">
      <c r="A99" s="276" t="s">
        <v>254</v>
      </c>
      <c r="B99" s="276"/>
      <c r="C99" s="277"/>
      <c r="D99" s="6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33" x14ac:dyDescent="0.2">
      <c r="A100" s="257"/>
      <c r="B100" s="258"/>
      <c r="C100" s="259"/>
      <c r="D100" s="258"/>
      <c r="E100" s="258"/>
      <c r="F100" s="258"/>
      <c r="G100" s="260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AG100" t="s">
        <v>255</v>
      </c>
    </row>
    <row r="101" spans="1:33" x14ac:dyDescent="0.2">
      <c r="A101" s="261"/>
      <c r="B101" s="262"/>
      <c r="C101" s="263"/>
      <c r="D101" s="262"/>
      <c r="E101" s="262"/>
      <c r="F101" s="262"/>
      <c r="G101" s="264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33" x14ac:dyDescent="0.2">
      <c r="A102" s="261"/>
      <c r="B102" s="262"/>
      <c r="C102" s="263"/>
      <c r="D102" s="262"/>
      <c r="E102" s="262"/>
      <c r="F102" s="262"/>
      <c r="G102" s="264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33" x14ac:dyDescent="0.2">
      <c r="A103" s="261"/>
      <c r="B103" s="262"/>
      <c r="C103" s="263"/>
      <c r="D103" s="262"/>
      <c r="E103" s="262"/>
      <c r="F103" s="262"/>
      <c r="G103" s="264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33" x14ac:dyDescent="0.2">
      <c r="A104" s="265"/>
      <c r="B104" s="266"/>
      <c r="C104" s="267"/>
      <c r="D104" s="266"/>
      <c r="E104" s="266"/>
      <c r="F104" s="266"/>
      <c r="G104" s="268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33" x14ac:dyDescent="0.2">
      <c r="A105" s="3"/>
      <c r="B105" s="4"/>
      <c r="C105" s="185"/>
      <c r="D105" s="6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33" x14ac:dyDescent="0.2">
      <c r="C106" s="187"/>
      <c r="D106" s="10"/>
      <c r="AG106" t="s">
        <v>256</v>
      </c>
    </row>
    <row r="107" spans="1:33" x14ac:dyDescent="0.2">
      <c r="D107" s="10"/>
    </row>
    <row r="108" spans="1:33" x14ac:dyDescent="0.2">
      <c r="D108" s="10"/>
    </row>
    <row r="109" spans="1:33" x14ac:dyDescent="0.2">
      <c r="D109" s="10"/>
    </row>
    <row r="110" spans="1:33" x14ac:dyDescent="0.2">
      <c r="D110" s="10"/>
    </row>
    <row r="111" spans="1:33" x14ac:dyDescent="0.2">
      <c r="D111" s="10"/>
    </row>
    <row r="112" spans="1:33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6">
    <mergeCell ref="A100:G104"/>
    <mergeCell ref="A1:G1"/>
    <mergeCell ref="C2:G2"/>
    <mergeCell ref="C3:G3"/>
    <mergeCell ref="C4:G4"/>
    <mergeCell ref="A99:C99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26" activePane="bottomLeft" state="frozen"/>
      <selection pane="bottomLeft" activeCell="C23" sqref="C23"/>
    </sheetView>
  </sheetViews>
  <sheetFormatPr defaultRowHeight="12.75" outlineLevelRow="1" x14ac:dyDescent="0.2"/>
  <cols>
    <col min="1" max="1" width="3.42578125" customWidth="1"/>
    <col min="2" max="2" width="12.5703125" style="124" customWidth="1"/>
    <col min="3" max="3" width="38.28515625" style="124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69" t="s">
        <v>7</v>
      </c>
      <c r="B1" s="269"/>
      <c r="C1" s="269"/>
      <c r="D1" s="269"/>
      <c r="E1" s="269"/>
      <c r="F1" s="269"/>
      <c r="G1" s="269"/>
      <c r="AG1" t="s">
        <v>207</v>
      </c>
    </row>
    <row r="2" spans="1:60" ht="24.95" customHeight="1" x14ac:dyDescent="0.2">
      <c r="A2" s="142" t="s">
        <v>8</v>
      </c>
      <c r="B2" s="49" t="s">
        <v>43</v>
      </c>
      <c r="C2" s="270" t="s">
        <v>44</v>
      </c>
      <c r="D2" s="271"/>
      <c r="E2" s="271"/>
      <c r="F2" s="271"/>
      <c r="G2" s="272"/>
      <c r="AG2" t="s">
        <v>208</v>
      </c>
    </row>
    <row r="3" spans="1:60" ht="24.95" customHeight="1" x14ac:dyDescent="0.2">
      <c r="A3" s="142" t="s">
        <v>9</v>
      </c>
      <c r="B3" s="49" t="s">
        <v>52</v>
      </c>
      <c r="C3" s="270" t="s">
        <v>53</v>
      </c>
      <c r="D3" s="271"/>
      <c r="E3" s="271"/>
      <c r="F3" s="271"/>
      <c r="G3" s="272"/>
      <c r="AC3" s="124" t="s">
        <v>208</v>
      </c>
      <c r="AG3" t="s">
        <v>209</v>
      </c>
    </row>
    <row r="4" spans="1:60" ht="24.95" customHeight="1" x14ac:dyDescent="0.2">
      <c r="A4" s="143" t="s">
        <v>10</v>
      </c>
      <c r="B4" s="144" t="s">
        <v>64</v>
      </c>
      <c r="C4" s="273" t="s">
        <v>65</v>
      </c>
      <c r="D4" s="274"/>
      <c r="E4" s="274"/>
      <c r="F4" s="274"/>
      <c r="G4" s="275"/>
      <c r="AG4" t="s">
        <v>210</v>
      </c>
    </row>
    <row r="5" spans="1:60" x14ac:dyDescent="0.2">
      <c r="D5" s="10"/>
    </row>
    <row r="6" spans="1:60" ht="38.25" x14ac:dyDescent="0.2">
      <c r="A6" s="146" t="s">
        <v>211</v>
      </c>
      <c r="B6" s="148" t="s">
        <v>212</v>
      </c>
      <c r="C6" s="148" t="s">
        <v>213</v>
      </c>
      <c r="D6" s="147" t="s">
        <v>214</v>
      </c>
      <c r="E6" s="146" t="s">
        <v>215</v>
      </c>
      <c r="F6" s="145" t="s">
        <v>216</v>
      </c>
      <c r="G6" s="146" t="s">
        <v>31</v>
      </c>
      <c r="H6" s="149" t="s">
        <v>32</v>
      </c>
      <c r="I6" s="149" t="s">
        <v>217</v>
      </c>
      <c r="J6" s="149" t="s">
        <v>33</v>
      </c>
      <c r="K6" s="149" t="s">
        <v>218</v>
      </c>
      <c r="L6" s="149" t="s">
        <v>219</v>
      </c>
      <c r="M6" s="149" t="s">
        <v>220</v>
      </c>
      <c r="N6" s="149" t="s">
        <v>221</v>
      </c>
      <c r="O6" s="149" t="s">
        <v>222</v>
      </c>
      <c r="P6" s="149" t="s">
        <v>223</v>
      </c>
      <c r="Q6" s="149" t="s">
        <v>224</v>
      </c>
      <c r="R6" s="149" t="s">
        <v>225</v>
      </c>
      <c r="S6" s="149" t="s">
        <v>226</v>
      </c>
      <c r="T6" s="149" t="s">
        <v>227</v>
      </c>
      <c r="U6" s="149" t="s">
        <v>228</v>
      </c>
      <c r="V6" s="149" t="s">
        <v>229</v>
      </c>
      <c r="W6" s="149" t="s">
        <v>230</v>
      </c>
      <c r="X6" s="149" t="s">
        <v>231</v>
      </c>
    </row>
    <row r="7" spans="1:60" hidden="1" x14ac:dyDescent="0.2">
      <c r="A7" s="3"/>
      <c r="B7" s="4"/>
      <c r="C7" s="4"/>
      <c r="D7" s="6"/>
      <c r="E7" s="151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</row>
    <row r="8" spans="1:60" x14ac:dyDescent="0.2">
      <c r="A8" s="163" t="s">
        <v>232</v>
      </c>
      <c r="B8" s="164" t="s">
        <v>79</v>
      </c>
      <c r="C8" s="182" t="s">
        <v>160</v>
      </c>
      <c r="D8" s="165"/>
      <c r="E8" s="166"/>
      <c r="F8" s="167"/>
      <c r="G8" s="168">
        <f>SUMIF(AG9:AG14,"&lt;&gt;NOR",G9:G14)</f>
        <v>0</v>
      </c>
      <c r="H8" s="162"/>
      <c r="I8" s="162">
        <f>SUM(I9:I14)</f>
        <v>0</v>
      </c>
      <c r="J8" s="162"/>
      <c r="K8" s="162">
        <f>SUM(K9:K14)</f>
        <v>0</v>
      </c>
      <c r="L8" s="162"/>
      <c r="M8" s="162">
        <f>SUM(M9:M14)</f>
        <v>0</v>
      </c>
      <c r="N8" s="162"/>
      <c r="O8" s="162">
        <f>SUM(O9:O14)</f>
        <v>0</v>
      </c>
      <c r="P8" s="162"/>
      <c r="Q8" s="162">
        <f>SUM(Q9:Q14)</f>
        <v>0</v>
      </c>
      <c r="R8" s="162"/>
      <c r="S8" s="162"/>
      <c r="T8" s="162"/>
      <c r="U8" s="162"/>
      <c r="V8" s="162">
        <f>SUM(V9:V14)</f>
        <v>0</v>
      </c>
      <c r="W8" s="162"/>
      <c r="X8" s="162"/>
      <c r="AG8" t="s">
        <v>233</v>
      </c>
    </row>
    <row r="9" spans="1:60" ht="22.5" outlineLevel="1" x14ac:dyDescent="0.2">
      <c r="A9" s="175">
        <v>1</v>
      </c>
      <c r="B9" s="176" t="s">
        <v>1592</v>
      </c>
      <c r="C9" s="183" t="s">
        <v>1991</v>
      </c>
      <c r="D9" s="177" t="s">
        <v>351</v>
      </c>
      <c r="E9" s="178">
        <v>34</v>
      </c>
      <c r="F9" s="179"/>
      <c r="G9" s="180">
        <f t="shared" ref="G9:G14" si="0">ROUND(E9*F9,2)</f>
        <v>0</v>
      </c>
      <c r="H9" s="161"/>
      <c r="I9" s="160">
        <f t="shared" ref="I9:I14" si="1">ROUND(E9*H9,2)</f>
        <v>0</v>
      </c>
      <c r="J9" s="161"/>
      <c r="K9" s="160">
        <f t="shared" ref="K9:K14" si="2">ROUND(E9*J9,2)</f>
        <v>0</v>
      </c>
      <c r="L9" s="160">
        <v>21</v>
      </c>
      <c r="M9" s="160">
        <f t="shared" ref="M9:M14" si="3">G9*(1+L9/100)</f>
        <v>0</v>
      </c>
      <c r="N9" s="160">
        <v>0</v>
      </c>
      <c r="O9" s="160">
        <f t="shared" ref="O9:O14" si="4">ROUND(E9*N9,2)</f>
        <v>0</v>
      </c>
      <c r="P9" s="160">
        <v>0</v>
      </c>
      <c r="Q9" s="160">
        <f t="shared" ref="Q9:Q14" si="5">ROUND(E9*P9,2)</f>
        <v>0</v>
      </c>
      <c r="R9" s="160"/>
      <c r="S9" s="160" t="s">
        <v>236</v>
      </c>
      <c r="T9" s="160" t="s">
        <v>295</v>
      </c>
      <c r="U9" s="160">
        <v>0</v>
      </c>
      <c r="V9" s="160">
        <f t="shared" ref="V9:V14" si="6">ROUND(E9*U9,2)</f>
        <v>0</v>
      </c>
      <c r="W9" s="160"/>
      <c r="X9" s="160" t="s">
        <v>261</v>
      </c>
      <c r="Y9" s="150"/>
      <c r="Z9" s="150"/>
      <c r="AA9" s="150"/>
      <c r="AB9" s="150"/>
      <c r="AC9" s="150"/>
      <c r="AD9" s="150"/>
      <c r="AE9" s="150"/>
      <c r="AF9" s="150"/>
      <c r="AG9" s="150" t="s">
        <v>1232</v>
      </c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</row>
    <row r="10" spans="1:60" ht="22.5" outlineLevel="1" x14ac:dyDescent="0.2">
      <c r="A10" s="175">
        <v>2</v>
      </c>
      <c r="B10" s="176" t="s">
        <v>1594</v>
      </c>
      <c r="C10" s="183" t="s">
        <v>1992</v>
      </c>
      <c r="D10" s="177" t="s">
        <v>351</v>
      </c>
      <c r="E10" s="178">
        <v>10</v>
      </c>
      <c r="F10" s="179"/>
      <c r="G10" s="180">
        <f t="shared" si="0"/>
        <v>0</v>
      </c>
      <c r="H10" s="161"/>
      <c r="I10" s="160">
        <f t="shared" si="1"/>
        <v>0</v>
      </c>
      <c r="J10" s="161"/>
      <c r="K10" s="160">
        <f t="shared" si="2"/>
        <v>0</v>
      </c>
      <c r="L10" s="160">
        <v>21</v>
      </c>
      <c r="M10" s="160">
        <f t="shared" si="3"/>
        <v>0</v>
      </c>
      <c r="N10" s="160">
        <v>0</v>
      </c>
      <c r="O10" s="160">
        <f t="shared" si="4"/>
        <v>0</v>
      </c>
      <c r="P10" s="160">
        <v>0</v>
      </c>
      <c r="Q10" s="160">
        <f t="shared" si="5"/>
        <v>0</v>
      </c>
      <c r="R10" s="160"/>
      <c r="S10" s="160" t="s">
        <v>236</v>
      </c>
      <c r="T10" s="160" t="s">
        <v>295</v>
      </c>
      <c r="U10" s="160">
        <v>0</v>
      </c>
      <c r="V10" s="160">
        <f t="shared" si="6"/>
        <v>0</v>
      </c>
      <c r="W10" s="160"/>
      <c r="X10" s="160" t="s">
        <v>261</v>
      </c>
      <c r="Y10" s="150"/>
      <c r="Z10" s="150"/>
      <c r="AA10" s="150"/>
      <c r="AB10" s="150"/>
      <c r="AC10" s="150"/>
      <c r="AD10" s="150"/>
      <c r="AE10" s="150"/>
      <c r="AF10" s="150"/>
      <c r="AG10" s="150" t="s">
        <v>1232</v>
      </c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</row>
    <row r="11" spans="1:60" ht="22.5" outlineLevel="1" x14ac:dyDescent="0.2">
      <c r="A11" s="175">
        <v>3</v>
      </c>
      <c r="B11" s="176" t="s">
        <v>1596</v>
      </c>
      <c r="C11" s="183" t="s">
        <v>1993</v>
      </c>
      <c r="D11" s="177" t="s">
        <v>351</v>
      </c>
      <c r="E11" s="178">
        <v>16</v>
      </c>
      <c r="F11" s="179"/>
      <c r="G11" s="180">
        <f t="shared" si="0"/>
        <v>0</v>
      </c>
      <c r="H11" s="161"/>
      <c r="I11" s="160">
        <f t="shared" si="1"/>
        <v>0</v>
      </c>
      <c r="J11" s="161"/>
      <c r="K11" s="160">
        <f t="shared" si="2"/>
        <v>0</v>
      </c>
      <c r="L11" s="160">
        <v>21</v>
      </c>
      <c r="M11" s="160">
        <f t="shared" si="3"/>
        <v>0</v>
      </c>
      <c r="N11" s="160">
        <v>0</v>
      </c>
      <c r="O11" s="160">
        <f t="shared" si="4"/>
        <v>0</v>
      </c>
      <c r="P11" s="160">
        <v>0</v>
      </c>
      <c r="Q11" s="160">
        <f t="shared" si="5"/>
        <v>0</v>
      </c>
      <c r="R11" s="160"/>
      <c r="S11" s="160" t="s">
        <v>236</v>
      </c>
      <c r="T11" s="160" t="s">
        <v>295</v>
      </c>
      <c r="U11" s="160">
        <v>0</v>
      </c>
      <c r="V11" s="160">
        <f t="shared" si="6"/>
        <v>0</v>
      </c>
      <c r="W11" s="160"/>
      <c r="X11" s="160" t="s">
        <v>261</v>
      </c>
      <c r="Y11" s="150"/>
      <c r="Z11" s="150"/>
      <c r="AA11" s="150"/>
      <c r="AB11" s="150"/>
      <c r="AC11" s="150"/>
      <c r="AD11" s="150"/>
      <c r="AE11" s="150"/>
      <c r="AF11" s="150"/>
      <c r="AG11" s="150" t="s">
        <v>1232</v>
      </c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</row>
    <row r="12" spans="1:60" ht="22.5" outlineLevel="1" x14ac:dyDescent="0.2">
      <c r="A12" s="175">
        <v>4</v>
      </c>
      <c r="B12" s="176" t="s">
        <v>1598</v>
      </c>
      <c r="C12" s="183" t="s">
        <v>1994</v>
      </c>
      <c r="D12" s="177" t="s">
        <v>351</v>
      </c>
      <c r="E12" s="178">
        <v>39</v>
      </c>
      <c r="F12" s="179"/>
      <c r="G12" s="180">
        <f t="shared" si="0"/>
        <v>0</v>
      </c>
      <c r="H12" s="161"/>
      <c r="I12" s="160">
        <f t="shared" si="1"/>
        <v>0</v>
      </c>
      <c r="J12" s="161"/>
      <c r="K12" s="160">
        <f t="shared" si="2"/>
        <v>0</v>
      </c>
      <c r="L12" s="160">
        <v>21</v>
      </c>
      <c r="M12" s="160">
        <f t="shared" si="3"/>
        <v>0</v>
      </c>
      <c r="N12" s="160">
        <v>0</v>
      </c>
      <c r="O12" s="160">
        <f t="shared" si="4"/>
        <v>0</v>
      </c>
      <c r="P12" s="160">
        <v>0</v>
      </c>
      <c r="Q12" s="160">
        <f t="shared" si="5"/>
        <v>0</v>
      </c>
      <c r="R12" s="160"/>
      <c r="S12" s="160" t="s">
        <v>236</v>
      </c>
      <c r="T12" s="160" t="s">
        <v>295</v>
      </c>
      <c r="U12" s="160">
        <v>0</v>
      </c>
      <c r="V12" s="160">
        <f t="shared" si="6"/>
        <v>0</v>
      </c>
      <c r="W12" s="160"/>
      <c r="X12" s="160" t="s">
        <v>261</v>
      </c>
      <c r="Y12" s="150"/>
      <c r="Z12" s="150"/>
      <c r="AA12" s="150"/>
      <c r="AB12" s="150"/>
      <c r="AC12" s="150"/>
      <c r="AD12" s="150"/>
      <c r="AE12" s="150"/>
      <c r="AF12" s="150"/>
      <c r="AG12" s="150" t="s">
        <v>1232</v>
      </c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</row>
    <row r="13" spans="1:60" ht="22.5" outlineLevel="1" x14ac:dyDescent="0.2">
      <c r="A13" s="175">
        <v>5</v>
      </c>
      <c r="B13" s="176" t="s">
        <v>1600</v>
      </c>
      <c r="C13" s="183" t="s">
        <v>1995</v>
      </c>
      <c r="D13" s="177" t="s">
        <v>351</v>
      </c>
      <c r="E13" s="178">
        <v>32</v>
      </c>
      <c r="F13" s="179"/>
      <c r="G13" s="180">
        <f t="shared" si="0"/>
        <v>0</v>
      </c>
      <c r="H13" s="161"/>
      <c r="I13" s="160">
        <f t="shared" si="1"/>
        <v>0</v>
      </c>
      <c r="J13" s="161"/>
      <c r="K13" s="160">
        <f t="shared" si="2"/>
        <v>0</v>
      </c>
      <c r="L13" s="160">
        <v>21</v>
      </c>
      <c r="M13" s="160">
        <f t="shared" si="3"/>
        <v>0</v>
      </c>
      <c r="N13" s="160">
        <v>0</v>
      </c>
      <c r="O13" s="160">
        <f t="shared" si="4"/>
        <v>0</v>
      </c>
      <c r="P13" s="160">
        <v>0</v>
      </c>
      <c r="Q13" s="160">
        <f t="shared" si="5"/>
        <v>0</v>
      </c>
      <c r="R13" s="160"/>
      <c r="S13" s="160" t="s">
        <v>236</v>
      </c>
      <c r="T13" s="160" t="s">
        <v>295</v>
      </c>
      <c r="U13" s="160">
        <v>0</v>
      </c>
      <c r="V13" s="160">
        <f t="shared" si="6"/>
        <v>0</v>
      </c>
      <c r="W13" s="160"/>
      <c r="X13" s="160" t="s">
        <v>261</v>
      </c>
      <c r="Y13" s="150"/>
      <c r="Z13" s="150"/>
      <c r="AA13" s="150"/>
      <c r="AB13" s="150"/>
      <c r="AC13" s="150"/>
      <c r="AD13" s="150"/>
      <c r="AE13" s="150"/>
      <c r="AF13" s="150"/>
      <c r="AG13" s="150" t="s">
        <v>1232</v>
      </c>
      <c r="AH13" s="150"/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50"/>
      <c r="BF13" s="150"/>
      <c r="BG13" s="150"/>
      <c r="BH13" s="150"/>
    </row>
    <row r="14" spans="1:60" outlineLevel="1" x14ac:dyDescent="0.2">
      <c r="A14" s="175">
        <v>6</v>
      </c>
      <c r="B14" s="176" t="s">
        <v>1602</v>
      </c>
      <c r="C14" s="183" t="s">
        <v>1710</v>
      </c>
      <c r="D14" s="177" t="s">
        <v>235</v>
      </c>
      <c r="E14" s="178">
        <v>1</v>
      </c>
      <c r="F14" s="179"/>
      <c r="G14" s="180">
        <f t="shared" si="0"/>
        <v>0</v>
      </c>
      <c r="H14" s="161"/>
      <c r="I14" s="160">
        <f t="shared" si="1"/>
        <v>0</v>
      </c>
      <c r="J14" s="161"/>
      <c r="K14" s="160">
        <f t="shared" si="2"/>
        <v>0</v>
      </c>
      <c r="L14" s="160">
        <v>21</v>
      </c>
      <c r="M14" s="160">
        <f t="shared" si="3"/>
        <v>0</v>
      </c>
      <c r="N14" s="160">
        <v>0</v>
      </c>
      <c r="O14" s="160">
        <f t="shared" si="4"/>
        <v>0</v>
      </c>
      <c r="P14" s="160">
        <v>0</v>
      </c>
      <c r="Q14" s="160">
        <f t="shared" si="5"/>
        <v>0</v>
      </c>
      <c r="R14" s="160"/>
      <c r="S14" s="160" t="s">
        <v>236</v>
      </c>
      <c r="T14" s="160" t="s">
        <v>295</v>
      </c>
      <c r="U14" s="160">
        <v>0</v>
      </c>
      <c r="V14" s="160">
        <f t="shared" si="6"/>
        <v>0</v>
      </c>
      <c r="W14" s="160"/>
      <c r="X14" s="160" t="s">
        <v>261</v>
      </c>
      <c r="Y14" s="150"/>
      <c r="Z14" s="150"/>
      <c r="AA14" s="150"/>
      <c r="AB14" s="150"/>
      <c r="AC14" s="150"/>
      <c r="AD14" s="150"/>
      <c r="AE14" s="150"/>
      <c r="AF14" s="150"/>
      <c r="AG14" s="150" t="s">
        <v>1232</v>
      </c>
      <c r="AH14" s="150"/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</row>
    <row r="15" spans="1:60" x14ac:dyDescent="0.2">
      <c r="A15" s="163" t="s">
        <v>232</v>
      </c>
      <c r="B15" s="164" t="s">
        <v>81</v>
      </c>
      <c r="C15" s="182" t="s">
        <v>161</v>
      </c>
      <c r="D15" s="165"/>
      <c r="E15" s="166"/>
      <c r="F15" s="167"/>
      <c r="G15" s="168">
        <f>SUMIF(AG16:AG23,"&lt;&gt;NOR",G16:G23)</f>
        <v>0</v>
      </c>
      <c r="H15" s="162"/>
      <c r="I15" s="162">
        <f>SUM(I16:I23)</f>
        <v>0</v>
      </c>
      <c r="J15" s="162"/>
      <c r="K15" s="162">
        <f>SUM(K16:K23)</f>
        <v>0</v>
      </c>
      <c r="L15" s="162"/>
      <c r="M15" s="162">
        <f>SUM(M16:M23)</f>
        <v>0</v>
      </c>
      <c r="N15" s="162"/>
      <c r="O15" s="162">
        <f>SUM(O16:O23)</f>
        <v>0</v>
      </c>
      <c r="P15" s="162"/>
      <c r="Q15" s="162">
        <f>SUM(Q16:Q23)</f>
        <v>0</v>
      </c>
      <c r="R15" s="162"/>
      <c r="S15" s="162"/>
      <c r="T15" s="162"/>
      <c r="U15" s="162"/>
      <c r="V15" s="162">
        <f>SUM(V16:V23)</f>
        <v>0</v>
      </c>
      <c r="W15" s="162"/>
      <c r="X15" s="162"/>
      <c r="AG15" t="s">
        <v>233</v>
      </c>
    </row>
    <row r="16" spans="1:60" outlineLevel="1" x14ac:dyDescent="0.2">
      <c r="A16" s="175">
        <v>7</v>
      </c>
      <c r="B16" s="176" t="s">
        <v>1604</v>
      </c>
      <c r="C16" s="183" t="s">
        <v>1711</v>
      </c>
      <c r="D16" s="177" t="s">
        <v>1277</v>
      </c>
      <c r="E16" s="178">
        <v>1</v>
      </c>
      <c r="F16" s="179"/>
      <c r="G16" s="180">
        <f t="shared" ref="G16:G23" si="7">ROUND(E16*F16,2)</f>
        <v>0</v>
      </c>
      <c r="H16" s="161"/>
      <c r="I16" s="160">
        <f t="shared" ref="I16:I23" si="8">ROUND(E16*H16,2)</f>
        <v>0</v>
      </c>
      <c r="J16" s="161"/>
      <c r="K16" s="160">
        <f t="shared" ref="K16:K23" si="9">ROUND(E16*J16,2)</f>
        <v>0</v>
      </c>
      <c r="L16" s="160">
        <v>21</v>
      </c>
      <c r="M16" s="160">
        <f t="shared" ref="M16:M23" si="10">G16*(1+L16/100)</f>
        <v>0</v>
      </c>
      <c r="N16" s="160">
        <v>0</v>
      </c>
      <c r="O16" s="160">
        <f t="shared" ref="O16:O23" si="11">ROUND(E16*N16,2)</f>
        <v>0</v>
      </c>
      <c r="P16" s="160">
        <v>0</v>
      </c>
      <c r="Q16" s="160">
        <f t="shared" ref="Q16:Q23" si="12">ROUND(E16*P16,2)</f>
        <v>0</v>
      </c>
      <c r="R16" s="160"/>
      <c r="S16" s="160" t="s">
        <v>236</v>
      </c>
      <c r="T16" s="160" t="s">
        <v>295</v>
      </c>
      <c r="U16" s="160">
        <v>0</v>
      </c>
      <c r="V16" s="160">
        <f t="shared" ref="V16:V23" si="13">ROUND(E16*U16,2)</f>
        <v>0</v>
      </c>
      <c r="W16" s="160"/>
      <c r="X16" s="160" t="s">
        <v>261</v>
      </c>
      <c r="Y16" s="150"/>
      <c r="Z16" s="150"/>
      <c r="AA16" s="150"/>
      <c r="AB16" s="150"/>
      <c r="AC16" s="150"/>
      <c r="AD16" s="150"/>
      <c r="AE16" s="150"/>
      <c r="AF16" s="150"/>
      <c r="AG16" s="150" t="s">
        <v>1198</v>
      </c>
      <c r="AH16" s="150"/>
      <c r="AI16" s="150"/>
      <c r="AJ16" s="150"/>
      <c r="AK16" s="150"/>
      <c r="AL16" s="150"/>
      <c r="AM16" s="150"/>
      <c r="AN16" s="150"/>
      <c r="AO16" s="150"/>
      <c r="AP16" s="150"/>
      <c r="AQ16" s="150"/>
      <c r="AR16" s="150"/>
      <c r="AS16" s="150"/>
      <c r="AT16" s="150"/>
      <c r="AU16" s="150"/>
      <c r="AV16" s="150"/>
      <c r="AW16" s="150"/>
      <c r="AX16" s="150"/>
      <c r="AY16" s="150"/>
      <c r="AZ16" s="150"/>
      <c r="BA16" s="150"/>
      <c r="BB16" s="150"/>
      <c r="BC16" s="150"/>
      <c r="BD16" s="150"/>
      <c r="BE16" s="150"/>
      <c r="BF16" s="150"/>
      <c r="BG16" s="150"/>
      <c r="BH16" s="150"/>
    </row>
    <row r="17" spans="1:60" outlineLevel="1" x14ac:dyDescent="0.2">
      <c r="A17" s="175">
        <v>8</v>
      </c>
      <c r="B17" s="176" t="s">
        <v>1606</v>
      </c>
      <c r="C17" s="183" t="s">
        <v>1712</v>
      </c>
      <c r="D17" s="177" t="s">
        <v>1277</v>
      </c>
      <c r="E17" s="178">
        <v>1</v>
      </c>
      <c r="F17" s="179"/>
      <c r="G17" s="180">
        <f t="shared" si="7"/>
        <v>0</v>
      </c>
      <c r="H17" s="161"/>
      <c r="I17" s="160">
        <f t="shared" si="8"/>
        <v>0</v>
      </c>
      <c r="J17" s="161"/>
      <c r="K17" s="160">
        <f t="shared" si="9"/>
        <v>0</v>
      </c>
      <c r="L17" s="160">
        <v>21</v>
      </c>
      <c r="M17" s="160">
        <f t="shared" si="10"/>
        <v>0</v>
      </c>
      <c r="N17" s="160">
        <v>0</v>
      </c>
      <c r="O17" s="160">
        <f t="shared" si="11"/>
        <v>0</v>
      </c>
      <c r="P17" s="160">
        <v>0</v>
      </c>
      <c r="Q17" s="160">
        <f t="shared" si="12"/>
        <v>0</v>
      </c>
      <c r="R17" s="160"/>
      <c r="S17" s="160" t="s">
        <v>236</v>
      </c>
      <c r="T17" s="160" t="s">
        <v>295</v>
      </c>
      <c r="U17" s="160">
        <v>0</v>
      </c>
      <c r="V17" s="160">
        <f t="shared" si="13"/>
        <v>0</v>
      </c>
      <c r="W17" s="160"/>
      <c r="X17" s="160" t="s">
        <v>261</v>
      </c>
      <c r="Y17" s="150"/>
      <c r="Z17" s="150"/>
      <c r="AA17" s="150"/>
      <c r="AB17" s="150"/>
      <c r="AC17" s="150"/>
      <c r="AD17" s="150"/>
      <c r="AE17" s="150"/>
      <c r="AF17" s="150"/>
      <c r="AG17" s="150" t="s">
        <v>1198</v>
      </c>
      <c r="AH17" s="150"/>
      <c r="AI17" s="150"/>
      <c r="AJ17" s="150"/>
      <c r="AK17" s="150"/>
      <c r="AL17" s="150"/>
      <c r="AM17" s="150"/>
      <c r="AN17" s="150"/>
      <c r="AO17" s="150"/>
      <c r="AP17" s="150"/>
      <c r="AQ17" s="150"/>
      <c r="AR17" s="150"/>
      <c r="AS17" s="150"/>
      <c r="AT17" s="150"/>
      <c r="AU17" s="150"/>
      <c r="AV17" s="150"/>
      <c r="AW17" s="150"/>
      <c r="AX17" s="150"/>
      <c r="AY17" s="150"/>
      <c r="AZ17" s="150"/>
      <c r="BA17" s="150"/>
      <c r="BB17" s="150"/>
      <c r="BC17" s="150"/>
      <c r="BD17" s="150"/>
      <c r="BE17" s="150"/>
      <c r="BF17" s="150"/>
      <c r="BG17" s="150"/>
      <c r="BH17" s="150"/>
    </row>
    <row r="18" spans="1:60" outlineLevel="1" x14ac:dyDescent="0.2">
      <c r="A18" s="175">
        <v>9</v>
      </c>
      <c r="B18" s="176" t="s">
        <v>1608</v>
      </c>
      <c r="C18" s="183" t="s">
        <v>1996</v>
      </c>
      <c r="D18" s="177" t="s">
        <v>1277</v>
      </c>
      <c r="E18" s="178">
        <v>1</v>
      </c>
      <c r="F18" s="179"/>
      <c r="G18" s="180">
        <f t="shared" si="7"/>
        <v>0</v>
      </c>
      <c r="H18" s="161"/>
      <c r="I18" s="160">
        <f t="shared" si="8"/>
        <v>0</v>
      </c>
      <c r="J18" s="161"/>
      <c r="K18" s="160">
        <f t="shared" si="9"/>
        <v>0</v>
      </c>
      <c r="L18" s="160">
        <v>21</v>
      </c>
      <c r="M18" s="160">
        <f t="shared" si="10"/>
        <v>0</v>
      </c>
      <c r="N18" s="160">
        <v>0</v>
      </c>
      <c r="O18" s="160">
        <f t="shared" si="11"/>
        <v>0</v>
      </c>
      <c r="P18" s="160">
        <v>0</v>
      </c>
      <c r="Q18" s="160">
        <f t="shared" si="12"/>
        <v>0</v>
      </c>
      <c r="R18" s="160"/>
      <c r="S18" s="160" t="s">
        <v>236</v>
      </c>
      <c r="T18" s="160" t="s">
        <v>295</v>
      </c>
      <c r="U18" s="160">
        <v>0</v>
      </c>
      <c r="V18" s="160">
        <f t="shared" si="13"/>
        <v>0</v>
      </c>
      <c r="W18" s="160"/>
      <c r="X18" s="160" t="s">
        <v>261</v>
      </c>
      <c r="Y18" s="150"/>
      <c r="Z18" s="150"/>
      <c r="AA18" s="150"/>
      <c r="AB18" s="150"/>
      <c r="AC18" s="150"/>
      <c r="AD18" s="150"/>
      <c r="AE18" s="150"/>
      <c r="AF18" s="150"/>
      <c r="AG18" s="150" t="s">
        <v>1198</v>
      </c>
      <c r="AH18" s="150"/>
      <c r="AI18" s="150"/>
      <c r="AJ18" s="150"/>
      <c r="AK18" s="150"/>
      <c r="AL18" s="150"/>
      <c r="AM18" s="150"/>
      <c r="AN18" s="150"/>
      <c r="AO18" s="150"/>
      <c r="AP18" s="150"/>
      <c r="AQ18" s="150"/>
      <c r="AR18" s="150"/>
      <c r="AS18" s="150"/>
      <c r="AT18" s="150"/>
      <c r="AU18" s="150"/>
      <c r="AV18" s="150"/>
      <c r="AW18" s="150"/>
      <c r="AX18" s="150"/>
      <c r="AY18" s="150"/>
      <c r="AZ18" s="150"/>
      <c r="BA18" s="150"/>
      <c r="BB18" s="150"/>
      <c r="BC18" s="150"/>
      <c r="BD18" s="150"/>
      <c r="BE18" s="150"/>
      <c r="BF18" s="150"/>
      <c r="BG18" s="150"/>
      <c r="BH18" s="150"/>
    </row>
    <row r="19" spans="1:60" outlineLevel="1" x14ac:dyDescent="0.2">
      <c r="A19" s="175">
        <v>10</v>
      </c>
      <c r="B19" s="176" t="s">
        <v>1610</v>
      </c>
      <c r="C19" s="183" t="s">
        <v>1997</v>
      </c>
      <c r="D19" s="177" t="s">
        <v>1277</v>
      </c>
      <c r="E19" s="178">
        <v>1</v>
      </c>
      <c r="F19" s="179"/>
      <c r="G19" s="180">
        <f t="shared" si="7"/>
        <v>0</v>
      </c>
      <c r="H19" s="161"/>
      <c r="I19" s="160">
        <f t="shared" si="8"/>
        <v>0</v>
      </c>
      <c r="J19" s="161"/>
      <c r="K19" s="160">
        <f t="shared" si="9"/>
        <v>0</v>
      </c>
      <c r="L19" s="160">
        <v>21</v>
      </c>
      <c r="M19" s="160">
        <f t="shared" si="10"/>
        <v>0</v>
      </c>
      <c r="N19" s="160">
        <v>0</v>
      </c>
      <c r="O19" s="160">
        <f t="shared" si="11"/>
        <v>0</v>
      </c>
      <c r="P19" s="160">
        <v>0</v>
      </c>
      <c r="Q19" s="160">
        <f t="shared" si="12"/>
        <v>0</v>
      </c>
      <c r="R19" s="160"/>
      <c r="S19" s="160" t="s">
        <v>236</v>
      </c>
      <c r="T19" s="160" t="s">
        <v>295</v>
      </c>
      <c r="U19" s="160">
        <v>0</v>
      </c>
      <c r="V19" s="160">
        <f t="shared" si="13"/>
        <v>0</v>
      </c>
      <c r="W19" s="160"/>
      <c r="X19" s="160" t="s">
        <v>261</v>
      </c>
      <c r="Y19" s="150"/>
      <c r="Z19" s="150"/>
      <c r="AA19" s="150"/>
      <c r="AB19" s="150"/>
      <c r="AC19" s="150"/>
      <c r="AD19" s="150"/>
      <c r="AE19" s="150"/>
      <c r="AF19" s="150"/>
      <c r="AG19" s="150" t="s">
        <v>1198</v>
      </c>
      <c r="AH19" s="150"/>
      <c r="AI19" s="150"/>
      <c r="AJ19" s="150"/>
      <c r="AK19" s="150"/>
      <c r="AL19" s="150"/>
      <c r="AM19" s="150"/>
      <c r="AN19" s="150"/>
      <c r="AO19" s="150"/>
      <c r="AP19" s="150"/>
      <c r="AQ19" s="150"/>
      <c r="AR19" s="150"/>
      <c r="AS19" s="150"/>
      <c r="AT19" s="150"/>
      <c r="AU19" s="150"/>
      <c r="AV19" s="150"/>
      <c r="AW19" s="150"/>
      <c r="AX19" s="150"/>
      <c r="AY19" s="150"/>
      <c r="AZ19" s="150"/>
      <c r="BA19" s="150"/>
      <c r="BB19" s="150"/>
      <c r="BC19" s="150"/>
      <c r="BD19" s="150"/>
      <c r="BE19" s="150"/>
      <c r="BF19" s="150"/>
      <c r="BG19" s="150"/>
      <c r="BH19" s="150"/>
    </row>
    <row r="20" spans="1:60" outlineLevel="1" x14ac:dyDescent="0.2">
      <c r="A20" s="175">
        <v>11</v>
      </c>
      <c r="B20" s="176" t="s">
        <v>1612</v>
      </c>
      <c r="C20" s="183" t="s">
        <v>1998</v>
      </c>
      <c r="D20" s="177" t="s">
        <v>1277</v>
      </c>
      <c r="E20" s="178">
        <v>16</v>
      </c>
      <c r="F20" s="179"/>
      <c r="G20" s="180">
        <f t="shared" si="7"/>
        <v>0</v>
      </c>
      <c r="H20" s="161"/>
      <c r="I20" s="160">
        <f t="shared" si="8"/>
        <v>0</v>
      </c>
      <c r="J20" s="161"/>
      <c r="K20" s="160">
        <f t="shared" si="9"/>
        <v>0</v>
      </c>
      <c r="L20" s="160">
        <v>21</v>
      </c>
      <c r="M20" s="160">
        <f t="shared" si="10"/>
        <v>0</v>
      </c>
      <c r="N20" s="160">
        <v>0</v>
      </c>
      <c r="O20" s="160">
        <f t="shared" si="11"/>
        <v>0</v>
      </c>
      <c r="P20" s="160">
        <v>0</v>
      </c>
      <c r="Q20" s="160">
        <f t="shared" si="12"/>
        <v>0</v>
      </c>
      <c r="R20" s="160"/>
      <c r="S20" s="160" t="s">
        <v>236</v>
      </c>
      <c r="T20" s="160" t="s">
        <v>295</v>
      </c>
      <c r="U20" s="160">
        <v>0</v>
      </c>
      <c r="V20" s="160">
        <f t="shared" si="13"/>
        <v>0</v>
      </c>
      <c r="W20" s="160"/>
      <c r="X20" s="160" t="s">
        <v>261</v>
      </c>
      <c r="Y20" s="150"/>
      <c r="Z20" s="150"/>
      <c r="AA20" s="150"/>
      <c r="AB20" s="150"/>
      <c r="AC20" s="150"/>
      <c r="AD20" s="150"/>
      <c r="AE20" s="150"/>
      <c r="AF20" s="150"/>
      <c r="AG20" s="150" t="s">
        <v>1198</v>
      </c>
      <c r="AH20" s="150"/>
      <c r="AI20" s="150"/>
      <c r="AJ20" s="150"/>
      <c r="AK20" s="150"/>
      <c r="AL20" s="150"/>
      <c r="AM20" s="150"/>
      <c r="AN20" s="150"/>
      <c r="AO20" s="150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0"/>
      <c r="BA20" s="150"/>
      <c r="BB20" s="150"/>
      <c r="BC20" s="150"/>
      <c r="BD20" s="150"/>
      <c r="BE20" s="150"/>
      <c r="BF20" s="150"/>
      <c r="BG20" s="150"/>
      <c r="BH20" s="150"/>
    </row>
    <row r="21" spans="1:60" outlineLevel="1" x14ac:dyDescent="0.2">
      <c r="A21" s="175">
        <v>12</v>
      </c>
      <c r="B21" s="176" t="s">
        <v>1614</v>
      </c>
      <c r="C21" s="183" t="s">
        <v>1713</v>
      </c>
      <c r="D21" s="177" t="s">
        <v>1277</v>
      </c>
      <c r="E21" s="178">
        <v>16</v>
      </c>
      <c r="F21" s="179"/>
      <c r="G21" s="180">
        <f t="shared" si="7"/>
        <v>0</v>
      </c>
      <c r="H21" s="161"/>
      <c r="I21" s="160">
        <f t="shared" si="8"/>
        <v>0</v>
      </c>
      <c r="J21" s="161"/>
      <c r="K21" s="160">
        <f t="shared" si="9"/>
        <v>0</v>
      </c>
      <c r="L21" s="160">
        <v>21</v>
      </c>
      <c r="M21" s="160">
        <f t="shared" si="10"/>
        <v>0</v>
      </c>
      <c r="N21" s="160">
        <v>0</v>
      </c>
      <c r="O21" s="160">
        <f t="shared" si="11"/>
        <v>0</v>
      </c>
      <c r="P21" s="160">
        <v>0</v>
      </c>
      <c r="Q21" s="160">
        <f t="shared" si="12"/>
        <v>0</v>
      </c>
      <c r="R21" s="160"/>
      <c r="S21" s="160" t="s">
        <v>236</v>
      </c>
      <c r="T21" s="160" t="s">
        <v>295</v>
      </c>
      <c r="U21" s="160">
        <v>0</v>
      </c>
      <c r="V21" s="160">
        <f t="shared" si="13"/>
        <v>0</v>
      </c>
      <c r="W21" s="160"/>
      <c r="X21" s="160" t="s">
        <v>261</v>
      </c>
      <c r="Y21" s="150"/>
      <c r="Z21" s="150"/>
      <c r="AA21" s="150"/>
      <c r="AB21" s="150"/>
      <c r="AC21" s="150"/>
      <c r="AD21" s="150"/>
      <c r="AE21" s="150"/>
      <c r="AF21" s="150"/>
      <c r="AG21" s="150" t="s">
        <v>1198</v>
      </c>
      <c r="AH21" s="150"/>
      <c r="AI21" s="150"/>
      <c r="AJ21" s="150"/>
      <c r="AK21" s="150"/>
      <c r="AL21" s="150"/>
      <c r="AM21" s="150"/>
      <c r="AN21" s="150"/>
      <c r="AO21" s="150"/>
      <c r="AP21" s="150"/>
      <c r="AQ21" s="150"/>
      <c r="AR21" s="150"/>
      <c r="AS21" s="150"/>
      <c r="AT21" s="150"/>
      <c r="AU21" s="150"/>
      <c r="AV21" s="150"/>
      <c r="AW21" s="150"/>
      <c r="AX21" s="150"/>
      <c r="AY21" s="150"/>
      <c r="AZ21" s="150"/>
      <c r="BA21" s="150"/>
      <c r="BB21" s="150"/>
      <c r="BC21" s="150"/>
      <c r="BD21" s="150"/>
      <c r="BE21" s="150"/>
      <c r="BF21" s="150"/>
      <c r="BG21" s="150"/>
      <c r="BH21" s="150"/>
    </row>
    <row r="22" spans="1:60" ht="22.5" outlineLevel="1" x14ac:dyDescent="0.2">
      <c r="A22" s="175">
        <v>13</v>
      </c>
      <c r="B22" s="176" t="s">
        <v>1615</v>
      </c>
      <c r="C22" s="183" t="s">
        <v>2045</v>
      </c>
      <c r="D22" s="177" t="s">
        <v>1277</v>
      </c>
      <c r="E22" s="178">
        <v>16</v>
      </c>
      <c r="F22" s="179"/>
      <c r="G22" s="180">
        <f t="shared" si="7"/>
        <v>0</v>
      </c>
      <c r="H22" s="161"/>
      <c r="I22" s="160">
        <f t="shared" si="8"/>
        <v>0</v>
      </c>
      <c r="J22" s="161"/>
      <c r="K22" s="160">
        <f t="shared" si="9"/>
        <v>0</v>
      </c>
      <c r="L22" s="160">
        <v>21</v>
      </c>
      <c r="M22" s="160">
        <f t="shared" si="10"/>
        <v>0</v>
      </c>
      <c r="N22" s="160">
        <v>0</v>
      </c>
      <c r="O22" s="160">
        <f t="shared" si="11"/>
        <v>0</v>
      </c>
      <c r="P22" s="160">
        <v>0</v>
      </c>
      <c r="Q22" s="160">
        <f t="shared" si="12"/>
        <v>0</v>
      </c>
      <c r="R22" s="160"/>
      <c r="S22" s="160" t="s">
        <v>236</v>
      </c>
      <c r="T22" s="160" t="s">
        <v>295</v>
      </c>
      <c r="U22" s="160">
        <v>0</v>
      </c>
      <c r="V22" s="160">
        <f t="shared" si="13"/>
        <v>0</v>
      </c>
      <c r="W22" s="160"/>
      <c r="X22" s="160" t="s">
        <v>261</v>
      </c>
      <c r="Y22" s="150"/>
      <c r="Z22" s="150"/>
      <c r="AA22" s="150"/>
      <c r="AB22" s="150"/>
      <c r="AC22" s="150"/>
      <c r="AD22" s="150"/>
      <c r="AE22" s="150"/>
      <c r="AF22" s="150"/>
      <c r="AG22" s="150" t="s">
        <v>1198</v>
      </c>
      <c r="AH22" s="150"/>
      <c r="AI22" s="150"/>
      <c r="AJ22" s="150"/>
      <c r="AK22" s="150"/>
      <c r="AL22" s="150"/>
      <c r="AM22" s="150"/>
      <c r="AN22" s="150"/>
      <c r="AO22" s="150"/>
      <c r="AP22" s="150"/>
      <c r="AQ22" s="150"/>
      <c r="AR22" s="150"/>
      <c r="AS22" s="150"/>
      <c r="AT22" s="150"/>
      <c r="AU22" s="150"/>
      <c r="AV22" s="150"/>
      <c r="AW22" s="150"/>
      <c r="AX22" s="150"/>
      <c r="AY22" s="150"/>
      <c r="AZ22" s="150"/>
      <c r="BA22" s="150"/>
      <c r="BB22" s="150"/>
      <c r="BC22" s="150"/>
      <c r="BD22" s="150"/>
      <c r="BE22" s="150"/>
      <c r="BF22" s="150"/>
      <c r="BG22" s="150"/>
      <c r="BH22" s="150"/>
    </row>
    <row r="23" spans="1:60" outlineLevel="1" x14ac:dyDescent="0.2">
      <c r="A23" s="175">
        <v>14</v>
      </c>
      <c r="B23" s="176" t="s">
        <v>1616</v>
      </c>
      <c r="C23" s="183" t="s">
        <v>1714</v>
      </c>
      <c r="D23" s="177" t="s">
        <v>1277</v>
      </c>
      <c r="E23" s="178">
        <v>32</v>
      </c>
      <c r="F23" s="179"/>
      <c r="G23" s="180">
        <f t="shared" si="7"/>
        <v>0</v>
      </c>
      <c r="H23" s="161"/>
      <c r="I23" s="160">
        <f t="shared" si="8"/>
        <v>0</v>
      </c>
      <c r="J23" s="161"/>
      <c r="K23" s="160">
        <f t="shared" si="9"/>
        <v>0</v>
      </c>
      <c r="L23" s="160">
        <v>21</v>
      </c>
      <c r="M23" s="160">
        <f t="shared" si="10"/>
        <v>0</v>
      </c>
      <c r="N23" s="160">
        <v>0</v>
      </c>
      <c r="O23" s="160">
        <f t="shared" si="11"/>
        <v>0</v>
      </c>
      <c r="P23" s="160">
        <v>0</v>
      </c>
      <c r="Q23" s="160">
        <f t="shared" si="12"/>
        <v>0</v>
      </c>
      <c r="R23" s="160"/>
      <c r="S23" s="160" t="s">
        <v>236</v>
      </c>
      <c r="T23" s="160" t="s">
        <v>295</v>
      </c>
      <c r="U23" s="160">
        <v>0</v>
      </c>
      <c r="V23" s="160">
        <f t="shared" si="13"/>
        <v>0</v>
      </c>
      <c r="W23" s="160"/>
      <c r="X23" s="160" t="s">
        <v>261</v>
      </c>
      <c r="Y23" s="150"/>
      <c r="Z23" s="150"/>
      <c r="AA23" s="150"/>
      <c r="AB23" s="150"/>
      <c r="AC23" s="150"/>
      <c r="AD23" s="150"/>
      <c r="AE23" s="150"/>
      <c r="AF23" s="150"/>
      <c r="AG23" s="150" t="s">
        <v>1198</v>
      </c>
      <c r="AH23" s="150"/>
      <c r="AI23" s="150"/>
      <c r="AJ23" s="150"/>
      <c r="AK23" s="150"/>
      <c r="AL23" s="150"/>
      <c r="AM23" s="150"/>
      <c r="AN23" s="150"/>
      <c r="AO23" s="150"/>
      <c r="AP23" s="150"/>
      <c r="AQ23" s="150"/>
      <c r="AR23" s="150"/>
      <c r="AS23" s="150"/>
      <c r="AT23" s="150"/>
      <c r="AU23" s="150"/>
      <c r="AV23" s="150"/>
      <c r="AW23" s="150"/>
      <c r="AX23" s="150"/>
      <c r="AY23" s="150"/>
      <c r="AZ23" s="150"/>
      <c r="BA23" s="150"/>
      <c r="BB23" s="150"/>
      <c r="BC23" s="150"/>
      <c r="BD23" s="150"/>
      <c r="BE23" s="150"/>
      <c r="BF23" s="150"/>
      <c r="BG23" s="150"/>
      <c r="BH23" s="150"/>
    </row>
    <row r="24" spans="1:60" x14ac:dyDescent="0.2">
      <c r="A24" s="163" t="s">
        <v>232</v>
      </c>
      <c r="B24" s="164" t="s">
        <v>83</v>
      </c>
      <c r="C24" s="182" t="s">
        <v>84</v>
      </c>
      <c r="D24" s="165"/>
      <c r="E24" s="166"/>
      <c r="F24" s="167"/>
      <c r="G24" s="168">
        <f>SUMIF(AG25:AG31,"&lt;&gt;NOR",G25:G31)</f>
        <v>0</v>
      </c>
      <c r="H24" s="162"/>
      <c r="I24" s="162">
        <f>SUM(I25:I31)</f>
        <v>0</v>
      </c>
      <c r="J24" s="162"/>
      <c r="K24" s="162">
        <f>SUM(K25:K31)</f>
        <v>0</v>
      </c>
      <c r="L24" s="162"/>
      <c r="M24" s="162">
        <f>SUM(M25:M31)</f>
        <v>0</v>
      </c>
      <c r="N24" s="162"/>
      <c r="O24" s="162">
        <f>SUM(O25:O31)</f>
        <v>0</v>
      </c>
      <c r="P24" s="162"/>
      <c r="Q24" s="162">
        <f>SUM(Q25:Q31)</f>
        <v>0</v>
      </c>
      <c r="R24" s="162"/>
      <c r="S24" s="162"/>
      <c r="T24" s="162"/>
      <c r="U24" s="162"/>
      <c r="V24" s="162">
        <f>SUM(V25:V31)</f>
        <v>0</v>
      </c>
      <c r="W24" s="162"/>
      <c r="X24" s="162"/>
      <c r="AG24" t="s">
        <v>233</v>
      </c>
    </row>
    <row r="25" spans="1:60" outlineLevel="1" x14ac:dyDescent="0.2">
      <c r="A25" s="175">
        <v>15</v>
      </c>
      <c r="B25" s="176" t="s">
        <v>1618</v>
      </c>
      <c r="C25" s="183" t="s">
        <v>2040</v>
      </c>
      <c r="D25" s="177" t="s">
        <v>351</v>
      </c>
      <c r="E25" s="178">
        <v>34</v>
      </c>
      <c r="F25" s="179"/>
      <c r="G25" s="180">
        <f t="shared" ref="G25:G31" si="14">ROUND(E25*F25,2)</f>
        <v>0</v>
      </c>
      <c r="H25" s="161"/>
      <c r="I25" s="160">
        <f t="shared" ref="I25:I31" si="15">ROUND(E25*H25,2)</f>
        <v>0</v>
      </c>
      <c r="J25" s="161"/>
      <c r="K25" s="160">
        <f t="shared" ref="K25:K31" si="16">ROUND(E25*J25,2)</f>
        <v>0</v>
      </c>
      <c r="L25" s="160">
        <v>21</v>
      </c>
      <c r="M25" s="160">
        <f t="shared" ref="M25:M31" si="17">G25*(1+L25/100)</f>
        <v>0</v>
      </c>
      <c r="N25" s="160">
        <v>0</v>
      </c>
      <c r="O25" s="160">
        <f t="shared" ref="O25:O31" si="18">ROUND(E25*N25,2)</f>
        <v>0</v>
      </c>
      <c r="P25" s="160">
        <v>0</v>
      </c>
      <c r="Q25" s="160">
        <f t="shared" ref="Q25:Q31" si="19">ROUND(E25*P25,2)</f>
        <v>0</v>
      </c>
      <c r="R25" s="160"/>
      <c r="S25" s="160" t="s">
        <v>236</v>
      </c>
      <c r="T25" s="160" t="s">
        <v>295</v>
      </c>
      <c r="U25" s="160">
        <v>0</v>
      </c>
      <c r="V25" s="160">
        <f t="shared" ref="V25:V31" si="20">ROUND(E25*U25,2)</f>
        <v>0</v>
      </c>
      <c r="W25" s="160"/>
      <c r="X25" s="160" t="s">
        <v>261</v>
      </c>
      <c r="Y25" s="150"/>
      <c r="Z25" s="150"/>
      <c r="AA25" s="150"/>
      <c r="AB25" s="150"/>
      <c r="AC25" s="150"/>
      <c r="AD25" s="150"/>
      <c r="AE25" s="150"/>
      <c r="AF25" s="150"/>
      <c r="AG25" s="150" t="s">
        <v>1232</v>
      </c>
      <c r="AH25" s="150"/>
      <c r="AI25" s="150"/>
      <c r="AJ25" s="150"/>
      <c r="AK25" s="150"/>
      <c r="AL25" s="150"/>
      <c r="AM25" s="150"/>
      <c r="AN25" s="150"/>
      <c r="AO25" s="150"/>
      <c r="AP25" s="150"/>
      <c r="AQ25" s="150"/>
      <c r="AR25" s="150"/>
      <c r="AS25" s="150"/>
      <c r="AT25" s="150"/>
      <c r="AU25" s="150"/>
      <c r="AV25" s="150"/>
      <c r="AW25" s="150"/>
      <c r="AX25" s="150"/>
      <c r="AY25" s="150"/>
      <c r="AZ25" s="150"/>
      <c r="BA25" s="150"/>
      <c r="BB25" s="150"/>
      <c r="BC25" s="150"/>
      <c r="BD25" s="150"/>
      <c r="BE25" s="150"/>
      <c r="BF25" s="150"/>
      <c r="BG25" s="150"/>
      <c r="BH25" s="150"/>
    </row>
    <row r="26" spans="1:60" outlineLevel="1" x14ac:dyDescent="0.2">
      <c r="A26" s="175">
        <v>16</v>
      </c>
      <c r="B26" s="176" t="s">
        <v>1620</v>
      </c>
      <c r="C26" s="183" t="s">
        <v>2041</v>
      </c>
      <c r="D26" s="177" t="s">
        <v>351</v>
      </c>
      <c r="E26" s="178">
        <v>10</v>
      </c>
      <c r="F26" s="179"/>
      <c r="G26" s="180">
        <f t="shared" si="14"/>
        <v>0</v>
      </c>
      <c r="H26" s="161"/>
      <c r="I26" s="160">
        <f t="shared" si="15"/>
        <v>0</v>
      </c>
      <c r="J26" s="161"/>
      <c r="K26" s="160">
        <f t="shared" si="16"/>
        <v>0</v>
      </c>
      <c r="L26" s="160">
        <v>21</v>
      </c>
      <c r="M26" s="160">
        <f t="shared" si="17"/>
        <v>0</v>
      </c>
      <c r="N26" s="160">
        <v>0</v>
      </c>
      <c r="O26" s="160">
        <f t="shared" si="18"/>
        <v>0</v>
      </c>
      <c r="P26" s="160">
        <v>0</v>
      </c>
      <c r="Q26" s="160">
        <f t="shared" si="19"/>
        <v>0</v>
      </c>
      <c r="R26" s="160"/>
      <c r="S26" s="160" t="s">
        <v>236</v>
      </c>
      <c r="T26" s="160" t="s">
        <v>295</v>
      </c>
      <c r="U26" s="160">
        <v>0</v>
      </c>
      <c r="V26" s="160">
        <f t="shared" si="20"/>
        <v>0</v>
      </c>
      <c r="W26" s="160"/>
      <c r="X26" s="160" t="s">
        <v>261</v>
      </c>
      <c r="Y26" s="150"/>
      <c r="Z26" s="150"/>
      <c r="AA26" s="150"/>
      <c r="AB26" s="150"/>
      <c r="AC26" s="150"/>
      <c r="AD26" s="150"/>
      <c r="AE26" s="150"/>
      <c r="AF26" s="150"/>
      <c r="AG26" s="150" t="s">
        <v>1232</v>
      </c>
      <c r="AH26" s="150"/>
      <c r="AI26" s="150"/>
      <c r="AJ26" s="150"/>
      <c r="AK26" s="150"/>
      <c r="AL26" s="150"/>
      <c r="AM26" s="150"/>
      <c r="AN26" s="150"/>
      <c r="AO26" s="150"/>
      <c r="AP26" s="150"/>
      <c r="AQ26" s="150"/>
      <c r="AR26" s="150"/>
      <c r="AS26" s="150"/>
      <c r="AT26" s="150"/>
      <c r="AU26" s="150"/>
      <c r="AV26" s="150"/>
      <c r="AW26" s="150"/>
      <c r="AX26" s="150"/>
      <c r="AY26" s="150"/>
      <c r="AZ26" s="150"/>
      <c r="BA26" s="150"/>
      <c r="BB26" s="150"/>
      <c r="BC26" s="150"/>
      <c r="BD26" s="150"/>
      <c r="BE26" s="150"/>
      <c r="BF26" s="150"/>
      <c r="BG26" s="150"/>
      <c r="BH26" s="150"/>
    </row>
    <row r="27" spans="1:60" outlineLevel="1" x14ac:dyDescent="0.2">
      <c r="A27" s="175">
        <v>17</v>
      </c>
      <c r="B27" s="176" t="s">
        <v>1622</v>
      </c>
      <c r="C27" s="183" t="s">
        <v>2042</v>
      </c>
      <c r="D27" s="177" t="s">
        <v>351</v>
      </c>
      <c r="E27" s="178">
        <v>16</v>
      </c>
      <c r="F27" s="179"/>
      <c r="G27" s="180">
        <f t="shared" si="14"/>
        <v>0</v>
      </c>
      <c r="H27" s="161"/>
      <c r="I27" s="160">
        <f t="shared" si="15"/>
        <v>0</v>
      </c>
      <c r="J27" s="161"/>
      <c r="K27" s="160">
        <f t="shared" si="16"/>
        <v>0</v>
      </c>
      <c r="L27" s="160">
        <v>21</v>
      </c>
      <c r="M27" s="160">
        <f t="shared" si="17"/>
        <v>0</v>
      </c>
      <c r="N27" s="160">
        <v>0</v>
      </c>
      <c r="O27" s="160">
        <f t="shared" si="18"/>
        <v>0</v>
      </c>
      <c r="P27" s="160">
        <v>0</v>
      </c>
      <c r="Q27" s="160">
        <f t="shared" si="19"/>
        <v>0</v>
      </c>
      <c r="R27" s="160"/>
      <c r="S27" s="160" t="s">
        <v>236</v>
      </c>
      <c r="T27" s="160" t="s">
        <v>295</v>
      </c>
      <c r="U27" s="160">
        <v>0</v>
      </c>
      <c r="V27" s="160">
        <f t="shared" si="20"/>
        <v>0</v>
      </c>
      <c r="W27" s="160"/>
      <c r="X27" s="160" t="s">
        <v>261</v>
      </c>
      <c r="Y27" s="150"/>
      <c r="Z27" s="150"/>
      <c r="AA27" s="150"/>
      <c r="AB27" s="150"/>
      <c r="AC27" s="150"/>
      <c r="AD27" s="150"/>
      <c r="AE27" s="150"/>
      <c r="AF27" s="150"/>
      <c r="AG27" s="150" t="s">
        <v>1232</v>
      </c>
      <c r="AH27" s="150"/>
      <c r="AI27" s="150"/>
      <c r="AJ27" s="150"/>
      <c r="AK27" s="150"/>
      <c r="AL27" s="150"/>
      <c r="AM27" s="150"/>
      <c r="AN27" s="150"/>
      <c r="AO27" s="150"/>
      <c r="AP27" s="150"/>
      <c r="AQ27" s="150"/>
      <c r="AR27" s="150"/>
      <c r="AS27" s="150"/>
      <c r="AT27" s="150"/>
      <c r="AU27" s="150"/>
      <c r="AV27" s="150"/>
      <c r="AW27" s="150"/>
      <c r="AX27" s="150"/>
      <c r="AY27" s="150"/>
      <c r="AZ27" s="150"/>
      <c r="BA27" s="150"/>
      <c r="BB27" s="150"/>
      <c r="BC27" s="150"/>
      <c r="BD27" s="150"/>
      <c r="BE27" s="150"/>
      <c r="BF27" s="150"/>
      <c r="BG27" s="150"/>
      <c r="BH27" s="150"/>
    </row>
    <row r="28" spans="1:60" outlineLevel="1" x14ac:dyDescent="0.2">
      <c r="A28" s="175">
        <v>18</v>
      </c>
      <c r="B28" s="176" t="s">
        <v>1624</v>
      </c>
      <c r="C28" s="183" t="s">
        <v>2043</v>
      </c>
      <c r="D28" s="177" t="s">
        <v>351</v>
      </c>
      <c r="E28" s="178">
        <v>39</v>
      </c>
      <c r="F28" s="179"/>
      <c r="G28" s="180">
        <f t="shared" si="14"/>
        <v>0</v>
      </c>
      <c r="H28" s="161"/>
      <c r="I28" s="160">
        <f t="shared" si="15"/>
        <v>0</v>
      </c>
      <c r="J28" s="161"/>
      <c r="K28" s="160">
        <f t="shared" si="16"/>
        <v>0</v>
      </c>
      <c r="L28" s="160">
        <v>21</v>
      </c>
      <c r="M28" s="160">
        <f t="shared" si="17"/>
        <v>0</v>
      </c>
      <c r="N28" s="160">
        <v>0</v>
      </c>
      <c r="O28" s="160">
        <f t="shared" si="18"/>
        <v>0</v>
      </c>
      <c r="P28" s="160">
        <v>0</v>
      </c>
      <c r="Q28" s="160">
        <f t="shared" si="19"/>
        <v>0</v>
      </c>
      <c r="R28" s="160"/>
      <c r="S28" s="160" t="s">
        <v>236</v>
      </c>
      <c r="T28" s="160" t="s">
        <v>295</v>
      </c>
      <c r="U28" s="160">
        <v>0</v>
      </c>
      <c r="V28" s="160">
        <f t="shared" si="20"/>
        <v>0</v>
      </c>
      <c r="W28" s="160"/>
      <c r="X28" s="160" t="s">
        <v>261</v>
      </c>
      <c r="Y28" s="150"/>
      <c r="Z28" s="150"/>
      <c r="AA28" s="150"/>
      <c r="AB28" s="150"/>
      <c r="AC28" s="150"/>
      <c r="AD28" s="150"/>
      <c r="AE28" s="150"/>
      <c r="AF28" s="150"/>
      <c r="AG28" s="150" t="s">
        <v>1232</v>
      </c>
      <c r="AH28" s="150"/>
      <c r="AI28" s="150"/>
      <c r="AJ28" s="150"/>
      <c r="AK28" s="150"/>
      <c r="AL28" s="150"/>
      <c r="AM28" s="150"/>
      <c r="AN28" s="150"/>
      <c r="AO28" s="150"/>
      <c r="AP28" s="150"/>
      <c r="AQ28" s="150"/>
      <c r="AR28" s="150"/>
      <c r="AS28" s="150"/>
      <c r="AT28" s="150"/>
      <c r="AU28" s="150"/>
      <c r="AV28" s="150"/>
      <c r="AW28" s="150"/>
      <c r="AX28" s="150"/>
      <c r="AY28" s="150"/>
      <c r="AZ28" s="150"/>
      <c r="BA28" s="150"/>
      <c r="BB28" s="150"/>
      <c r="BC28" s="150"/>
      <c r="BD28" s="150"/>
      <c r="BE28" s="150"/>
      <c r="BF28" s="150"/>
      <c r="BG28" s="150"/>
      <c r="BH28" s="150"/>
    </row>
    <row r="29" spans="1:60" outlineLevel="1" x14ac:dyDescent="0.2">
      <c r="A29" s="175">
        <v>19</v>
      </c>
      <c r="B29" s="176" t="s">
        <v>1626</v>
      </c>
      <c r="C29" s="183" t="s">
        <v>2044</v>
      </c>
      <c r="D29" s="177" t="s">
        <v>351</v>
      </c>
      <c r="E29" s="178">
        <v>32</v>
      </c>
      <c r="F29" s="179"/>
      <c r="G29" s="180">
        <f t="shared" si="14"/>
        <v>0</v>
      </c>
      <c r="H29" s="161"/>
      <c r="I29" s="160">
        <f t="shared" si="15"/>
        <v>0</v>
      </c>
      <c r="J29" s="161"/>
      <c r="K29" s="160">
        <f t="shared" si="16"/>
        <v>0</v>
      </c>
      <c r="L29" s="160">
        <v>21</v>
      </c>
      <c r="M29" s="160">
        <f t="shared" si="17"/>
        <v>0</v>
      </c>
      <c r="N29" s="160">
        <v>0</v>
      </c>
      <c r="O29" s="160">
        <f t="shared" si="18"/>
        <v>0</v>
      </c>
      <c r="P29" s="160">
        <v>0</v>
      </c>
      <c r="Q29" s="160">
        <f t="shared" si="19"/>
        <v>0</v>
      </c>
      <c r="R29" s="160"/>
      <c r="S29" s="160" t="s">
        <v>236</v>
      </c>
      <c r="T29" s="160" t="s">
        <v>295</v>
      </c>
      <c r="U29" s="160">
        <v>0</v>
      </c>
      <c r="V29" s="160">
        <f t="shared" si="20"/>
        <v>0</v>
      </c>
      <c r="W29" s="160"/>
      <c r="X29" s="160" t="s">
        <v>261</v>
      </c>
      <c r="Y29" s="150"/>
      <c r="Z29" s="150"/>
      <c r="AA29" s="150"/>
      <c r="AB29" s="150"/>
      <c r="AC29" s="150"/>
      <c r="AD29" s="150"/>
      <c r="AE29" s="150"/>
      <c r="AF29" s="150"/>
      <c r="AG29" s="150" t="s">
        <v>1232</v>
      </c>
      <c r="AH29" s="150"/>
      <c r="AI29" s="150"/>
      <c r="AJ29" s="150"/>
      <c r="AK29" s="150"/>
      <c r="AL29" s="150"/>
      <c r="AM29" s="150"/>
      <c r="AN29" s="150"/>
      <c r="AO29" s="150"/>
      <c r="AP29" s="150"/>
      <c r="AQ29" s="150"/>
      <c r="AR29" s="150"/>
      <c r="AS29" s="150"/>
      <c r="AT29" s="150"/>
      <c r="AU29" s="150"/>
      <c r="AV29" s="150"/>
      <c r="AW29" s="150"/>
      <c r="AX29" s="150"/>
      <c r="AY29" s="150"/>
      <c r="AZ29" s="150"/>
      <c r="BA29" s="150"/>
      <c r="BB29" s="150"/>
      <c r="BC29" s="150"/>
      <c r="BD29" s="150"/>
      <c r="BE29" s="150"/>
      <c r="BF29" s="150"/>
      <c r="BG29" s="150"/>
      <c r="BH29" s="150"/>
    </row>
    <row r="30" spans="1:60" ht="22.5" outlineLevel="1" x14ac:dyDescent="0.2">
      <c r="A30" s="175">
        <v>20</v>
      </c>
      <c r="B30" s="176" t="s">
        <v>1627</v>
      </c>
      <c r="C30" s="183" t="s">
        <v>1715</v>
      </c>
      <c r="D30" s="177" t="s">
        <v>351</v>
      </c>
      <c r="E30" s="178">
        <v>8</v>
      </c>
      <c r="F30" s="179"/>
      <c r="G30" s="180">
        <f t="shared" si="14"/>
        <v>0</v>
      </c>
      <c r="H30" s="161"/>
      <c r="I30" s="160">
        <f t="shared" si="15"/>
        <v>0</v>
      </c>
      <c r="J30" s="161"/>
      <c r="K30" s="160">
        <f t="shared" si="16"/>
        <v>0</v>
      </c>
      <c r="L30" s="160">
        <v>21</v>
      </c>
      <c r="M30" s="160">
        <f t="shared" si="17"/>
        <v>0</v>
      </c>
      <c r="N30" s="160">
        <v>0</v>
      </c>
      <c r="O30" s="160">
        <f t="shared" si="18"/>
        <v>0</v>
      </c>
      <c r="P30" s="160">
        <v>0</v>
      </c>
      <c r="Q30" s="160">
        <f t="shared" si="19"/>
        <v>0</v>
      </c>
      <c r="R30" s="160"/>
      <c r="S30" s="160" t="s">
        <v>236</v>
      </c>
      <c r="T30" s="160" t="s">
        <v>295</v>
      </c>
      <c r="U30" s="160">
        <v>0</v>
      </c>
      <c r="V30" s="160">
        <f t="shared" si="20"/>
        <v>0</v>
      </c>
      <c r="W30" s="160"/>
      <c r="X30" s="160" t="s">
        <v>261</v>
      </c>
      <c r="Y30" s="150"/>
      <c r="Z30" s="150"/>
      <c r="AA30" s="150"/>
      <c r="AB30" s="150"/>
      <c r="AC30" s="150"/>
      <c r="AD30" s="150"/>
      <c r="AE30" s="150"/>
      <c r="AF30" s="150"/>
      <c r="AG30" s="150" t="s">
        <v>1232</v>
      </c>
      <c r="AH30" s="150"/>
      <c r="AI30" s="150"/>
      <c r="AJ30" s="150"/>
      <c r="AK30" s="150"/>
      <c r="AL30" s="150"/>
      <c r="AM30" s="150"/>
      <c r="AN30" s="150"/>
      <c r="AO30" s="150"/>
      <c r="AP30" s="150"/>
      <c r="AQ30" s="150"/>
      <c r="AR30" s="150"/>
      <c r="AS30" s="150"/>
      <c r="AT30" s="150"/>
      <c r="AU30" s="150"/>
      <c r="AV30" s="150"/>
      <c r="AW30" s="150"/>
      <c r="AX30" s="150"/>
      <c r="AY30" s="150"/>
      <c r="AZ30" s="150"/>
      <c r="BA30" s="150"/>
      <c r="BB30" s="150"/>
      <c r="BC30" s="150"/>
      <c r="BD30" s="150"/>
      <c r="BE30" s="150"/>
      <c r="BF30" s="150"/>
      <c r="BG30" s="150"/>
      <c r="BH30" s="150"/>
    </row>
    <row r="31" spans="1:60" ht="22.5" outlineLevel="1" x14ac:dyDescent="0.2">
      <c r="A31" s="175">
        <v>21</v>
      </c>
      <c r="B31" s="176" t="s">
        <v>1628</v>
      </c>
      <c r="C31" s="183" t="s">
        <v>1716</v>
      </c>
      <c r="D31" s="177" t="s">
        <v>351</v>
      </c>
      <c r="E31" s="178">
        <v>16</v>
      </c>
      <c r="F31" s="179"/>
      <c r="G31" s="180">
        <f t="shared" si="14"/>
        <v>0</v>
      </c>
      <c r="H31" s="161"/>
      <c r="I31" s="160">
        <f t="shared" si="15"/>
        <v>0</v>
      </c>
      <c r="J31" s="161"/>
      <c r="K31" s="160">
        <f t="shared" si="16"/>
        <v>0</v>
      </c>
      <c r="L31" s="160">
        <v>21</v>
      </c>
      <c r="M31" s="160">
        <f t="shared" si="17"/>
        <v>0</v>
      </c>
      <c r="N31" s="160">
        <v>0</v>
      </c>
      <c r="O31" s="160">
        <f t="shared" si="18"/>
        <v>0</v>
      </c>
      <c r="P31" s="160">
        <v>0</v>
      </c>
      <c r="Q31" s="160">
        <f t="shared" si="19"/>
        <v>0</v>
      </c>
      <c r="R31" s="160"/>
      <c r="S31" s="160" t="s">
        <v>236</v>
      </c>
      <c r="T31" s="160" t="s">
        <v>295</v>
      </c>
      <c r="U31" s="160">
        <v>0</v>
      </c>
      <c r="V31" s="160">
        <f t="shared" si="20"/>
        <v>0</v>
      </c>
      <c r="W31" s="160"/>
      <c r="X31" s="160" t="s">
        <v>261</v>
      </c>
      <c r="Y31" s="150"/>
      <c r="Z31" s="150"/>
      <c r="AA31" s="150"/>
      <c r="AB31" s="150"/>
      <c r="AC31" s="150"/>
      <c r="AD31" s="150"/>
      <c r="AE31" s="150"/>
      <c r="AF31" s="150"/>
      <c r="AG31" s="150" t="s">
        <v>1232</v>
      </c>
      <c r="AH31" s="150"/>
      <c r="AI31" s="150"/>
      <c r="AJ31" s="150"/>
      <c r="AK31" s="150"/>
      <c r="AL31" s="150"/>
      <c r="AM31" s="150"/>
      <c r="AN31" s="150"/>
      <c r="AO31" s="150"/>
      <c r="AP31" s="150"/>
      <c r="AQ31" s="150"/>
      <c r="AR31" s="150"/>
      <c r="AS31" s="150"/>
      <c r="AT31" s="150"/>
      <c r="AU31" s="150"/>
      <c r="AV31" s="150"/>
      <c r="AW31" s="150"/>
      <c r="AX31" s="150"/>
      <c r="AY31" s="150"/>
      <c r="AZ31" s="150"/>
      <c r="BA31" s="150"/>
      <c r="BB31" s="150"/>
      <c r="BC31" s="150"/>
      <c r="BD31" s="150"/>
      <c r="BE31" s="150"/>
      <c r="BF31" s="150"/>
      <c r="BG31" s="150"/>
      <c r="BH31" s="150"/>
    </row>
    <row r="32" spans="1:60" ht="25.5" x14ac:dyDescent="0.2">
      <c r="A32" s="163" t="s">
        <v>232</v>
      </c>
      <c r="B32" s="164" t="s">
        <v>86</v>
      </c>
      <c r="C32" s="182" t="s">
        <v>162</v>
      </c>
      <c r="D32" s="165"/>
      <c r="E32" s="166"/>
      <c r="F32" s="167"/>
      <c r="G32" s="168">
        <f>SUMIF(AG33:AG38,"&lt;&gt;NOR",G33:G38)</f>
        <v>0</v>
      </c>
      <c r="H32" s="162"/>
      <c r="I32" s="162">
        <f>SUM(I33:I38)</f>
        <v>0</v>
      </c>
      <c r="J32" s="162"/>
      <c r="K32" s="162">
        <f>SUM(K33:K38)</f>
        <v>0</v>
      </c>
      <c r="L32" s="162"/>
      <c r="M32" s="162">
        <f>SUM(M33:M38)</f>
        <v>0</v>
      </c>
      <c r="N32" s="162"/>
      <c r="O32" s="162">
        <f>SUM(O33:O38)</f>
        <v>0</v>
      </c>
      <c r="P32" s="162"/>
      <c r="Q32" s="162">
        <f>SUM(Q33:Q38)</f>
        <v>0</v>
      </c>
      <c r="R32" s="162"/>
      <c r="S32" s="162"/>
      <c r="T32" s="162"/>
      <c r="U32" s="162"/>
      <c r="V32" s="162">
        <f>SUM(V33:V38)</f>
        <v>0</v>
      </c>
      <c r="W32" s="162"/>
      <c r="X32" s="162"/>
      <c r="AG32" t="s">
        <v>233</v>
      </c>
    </row>
    <row r="33" spans="1:60" ht="22.5" outlineLevel="1" x14ac:dyDescent="0.2">
      <c r="A33" s="175">
        <v>22</v>
      </c>
      <c r="B33" s="176" t="s">
        <v>1629</v>
      </c>
      <c r="C33" s="183" t="s">
        <v>1999</v>
      </c>
      <c r="D33" s="177" t="s">
        <v>1277</v>
      </c>
      <c r="E33" s="178">
        <v>3</v>
      </c>
      <c r="F33" s="179"/>
      <c r="G33" s="180">
        <f t="shared" ref="G33:G38" si="21">ROUND(E33*F33,2)</f>
        <v>0</v>
      </c>
      <c r="H33" s="161"/>
      <c r="I33" s="160">
        <f t="shared" ref="I33:I38" si="22">ROUND(E33*H33,2)</f>
        <v>0</v>
      </c>
      <c r="J33" s="161"/>
      <c r="K33" s="160">
        <f t="shared" ref="K33:K38" si="23">ROUND(E33*J33,2)</f>
        <v>0</v>
      </c>
      <c r="L33" s="160">
        <v>21</v>
      </c>
      <c r="M33" s="160">
        <f t="shared" ref="M33:M38" si="24">G33*(1+L33/100)</f>
        <v>0</v>
      </c>
      <c r="N33" s="160">
        <v>0</v>
      </c>
      <c r="O33" s="160">
        <f t="shared" ref="O33:O38" si="25">ROUND(E33*N33,2)</f>
        <v>0</v>
      </c>
      <c r="P33" s="160">
        <v>0</v>
      </c>
      <c r="Q33" s="160">
        <f t="shared" ref="Q33:Q38" si="26">ROUND(E33*P33,2)</f>
        <v>0</v>
      </c>
      <c r="R33" s="160"/>
      <c r="S33" s="160" t="s">
        <v>236</v>
      </c>
      <c r="T33" s="160" t="s">
        <v>295</v>
      </c>
      <c r="U33" s="160">
        <v>0</v>
      </c>
      <c r="V33" s="160">
        <f t="shared" ref="V33:V38" si="27">ROUND(E33*U33,2)</f>
        <v>0</v>
      </c>
      <c r="W33" s="160"/>
      <c r="X33" s="160" t="s">
        <v>261</v>
      </c>
      <c r="Y33" s="150"/>
      <c r="Z33" s="150"/>
      <c r="AA33" s="150"/>
      <c r="AB33" s="150"/>
      <c r="AC33" s="150"/>
      <c r="AD33" s="150"/>
      <c r="AE33" s="150"/>
      <c r="AF33" s="150"/>
      <c r="AG33" s="150" t="s">
        <v>1232</v>
      </c>
      <c r="AH33" s="150"/>
      <c r="AI33" s="150"/>
      <c r="AJ33" s="150"/>
      <c r="AK33" s="150"/>
      <c r="AL33" s="150"/>
      <c r="AM33" s="150"/>
      <c r="AN33" s="150"/>
      <c r="AO33" s="150"/>
      <c r="AP33" s="150"/>
      <c r="AQ33" s="150"/>
      <c r="AR33" s="150"/>
      <c r="AS33" s="150"/>
      <c r="AT33" s="150"/>
      <c r="AU33" s="150"/>
      <c r="AV33" s="150"/>
      <c r="AW33" s="150"/>
      <c r="AX33" s="150"/>
      <c r="AY33" s="150"/>
      <c r="AZ33" s="150"/>
      <c r="BA33" s="150"/>
      <c r="BB33" s="150"/>
      <c r="BC33" s="150"/>
      <c r="BD33" s="150"/>
      <c r="BE33" s="150"/>
      <c r="BF33" s="150"/>
      <c r="BG33" s="150"/>
      <c r="BH33" s="150"/>
    </row>
    <row r="34" spans="1:60" ht="22.5" outlineLevel="1" x14ac:dyDescent="0.2">
      <c r="A34" s="175">
        <v>23</v>
      </c>
      <c r="B34" s="176" t="s">
        <v>1630</v>
      </c>
      <c r="C34" s="183" t="s">
        <v>2000</v>
      </c>
      <c r="D34" s="177" t="s">
        <v>1277</v>
      </c>
      <c r="E34" s="178">
        <v>1</v>
      </c>
      <c r="F34" s="179"/>
      <c r="G34" s="180">
        <f t="shared" si="21"/>
        <v>0</v>
      </c>
      <c r="H34" s="161"/>
      <c r="I34" s="160">
        <f t="shared" si="22"/>
        <v>0</v>
      </c>
      <c r="J34" s="161"/>
      <c r="K34" s="160">
        <f t="shared" si="23"/>
        <v>0</v>
      </c>
      <c r="L34" s="160">
        <v>21</v>
      </c>
      <c r="M34" s="160">
        <f t="shared" si="24"/>
        <v>0</v>
      </c>
      <c r="N34" s="160">
        <v>0</v>
      </c>
      <c r="O34" s="160">
        <f t="shared" si="25"/>
        <v>0</v>
      </c>
      <c r="P34" s="160">
        <v>0</v>
      </c>
      <c r="Q34" s="160">
        <f t="shared" si="26"/>
        <v>0</v>
      </c>
      <c r="R34" s="160"/>
      <c r="S34" s="160" t="s">
        <v>236</v>
      </c>
      <c r="T34" s="160" t="s">
        <v>295</v>
      </c>
      <c r="U34" s="160">
        <v>0</v>
      </c>
      <c r="V34" s="160">
        <f t="shared" si="27"/>
        <v>0</v>
      </c>
      <c r="W34" s="160"/>
      <c r="X34" s="160" t="s">
        <v>261</v>
      </c>
      <c r="Y34" s="150"/>
      <c r="Z34" s="150"/>
      <c r="AA34" s="150"/>
      <c r="AB34" s="150"/>
      <c r="AC34" s="150"/>
      <c r="AD34" s="150"/>
      <c r="AE34" s="150"/>
      <c r="AF34" s="150"/>
      <c r="AG34" s="150" t="s">
        <v>1232</v>
      </c>
      <c r="AH34" s="150"/>
      <c r="AI34" s="150"/>
      <c r="AJ34" s="150"/>
      <c r="AK34" s="150"/>
      <c r="AL34" s="150"/>
      <c r="AM34" s="150"/>
      <c r="AN34" s="150"/>
      <c r="AO34" s="150"/>
      <c r="AP34" s="150"/>
      <c r="AQ34" s="150"/>
      <c r="AR34" s="150"/>
      <c r="AS34" s="150"/>
      <c r="AT34" s="150"/>
      <c r="AU34" s="150"/>
      <c r="AV34" s="150"/>
      <c r="AW34" s="150"/>
      <c r="AX34" s="150"/>
      <c r="AY34" s="150"/>
      <c r="AZ34" s="150"/>
      <c r="BA34" s="150"/>
      <c r="BB34" s="150"/>
      <c r="BC34" s="150"/>
      <c r="BD34" s="150"/>
      <c r="BE34" s="150"/>
      <c r="BF34" s="150"/>
      <c r="BG34" s="150"/>
      <c r="BH34" s="150"/>
    </row>
    <row r="35" spans="1:60" ht="22.5" outlineLevel="1" x14ac:dyDescent="0.2">
      <c r="A35" s="175">
        <v>24</v>
      </c>
      <c r="B35" s="176" t="s">
        <v>1631</v>
      </c>
      <c r="C35" s="183" t="s">
        <v>2001</v>
      </c>
      <c r="D35" s="177" t="s">
        <v>1277</v>
      </c>
      <c r="E35" s="178">
        <v>2</v>
      </c>
      <c r="F35" s="179"/>
      <c r="G35" s="180">
        <f t="shared" si="21"/>
        <v>0</v>
      </c>
      <c r="H35" s="161"/>
      <c r="I35" s="160">
        <f t="shared" si="22"/>
        <v>0</v>
      </c>
      <c r="J35" s="161"/>
      <c r="K35" s="160">
        <f t="shared" si="23"/>
        <v>0</v>
      </c>
      <c r="L35" s="160">
        <v>21</v>
      </c>
      <c r="M35" s="160">
        <f t="shared" si="24"/>
        <v>0</v>
      </c>
      <c r="N35" s="160">
        <v>0</v>
      </c>
      <c r="O35" s="160">
        <f t="shared" si="25"/>
        <v>0</v>
      </c>
      <c r="P35" s="160">
        <v>0</v>
      </c>
      <c r="Q35" s="160">
        <f t="shared" si="26"/>
        <v>0</v>
      </c>
      <c r="R35" s="160"/>
      <c r="S35" s="160" t="s">
        <v>236</v>
      </c>
      <c r="T35" s="160" t="s">
        <v>295</v>
      </c>
      <c r="U35" s="160">
        <v>0</v>
      </c>
      <c r="V35" s="160">
        <f t="shared" si="27"/>
        <v>0</v>
      </c>
      <c r="W35" s="160"/>
      <c r="X35" s="160" t="s">
        <v>261</v>
      </c>
      <c r="Y35" s="150"/>
      <c r="Z35" s="150"/>
      <c r="AA35" s="150"/>
      <c r="AB35" s="150"/>
      <c r="AC35" s="150"/>
      <c r="AD35" s="150"/>
      <c r="AE35" s="150"/>
      <c r="AF35" s="150"/>
      <c r="AG35" s="150" t="s">
        <v>1232</v>
      </c>
      <c r="AH35" s="150"/>
      <c r="AI35" s="150"/>
      <c r="AJ35" s="150"/>
      <c r="AK35" s="150"/>
      <c r="AL35" s="150"/>
      <c r="AM35" s="150"/>
      <c r="AN35" s="150"/>
      <c r="AO35" s="150"/>
      <c r="AP35" s="150"/>
      <c r="AQ35" s="150"/>
      <c r="AR35" s="150"/>
      <c r="AS35" s="150"/>
      <c r="AT35" s="150"/>
      <c r="AU35" s="150"/>
      <c r="AV35" s="150"/>
      <c r="AW35" s="150"/>
      <c r="AX35" s="150"/>
      <c r="AY35" s="150"/>
      <c r="AZ35" s="150"/>
      <c r="BA35" s="150"/>
      <c r="BB35" s="150"/>
      <c r="BC35" s="150"/>
      <c r="BD35" s="150"/>
      <c r="BE35" s="150"/>
      <c r="BF35" s="150"/>
      <c r="BG35" s="150"/>
      <c r="BH35" s="150"/>
    </row>
    <row r="36" spans="1:60" ht="22.5" outlineLevel="1" x14ac:dyDescent="0.2">
      <c r="A36" s="175">
        <v>25</v>
      </c>
      <c r="B36" s="176" t="s">
        <v>1632</v>
      </c>
      <c r="C36" s="183" t="s">
        <v>2002</v>
      </c>
      <c r="D36" s="177" t="s">
        <v>1277</v>
      </c>
      <c r="E36" s="178">
        <v>2</v>
      </c>
      <c r="F36" s="179"/>
      <c r="G36" s="180">
        <f t="shared" si="21"/>
        <v>0</v>
      </c>
      <c r="H36" s="161"/>
      <c r="I36" s="160">
        <f t="shared" si="22"/>
        <v>0</v>
      </c>
      <c r="J36" s="161"/>
      <c r="K36" s="160">
        <f t="shared" si="23"/>
        <v>0</v>
      </c>
      <c r="L36" s="160">
        <v>21</v>
      </c>
      <c r="M36" s="160">
        <f t="shared" si="24"/>
        <v>0</v>
      </c>
      <c r="N36" s="160">
        <v>0</v>
      </c>
      <c r="O36" s="160">
        <f t="shared" si="25"/>
        <v>0</v>
      </c>
      <c r="P36" s="160">
        <v>0</v>
      </c>
      <c r="Q36" s="160">
        <f t="shared" si="26"/>
        <v>0</v>
      </c>
      <c r="R36" s="160"/>
      <c r="S36" s="160" t="s">
        <v>236</v>
      </c>
      <c r="T36" s="160" t="s">
        <v>295</v>
      </c>
      <c r="U36" s="160">
        <v>0</v>
      </c>
      <c r="V36" s="160">
        <f t="shared" si="27"/>
        <v>0</v>
      </c>
      <c r="W36" s="160"/>
      <c r="X36" s="160" t="s">
        <v>261</v>
      </c>
      <c r="Y36" s="150"/>
      <c r="Z36" s="150"/>
      <c r="AA36" s="150"/>
      <c r="AB36" s="150"/>
      <c r="AC36" s="150"/>
      <c r="AD36" s="150"/>
      <c r="AE36" s="150"/>
      <c r="AF36" s="150"/>
      <c r="AG36" s="150" t="s">
        <v>1232</v>
      </c>
      <c r="AH36" s="150"/>
      <c r="AI36" s="150"/>
      <c r="AJ36" s="150"/>
      <c r="AK36" s="150"/>
      <c r="AL36" s="150"/>
      <c r="AM36" s="150"/>
      <c r="AN36" s="150"/>
      <c r="AO36" s="150"/>
      <c r="AP36" s="150"/>
      <c r="AQ36" s="150"/>
      <c r="AR36" s="150"/>
      <c r="AS36" s="150"/>
      <c r="AT36" s="150"/>
      <c r="AU36" s="150"/>
      <c r="AV36" s="150"/>
      <c r="AW36" s="150"/>
      <c r="AX36" s="150"/>
      <c r="AY36" s="150"/>
      <c r="AZ36" s="150"/>
      <c r="BA36" s="150"/>
      <c r="BB36" s="150"/>
      <c r="BC36" s="150"/>
      <c r="BD36" s="150"/>
      <c r="BE36" s="150"/>
      <c r="BF36" s="150"/>
      <c r="BG36" s="150"/>
      <c r="BH36" s="150"/>
    </row>
    <row r="37" spans="1:60" ht="22.5" outlineLevel="1" x14ac:dyDescent="0.2">
      <c r="A37" s="175">
        <v>26</v>
      </c>
      <c r="B37" s="176" t="s">
        <v>1633</v>
      </c>
      <c r="C37" s="183" t="s">
        <v>2003</v>
      </c>
      <c r="D37" s="177" t="s">
        <v>1277</v>
      </c>
      <c r="E37" s="178">
        <v>8</v>
      </c>
      <c r="F37" s="179"/>
      <c r="G37" s="180">
        <f t="shared" si="21"/>
        <v>0</v>
      </c>
      <c r="H37" s="161"/>
      <c r="I37" s="160">
        <f t="shared" si="22"/>
        <v>0</v>
      </c>
      <c r="J37" s="161"/>
      <c r="K37" s="160">
        <f t="shared" si="23"/>
        <v>0</v>
      </c>
      <c r="L37" s="160">
        <v>21</v>
      </c>
      <c r="M37" s="160">
        <f t="shared" si="24"/>
        <v>0</v>
      </c>
      <c r="N37" s="160">
        <v>0</v>
      </c>
      <c r="O37" s="160">
        <f t="shared" si="25"/>
        <v>0</v>
      </c>
      <c r="P37" s="160">
        <v>0</v>
      </c>
      <c r="Q37" s="160">
        <f t="shared" si="26"/>
        <v>0</v>
      </c>
      <c r="R37" s="160"/>
      <c r="S37" s="160" t="s">
        <v>236</v>
      </c>
      <c r="T37" s="160" t="s">
        <v>295</v>
      </c>
      <c r="U37" s="160">
        <v>0</v>
      </c>
      <c r="V37" s="160">
        <f t="shared" si="27"/>
        <v>0</v>
      </c>
      <c r="W37" s="160"/>
      <c r="X37" s="160" t="s">
        <v>261</v>
      </c>
      <c r="Y37" s="150"/>
      <c r="Z37" s="150"/>
      <c r="AA37" s="150"/>
      <c r="AB37" s="150"/>
      <c r="AC37" s="150"/>
      <c r="AD37" s="150"/>
      <c r="AE37" s="150"/>
      <c r="AF37" s="150"/>
      <c r="AG37" s="150" t="s">
        <v>1232</v>
      </c>
      <c r="AH37" s="150"/>
      <c r="AI37" s="150"/>
      <c r="AJ37" s="150"/>
      <c r="AK37" s="150"/>
      <c r="AL37" s="150"/>
      <c r="AM37" s="150"/>
      <c r="AN37" s="150"/>
      <c r="AO37" s="150"/>
      <c r="AP37" s="150"/>
      <c r="AQ37" s="150"/>
      <c r="AR37" s="150"/>
      <c r="AS37" s="150"/>
      <c r="AT37" s="150"/>
      <c r="AU37" s="150"/>
      <c r="AV37" s="150"/>
      <c r="AW37" s="150"/>
      <c r="AX37" s="150"/>
      <c r="AY37" s="150"/>
      <c r="AZ37" s="150"/>
      <c r="BA37" s="150"/>
      <c r="BB37" s="150"/>
      <c r="BC37" s="150"/>
      <c r="BD37" s="150"/>
      <c r="BE37" s="150"/>
      <c r="BF37" s="150"/>
      <c r="BG37" s="150"/>
      <c r="BH37" s="150"/>
    </row>
    <row r="38" spans="1:60" outlineLevel="1" x14ac:dyDescent="0.2">
      <c r="A38" s="175">
        <v>27</v>
      </c>
      <c r="B38" s="176" t="s">
        <v>1634</v>
      </c>
      <c r="C38" s="183" t="s">
        <v>1717</v>
      </c>
      <c r="D38" s="177" t="s">
        <v>235</v>
      </c>
      <c r="E38" s="178">
        <v>1</v>
      </c>
      <c r="F38" s="179"/>
      <c r="G38" s="180">
        <f t="shared" si="21"/>
        <v>0</v>
      </c>
      <c r="H38" s="161"/>
      <c r="I38" s="160">
        <f t="shared" si="22"/>
        <v>0</v>
      </c>
      <c r="J38" s="161"/>
      <c r="K38" s="160">
        <f t="shared" si="23"/>
        <v>0</v>
      </c>
      <c r="L38" s="160">
        <v>21</v>
      </c>
      <c r="M38" s="160">
        <f t="shared" si="24"/>
        <v>0</v>
      </c>
      <c r="N38" s="160">
        <v>0</v>
      </c>
      <c r="O38" s="160">
        <f t="shared" si="25"/>
        <v>0</v>
      </c>
      <c r="P38" s="160">
        <v>0</v>
      </c>
      <c r="Q38" s="160">
        <f t="shared" si="26"/>
        <v>0</v>
      </c>
      <c r="R38" s="160"/>
      <c r="S38" s="160" t="s">
        <v>236</v>
      </c>
      <c r="T38" s="160" t="s">
        <v>295</v>
      </c>
      <c r="U38" s="160">
        <v>0</v>
      </c>
      <c r="V38" s="160">
        <f t="shared" si="27"/>
        <v>0</v>
      </c>
      <c r="W38" s="160"/>
      <c r="X38" s="160" t="s">
        <v>261</v>
      </c>
      <c r="Y38" s="150"/>
      <c r="Z38" s="150"/>
      <c r="AA38" s="150"/>
      <c r="AB38" s="150"/>
      <c r="AC38" s="150"/>
      <c r="AD38" s="150"/>
      <c r="AE38" s="150"/>
      <c r="AF38" s="150"/>
      <c r="AG38" s="150" t="s">
        <v>1232</v>
      </c>
      <c r="AH38" s="150"/>
      <c r="AI38" s="150"/>
      <c r="AJ38" s="150"/>
      <c r="AK38" s="150"/>
      <c r="AL38" s="150"/>
      <c r="AM38" s="150"/>
      <c r="AN38" s="150"/>
      <c r="AO38" s="150"/>
      <c r="AP38" s="150"/>
      <c r="AQ38" s="150"/>
      <c r="AR38" s="150"/>
      <c r="AS38" s="150"/>
      <c r="AT38" s="150"/>
      <c r="AU38" s="150"/>
      <c r="AV38" s="150"/>
      <c r="AW38" s="150"/>
      <c r="AX38" s="150"/>
      <c r="AY38" s="150"/>
      <c r="AZ38" s="150"/>
      <c r="BA38" s="150"/>
      <c r="BB38" s="150"/>
      <c r="BC38" s="150"/>
      <c r="BD38" s="150"/>
      <c r="BE38" s="150"/>
      <c r="BF38" s="150"/>
      <c r="BG38" s="150"/>
      <c r="BH38" s="150"/>
    </row>
    <row r="39" spans="1:60" x14ac:dyDescent="0.2">
      <c r="A39" s="163" t="s">
        <v>232</v>
      </c>
      <c r="B39" s="164" t="s">
        <v>88</v>
      </c>
      <c r="C39" s="182" t="s">
        <v>163</v>
      </c>
      <c r="D39" s="165"/>
      <c r="E39" s="166"/>
      <c r="F39" s="167"/>
      <c r="G39" s="168">
        <f>SUMIF(AG40:AG45,"&lt;&gt;NOR",G40:G45)</f>
        <v>0</v>
      </c>
      <c r="H39" s="162"/>
      <c r="I39" s="162">
        <f>SUM(I40:I45)</f>
        <v>0</v>
      </c>
      <c r="J39" s="162"/>
      <c r="K39" s="162">
        <f>SUM(K40:K45)</f>
        <v>0</v>
      </c>
      <c r="L39" s="162"/>
      <c r="M39" s="162">
        <f>SUM(M40:M45)</f>
        <v>0</v>
      </c>
      <c r="N39" s="162"/>
      <c r="O39" s="162">
        <f>SUM(O40:O45)</f>
        <v>0</v>
      </c>
      <c r="P39" s="162"/>
      <c r="Q39" s="162">
        <f>SUM(Q40:Q45)</f>
        <v>0</v>
      </c>
      <c r="R39" s="162"/>
      <c r="S39" s="162"/>
      <c r="T39" s="162"/>
      <c r="U39" s="162"/>
      <c r="V39" s="162">
        <f>SUM(V40:V45)</f>
        <v>0</v>
      </c>
      <c r="W39" s="162"/>
      <c r="X39" s="162"/>
      <c r="AG39" t="s">
        <v>233</v>
      </c>
    </row>
    <row r="40" spans="1:60" outlineLevel="1" x14ac:dyDescent="0.2">
      <c r="A40" s="175">
        <v>28</v>
      </c>
      <c r="B40" s="176" t="s">
        <v>1636</v>
      </c>
      <c r="C40" s="183" t="s">
        <v>1718</v>
      </c>
      <c r="D40" s="177" t="s">
        <v>235</v>
      </c>
      <c r="E40" s="178">
        <v>1</v>
      </c>
      <c r="F40" s="179"/>
      <c r="G40" s="180">
        <f t="shared" ref="G40:G45" si="28">ROUND(E40*F40,2)</f>
        <v>0</v>
      </c>
      <c r="H40" s="161"/>
      <c r="I40" s="160">
        <f t="shared" ref="I40:I45" si="29">ROUND(E40*H40,2)</f>
        <v>0</v>
      </c>
      <c r="J40" s="161"/>
      <c r="K40" s="160">
        <f t="shared" ref="K40:K45" si="30">ROUND(E40*J40,2)</f>
        <v>0</v>
      </c>
      <c r="L40" s="160">
        <v>21</v>
      </c>
      <c r="M40" s="160">
        <f t="shared" ref="M40:M45" si="31">G40*(1+L40/100)</f>
        <v>0</v>
      </c>
      <c r="N40" s="160">
        <v>0</v>
      </c>
      <c r="O40" s="160">
        <f t="shared" ref="O40:O45" si="32">ROUND(E40*N40,2)</f>
        <v>0</v>
      </c>
      <c r="P40" s="160">
        <v>0</v>
      </c>
      <c r="Q40" s="160">
        <f t="shared" ref="Q40:Q45" si="33">ROUND(E40*P40,2)</f>
        <v>0</v>
      </c>
      <c r="R40" s="160"/>
      <c r="S40" s="160" t="s">
        <v>236</v>
      </c>
      <c r="T40" s="160" t="s">
        <v>295</v>
      </c>
      <c r="U40" s="160">
        <v>0</v>
      </c>
      <c r="V40" s="160">
        <f t="shared" ref="V40:V45" si="34">ROUND(E40*U40,2)</f>
        <v>0</v>
      </c>
      <c r="W40" s="160"/>
      <c r="X40" s="160" t="s">
        <v>261</v>
      </c>
      <c r="Y40" s="150"/>
      <c r="Z40" s="150"/>
      <c r="AA40" s="150"/>
      <c r="AB40" s="150"/>
      <c r="AC40" s="150"/>
      <c r="AD40" s="150"/>
      <c r="AE40" s="150"/>
      <c r="AF40" s="150"/>
      <c r="AG40" s="150" t="s">
        <v>1232</v>
      </c>
      <c r="AH40" s="150"/>
      <c r="AI40" s="150"/>
      <c r="AJ40" s="150"/>
      <c r="AK40" s="150"/>
      <c r="AL40" s="150"/>
      <c r="AM40" s="150"/>
      <c r="AN40" s="150"/>
      <c r="AO40" s="150"/>
      <c r="AP40" s="150"/>
      <c r="AQ40" s="150"/>
      <c r="AR40" s="150"/>
      <c r="AS40" s="150"/>
      <c r="AT40" s="150"/>
      <c r="AU40" s="150"/>
      <c r="AV40" s="150"/>
      <c r="AW40" s="150"/>
      <c r="AX40" s="150"/>
      <c r="AY40" s="150"/>
      <c r="AZ40" s="150"/>
      <c r="BA40" s="150"/>
      <c r="BB40" s="150"/>
      <c r="BC40" s="150"/>
      <c r="BD40" s="150"/>
      <c r="BE40" s="150"/>
      <c r="BF40" s="150"/>
      <c r="BG40" s="150"/>
      <c r="BH40" s="150"/>
    </row>
    <row r="41" spans="1:60" outlineLevel="1" x14ac:dyDescent="0.2">
      <c r="A41" s="175">
        <v>29</v>
      </c>
      <c r="B41" s="176" t="s">
        <v>1638</v>
      </c>
      <c r="C41" s="183" t="s">
        <v>1719</v>
      </c>
      <c r="D41" s="177" t="s">
        <v>235</v>
      </c>
      <c r="E41" s="178">
        <v>1</v>
      </c>
      <c r="F41" s="179"/>
      <c r="G41" s="180">
        <f t="shared" si="28"/>
        <v>0</v>
      </c>
      <c r="H41" s="161"/>
      <c r="I41" s="160">
        <f t="shared" si="29"/>
        <v>0</v>
      </c>
      <c r="J41" s="161"/>
      <c r="K41" s="160">
        <f t="shared" si="30"/>
        <v>0</v>
      </c>
      <c r="L41" s="160">
        <v>21</v>
      </c>
      <c r="M41" s="160">
        <f t="shared" si="31"/>
        <v>0</v>
      </c>
      <c r="N41" s="160">
        <v>0</v>
      </c>
      <c r="O41" s="160">
        <f t="shared" si="32"/>
        <v>0</v>
      </c>
      <c r="P41" s="160">
        <v>0</v>
      </c>
      <c r="Q41" s="160">
        <f t="shared" si="33"/>
        <v>0</v>
      </c>
      <c r="R41" s="160"/>
      <c r="S41" s="160" t="s">
        <v>236</v>
      </c>
      <c r="T41" s="160" t="s">
        <v>295</v>
      </c>
      <c r="U41" s="160">
        <v>0</v>
      </c>
      <c r="V41" s="160">
        <f t="shared" si="34"/>
        <v>0</v>
      </c>
      <c r="W41" s="160"/>
      <c r="X41" s="160" t="s">
        <v>261</v>
      </c>
      <c r="Y41" s="150"/>
      <c r="Z41" s="150"/>
      <c r="AA41" s="150"/>
      <c r="AB41" s="150"/>
      <c r="AC41" s="150"/>
      <c r="AD41" s="150"/>
      <c r="AE41" s="150"/>
      <c r="AF41" s="150"/>
      <c r="AG41" s="150" t="s">
        <v>1232</v>
      </c>
      <c r="AH41" s="150"/>
      <c r="AI41" s="150"/>
      <c r="AJ41" s="150"/>
      <c r="AK41" s="150"/>
      <c r="AL41" s="150"/>
      <c r="AM41" s="150"/>
      <c r="AN41" s="150"/>
      <c r="AO41" s="150"/>
      <c r="AP41" s="150"/>
      <c r="AQ41" s="150"/>
      <c r="AR41" s="150"/>
      <c r="AS41" s="150"/>
      <c r="AT41" s="150"/>
      <c r="AU41" s="150"/>
      <c r="AV41" s="150"/>
      <c r="AW41" s="150"/>
      <c r="AX41" s="150"/>
      <c r="AY41" s="150"/>
      <c r="AZ41" s="150"/>
      <c r="BA41" s="150"/>
      <c r="BB41" s="150"/>
      <c r="BC41" s="150"/>
      <c r="BD41" s="150"/>
      <c r="BE41" s="150"/>
      <c r="BF41" s="150"/>
      <c r="BG41" s="150"/>
      <c r="BH41" s="150"/>
    </row>
    <row r="42" spans="1:60" outlineLevel="1" x14ac:dyDescent="0.2">
      <c r="A42" s="175">
        <v>30</v>
      </c>
      <c r="B42" s="176" t="s">
        <v>1640</v>
      </c>
      <c r="C42" s="183" t="s">
        <v>1720</v>
      </c>
      <c r="D42" s="177" t="s">
        <v>235</v>
      </c>
      <c r="E42" s="178">
        <v>1</v>
      </c>
      <c r="F42" s="179"/>
      <c r="G42" s="180">
        <f t="shared" si="28"/>
        <v>0</v>
      </c>
      <c r="H42" s="161"/>
      <c r="I42" s="160">
        <f t="shared" si="29"/>
        <v>0</v>
      </c>
      <c r="J42" s="161"/>
      <c r="K42" s="160">
        <f t="shared" si="30"/>
        <v>0</v>
      </c>
      <c r="L42" s="160">
        <v>21</v>
      </c>
      <c r="M42" s="160">
        <f t="shared" si="31"/>
        <v>0</v>
      </c>
      <c r="N42" s="160">
        <v>0</v>
      </c>
      <c r="O42" s="160">
        <f t="shared" si="32"/>
        <v>0</v>
      </c>
      <c r="P42" s="160">
        <v>0</v>
      </c>
      <c r="Q42" s="160">
        <f t="shared" si="33"/>
        <v>0</v>
      </c>
      <c r="R42" s="160"/>
      <c r="S42" s="160" t="s">
        <v>236</v>
      </c>
      <c r="T42" s="160" t="s">
        <v>295</v>
      </c>
      <c r="U42" s="160">
        <v>0</v>
      </c>
      <c r="V42" s="160">
        <f t="shared" si="34"/>
        <v>0</v>
      </c>
      <c r="W42" s="160"/>
      <c r="X42" s="160" t="s">
        <v>261</v>
      </c>
      <c r="Y42" s="150"/>
      <c r="Z42" s="150"/>
      <c r="AA42" s="150"/>
      <c r="AB42" s="150"/>
      <c r="AC42" s="150"/>
      <c r="AD42" s="150"/>
      <c r="AE42" s="150"/>
      <c r="AF42" s="150"/>
      <c r="AG42" s="150" t="s">
        <v>1232</v>
      </c>
      <c r="AH42" s="150"/>
      <c r="AI42" s="150"/>
      <c r="AJ42" s="150"/>
      <c r="AK42" s="150"/>
      <c r="AL42" s="150"/>
      <c r="AM42" s="150"/>
      <c r="AN42" s="150"/>
      <c r="AO42" s="150"/>
      <c r="AP42" s="150"/>
      <c r="AQ42" s="150"/>
      <c r="AR42" s="150"/>
      <c r="AS42" s="150"/>
      <c r="AT42" s="150"/>
      <c r="AU42" s="150"/>
      <c r="AV42" s="150"/>
      <c r="AW42" s="150"/>
      <c r="AX42" s="150"/>
      <c r="AY42" s="150"/>
      <c r="AZ42" s="150"/>
      <c r="BA42" s="150"/>
      <c r="BB42" s="150"/>
      <c r="BC42" s="150"/>
      <c r="BD42" s="150"/>
      <c r="BE42" s="150"/>
      <c r="BF42" s="150"/>
      <c r="BG42" s="150"/>
      <c r="BH42" s="150"/>
    </row>
    <row r="43" spans="1:60" outlineLevel="1" x14ac:dyDescent="0.2">
      <c r="A43" s="175">
        <v>31</v>
      </c>
      <c r="B43" s="176" t="s">
        <v>1642</v>
      </c>
      <c r="C43" s="183" t="s">
        <v>1721</v>
      </c>
      <c r="D43" s="177" t="s">
        <v>235</v>
      </c>
      <c r="E43" s="178">
        <v>1</v>
      </c>
      <c r="F43" s="179"/>
      <c r="G43" s="180">
        <f t="shared" si="28"/>
        <v>0</v>
      </c>
      <c r="H43" s="161"/>
      <c r="I43" s="160">
        <f t="shared" si="29"/>
        <v>0</v>
      </c>
      <c r="J43" s="161"/>
      <c r="K43" s="160">
        <f t="shared" si="30"/>
        <v>0</v>
      </c>
      <c r="L43" s="160">
        <v>21</v>
      </c>
      <c r="M43" s="160">
        <f t="shared" si="31"/>
        <v>0</v>
      </c>
      <c r="N43" s="160">
        <v>0</v>
      </c>
      <c r="O43" s="160">
        <f t="shared" si="32"/>
        <v>0</v>
      </c>
      <c r="P43" s="160">
        <v>0</v>
      </c>
      <c r="Q43" s="160">
        <f t="shared" si="33"/>
        <v>0</v>
      </c>
      <c r="R43" s="160"/>
      <c r="S43" s="160" t="s">
        <v>236</v>
      </c>
      <c r="T43" s="160" t="s">
        <v>295</v>
      </c>
      <c r="U43" s="160">
        <v>0</v>
      </c>
      <c r="V43" s="160">
        <f t="shared" si="34"/>
        <v>0</v>
      </c>
      <c r="W43" s="160"/>
      <c r="X43" s="160" t="s">
        <v>261</v>
      </c>
      <c r="Y43" s="150"/>
      <c r="Z43" s="150"/>
      <c r="AA43" s="150"/>
      <c r="AB43" s="150"/>
      <c r="AC43" s="150"/>
      <c r="AD43" s="150"/>
      <c r="AE43" s="150"/>
      <c r="AF43" s="150"/>
      <c r="AG43" s="150" t="s">
        <v>1232</v>
      </c>
      <c r="AH43" s="150"/>
      <c r="AI43" s="150"/>
      <c r="AJ43" s="150"/>
      <c r="AK43" s="150"/>
      <c r="AL43" s="150"/>
      <c r="AM43" s="150"/>
      <c r="AN43" s="150"/>
      <c r="AO43" s="150"/>
      <c r="AP43" s="150"/>
      <c r="AQ43" s="150"/>
      <c r="AR43" s="150"/>
      <c r="AS43" s="150"/>
      <c r="AT43" s="150"/>
      <c r="AU43" s="150"/>
      <c r="AV43" s="150"/>
      <c r="AW43" s="150"/>
      <c r="AX43" s="150"/>
      <c r="AY43" s="150"/>
      <c r="AZ43" s="150"/>
      <c r="BA43" s="150"/>
      <c r="BB43" s="150"/>
      <c r="BC43" s="150"/>
      <c r="BD43" s="150"/>
      <c r="BE43" s="150"/>
      <c r="BF43" s="150"/>
      <c r="BG43" s="150"/>
      <c r="BH43" s="150"/>
    </row>
    <row r="44" spans="1:60" outlineLevel="1" x14ac:dyDescent="0.2">
      <c r="A44" s="175">
        <v>32</v>
      </c>
      <c r="B44" s="176" t="s">
        <v>1644</v>
      </c>
      <c r="C44" s="183" t="s">
        <v>1722</v>
      </c>
      <c r="D44" s="177" t="s">
        <v>235</v>
      </c>
      <c r="E44" s="178">
        <v>1</v>
      </c>
      <c r="F44" s="179"/>
      <c r="G44" s="180">
        <f t="shared" si="28"/>
        <v>0</v>
      </c>
      <c r="H44" s="161"/>
      <c r="I44" s="160">
        <f t="shared" si="29"/>
        <v>0</v>
      </c>
      <c r="J44" s="161"/>
      <c r="K44" s="160">
        <f t="shared" si="30"/>
        <v>0</v>
      </c>
      <c r="L44" s="160">
        <v>21</v>
      </c>
      <c r="M44" s="160">
        <f t="shared" si="31"/>
        <v>0</v>
      </c>
      <c r="N44" s="160">
        <v>0</v>
      </c>
      <c r="O44" s="160">
        <f t="shared" si="32"/>
        <v>0</v>
      </c>
      <c r="P44" s="160">
        <v>0</v>
      </c>
      <c r="Q44" s="160">
        <f t="shared" si="33"/>
        <v>0</v>
      </c>
      <c r="R44" s="160"/>
      <c r="S44" s="160" t="s">
        <v>236</v>
      </c>
      <c r="T44" s="160" t="s">
        <v>295</v>
      </c>
      <c r="U44" s="160">
        <v>0</v>
      </c>
      <c r="V44" s="160">
        <f t="shared" si="34"/>
        <v>0</v>
      </c>
      <c r="W44" s="160"/>
      <c r="X44" s="160" t="s">
        <v>261</v>
      </c>
      <c r="Y44" s="150"/>
      <c r="Z44" s="150"/>
      <c r="AA44" s="150"/>
      <c r="AB44" s="150"/>
      <c r="AC44" s="150"/>
      <c r="AD44" s="150"/>
      <c r="AE44" s="150"/>
      <c r="AF44" s="150"/>
      <c r="AG44" s="150" t="s">
        <v>1232</v>
      </c>
      <c r="AH44" s="150"/>
      <c r="AI44" s="150"/>
      <c r="AJ44" s="150"/>
      <c r="AK44" s="150"/>
      <c r="AL44" s="150"/>
      <c r="AM44" s="150"/>
      <c r="AN44" s="150"/>
      <c r="AO44" s="150"/>
      <c r="AP44" s="150"/>
      <c r="AQ44" s="150"/>
      <c r="AR44" s="150"/>
      <c r="AS44" s="150"/>
      <c r="AT44" s="150"/>
      <c r="AU44" s="150"/>
      <c r="AV44" s="150"/>
      <c r="AW44" s="150"/>
      <c r="AX44" s="150"/>
      <c r="AY44" s="150"/>
      <c r="AZ44" s="150"/>
      <c r="BA44" s="150"/>
      <c r="BB44" s="150"/>
      <c r="BC44" s="150"/>
      <c r="BD44" s="150"/>
      <c r="BE44" s="150"/>
      <c r="BF44" s="150"/>
      <c r="BG44" s="150"/>
      <c r="BH44" s="150"/>
    </row>
    <row r="45" spans="1:60" outlineLevel="1" x14ac:dyDescent="0.2">
      <c r="A45" s="169">
        <v>33</v>
      </c>
      <c r="B45" s="170" t="s">
        <v>1646</v>
      </c>
      <c r="C45" s="184" t="s">
        <v>1723</v>
      </c>
      <c r="D45" s="171" t="s">
        <v>235</v>
      </c>
      <c r="E45" s="172">
        <v>1</v>
      </c>
      <c r="F45" s="173"/>
      <c r="G45" s="174">
        <f t="shared" si="28"/>
        <v>0</v>
      </c>
      <c r="H45" s="161"/>
      <c r="I45" s="160">
        <f t="shared" si="29"/>
        <v>0</v>
      </c>
      <c r="J45" s="161"/>
      <c r="K45" s="160">
        <f t="shared" si="30"/>
        <v>0</v>
      </c>
      <c r="L45" s="160">
        <v>21</v>
      </c>
      <c r="M45" s="160">
        <f t="shared" si="31"/>
        <v>0</v>
      </c>
      <c r="N45" s="160">
        <v>0</v>
      </c>
      <c r="O45" s="160">
        <f t="shared" si="32"/>
        <v>0</v>
      </c>
      <c r="P45" s="160">
        <v>0</v>
      </c>
      <c r="Q45" s="160">
        <f t="shared" si="33"/>
        <v>0</v>
      </c>
      <c r="R45" s="160"/>
      <c r="S45" s="160" t="s">
        <v>236</v>
      </c>
      <c r="T45" s="160" t="s">
        <v>295</v>
      </c>
      <c r="U45" s="160">
        <v>0</v>
      </c>
      <c r="V45" s="160">
        <f t="shared" si="34"/>
        <v>0</v>
      </c>
      <c r="W45" s="160"/>
      <c r="X45" s="160" t="s">
        <v>261</v>
      </c>
      <c r="Y45" s="150"/>
      <c r="Z45" s="150"/>
      <c r="AA45" s="150"/>
      <c r="AB45" s="150"/>
      <c r="AC45" s="150"/>
      <c r="AD45" s="150"/>
      <c r="AE45" s="150"/>
      <c r="AF45" s="150"/>
      <c r="AG45" s="150" t="s">
        <v>1232</v>
      </c>
      <c r="AH45" s="150"/>
      <c r="AI45" s="150"/>
      <c r="AJ45" s="150"/>
      <c r="AK45" s="150"/>
      <c r="AL45" s="150"/>
      <c r="AM45" s="150"/>
      <c r="AN45" s="150"/>
      <c r="AO45" s="150"/>
      <c r="AP45" s="150"/>
      <c r="AQ45" s="150"/>
      <c r="AR45" s="150"/>
      <c r="AS45" s="150"/>
      <c r="AT45" s="150"/>
      <c r="AU45" s="150"/>
      <c r="AV45" s="150"/>
      <c r="AW45" s="150"/>
      <c r="AX45" s="150"/>
      <c r="AY45" s="150"/>
      <c r="AZ45" s="150"/>
      <c r="BA45" s="150"/>
      <c r="BB45" s="150"/>
      <c r="BC45" s="150"/>
      <c r="BD45" s="150"/>
      <c r="BE45" s="150"/>
      <c r="BF45" s="150"/>
      <c r="BG45" s="150"/>
      <c r="BH45" s="150"/>
    </row>
    <row r="46" spans="1:60" x14ac:dyDescent="0.2">
      <c r="A46" s="3"/>
      <c r="B46" s="4"/>
      <c r="C46" s="185"/>
      <c r="D46" s="6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AE46">
        <v>15</v>
      </c>
      <c r="AF46">
        <v>21</v>
      </c>
      <c r="AG46" t="s">
        <v>219</v>
      </c>
    </row>
    <row r="47" spans="1:60" x14ac:dyDescent="0.2">
      <c r="A47" s="153"/>
      <c r="B47" s="154" t="s">
        <v>31</v>
      </c>
      <c r="C47" s="186"/>
      <c r="D47" s="155"/>
      <c r="E47" s="156"/>
      <c r="F47" s="156"/>
      <c r="G47" s="181">
        <f>G8+G15+G24+G32+G39</f>
        <v>0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AE47">
        <f>SUMIF(L7:L45,AE46,G7:G45)</f>
        <v>0</v>
      </c>
      <c r="AF47">
        <f>SUMIF(L7:L45,AF46,G7:G45)</f>
        <v>0</v>
      </c>
      <c r="AG47" t="s">
        <v>253</v>
      </c>
    </row>
    <row r="48" spans="1:60" x14ac:dyDescent="0.2">
      <c r="A48" s="3"/>
      <c r="B48" s="4"/>
      <c r="C48" s="185"/>
      <c r="D48" s="6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33" x14ac:dyDescent="0.2">
      <c r="A49" s="3"/>
      <c r="B49" s="4"/>
      <c r="C49" s="185"/>
      <c r="D49" s="6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33" x14ac:dyDescent="0.2">
      <c r="A50" s="276" t="s">
        <v>254</v>
      </c>
      <c r="B50" s="276"/>
      <c r="C50" s="277"/>
      <c r="D50" s="6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33" x14ac:dyDescent="0.2">
      <c r="A51" s="257"/>
      <c r="B51" s="258"/>
      <c r="C51" s="259"/>
      <c r="D51" s="258"/>
      <c r="E51" s="258"/>
      <c r="F51" s="258"/>
      <c r="G51" s="260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AG51" t="s">
        <v>255</v>
      </c>
    </row>
    <row r="52" spans="1:33" x14ac:dyDescent="0.2">
      <c r="A52" s="261"/>
      <c r="B52" s="262"/>
      <c r="C52" s="263"/>
      <c r="D52" s="262"/>
      <c r="E52" s="262"/>
      <c r="F52" s="262"/>
      <c r="G52" s="264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33" x14ac:dyDescent="0.2">
      <c r="A53" s="261"/>
      <c r="B53" s="262"/>
      <c r="C53" s="263"/>
      <c r="D53" s="262"/>
      <c r="E53" s="262"/>
      <c r="F53" s="262"/>
      <c r="G53" s="264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33" x14ac:dyDescent="0.2">
      <c r="A54" s="261"/>
      <c r="B54" s="262"/>
      <c r="C54" s="263"/>
      <c r="D54" s="262"/>
      <c r="E54" s="262"/>
      <c r="F54" s="262"/>
      <c r="G54" s="264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33" x14ac:dyDescent="0.2">
      <c r="A55" s="265"/>
      <c r="B55" s="266"/>
      <c r="C55" s="267"/>
      <c r="D55" s="266"/>
      <c r="E55" s="266"/>
      <c r="F55" s="266"/>
      <c r="G55" s="268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33" x14ac:dyDescent="0.2">
      <c r="A56" s="3"/>
      <c r="B56" s="4"/>
      <c r="C56" s="185"/>
      <c r="D56" s="6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33" x14ac:dyDescent="0.2">
      <c r="C57" s="187"/>
      <c r="D57" s="10"/>
      <c r="AG57" t="s">
        <v>256</v>
      </c>
    </row>
    <row r="58" spans="1:33" x14ac:dyDescent="0.2">
      <c r="D58" s="10"/>
    </row>
    <row r="59" spans="1:33" x14ac:dyDescent="0.2">
      <c r="D59" s="10"/>
    </row>
    <row r="60" spans="1:33" x14ac:dyDescent="0.2">
      <c r="D60" s="10"/>
    </row>
    <row r="61" spans="1:33" x14ac:dyDescent="0.2">
      <c r="D61" s="10"/>
    </row>
    <row r="62" spans="1:33" x14ac:dyDescent="0.2">
      <c r="D62" s="10"/>
    </row>
    <row r="63" spans="1:33" x14ac:dyDescent="0.2">
      <c r="D63" s="10"/>
    </row>
    <row r="64" spans="1:33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6">
    <mergeCell ref="A51:G55"/>
    <mergeCell ref="A1:G1"/>
    <mergeCell ref="C2:G2"/>
    <mergeCell ref="C3:G3"/>
    <mergeCell ref="C4:G4"/>
    <mergeCell ref="A50:C50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12</vt:i4>
      </vt:variant>
      <vt:variant>
        <vt:lpstr>Pojmenované oblasti</vt:lpstr>
      </vt:variant>
      <vt:variant>
        <vt:i4>64</vt:i4>
      </vt:variant>
    </vt:vector>
  </HeadingPairs>
  <TitlesOfParts>
    <vt:vector size="76" baseType="lpstr">
      <vt:lpstr>Pokyny pro vyplnění</vt:lpstr>
      <vt:lpstr>Stavba</vt:lpstr>
      <vt:lpstr>VzorPolozky</vt:lpstr>
      <vt:lpstr>01_02 265-00 Pol</vt:lpstr>
      <vt:lpstr>01_02 265-1-1 Pol</vt:lpstr>
      <vt:lpstr>01_02 265-1-2 Pol</vt:lpstr>
      <vt:lpstr>01_02 265-1-3 Pol</vt:lpstr>
      <vt:lpstr>01_02 265-1-4 Pol</vt:lpstr>
      <vt:lpstr>01_02 265-1-5 Pol</vt:lpstr>
      <vt:lpstr>01_02 265-1-6 Pol</vt:lpstr>
      <vt:lpstr>01_02 265-1-7 Pol</vt:lpstr>
      <vt:lpstr>01_02 265-1-8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'01_02 265-00 Pol'!Názvy_tisku</vt:lpstr>
      <vt:lpstr>'01_02 265-1-1 Pol'!Názvy_tisku</vt:lpstr>
      <vt:lpstr>'01_02 265-1-2 Pol'!Názvy_tisku</vt:lpstr>
      <vt:lpstr>'01_02 265-1-3 Pol'!Názvy_tisku</vt:lpstr>
      <vt:lpstr>'01_02 265-1-4 Pol'!Názvy_tisku</vt:lpstr>
      <vt:lpstr>'01_02 265-1-5 Pol'!Názvy_tisku</vt:lpstr>
      <vt:lpstr>'01_02 265-1-6 Pol'!Názvy_tisku</vt:lpstr>
      <vt:lpstr>'01_02 265-1-7 Pol'!Názvy_tisku</vt:lpstr>
      <vt:lpstr>'01_02 265-1-8 Pol'!Názvy_tisku</vt:lpstr>
      <vt:lpstr>oadresa</vt:lpstr>
      <vt:lpstr>Stavba!Objednatel</vt:lpstr>
      <vt:lpstr>Stavba!Objekt</vt:lpstr>
      <vt:lpstr>'01_02 265-00 Pol'!Oblast_tisku</vt:lpstr>
      <vt:lpstr>'01_02 265-1-1 Pol'!Oblast_tisku</vt:lpstr>
      <vt:lpstr>'01_02 265-1-2 Pol'!Oblast_tisku</vt:lpstr>
      <vt:lpstr>'01_02 265-1-3 Pol'!Oblast_tisku</vt:lpstr>
      <vt:lpstr>'01_02 265-1-4 Pol'!Oblast_tisku</vt:lpstr>
      <vt:lpstr>'01_02 265-1-5 Pol'!Oblast_tisku</vt:lpstr>
      <vt:lpstr>'01_02 265-1-6 Pol'!Oblast_tisku</vt:lpstr>
      <vt:lpstr>'01_02 265-1-7 Pol'!Oblast_tisku</vt:lpstr>
      <vt:lpstr>'01_02 265-1-8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Kuruc</dc:creator>
  <cp:lastModifiedBy>Radek Matěj</cp:lastModifiedBy>
  <cp:lastPrinted>2019-03-19T12:27:02Z</cp:lastPrinted>
  <dcterms:created xsi:type="dcterms:W3CDTF">2009-04-08T07:15:50Z</dcterms:created>
  <dcterms:modified xsi:type="dcterms:W3CDTF">2021-02-09T08:12:32Z</dcterms:modified>
</cp:coreProperties>
</file>