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ZAKÁZKY\KAMÝK - ZATEPLENÍ\ZADÁVACÍ DOKUMENTACE\"/>
    </mc:Choice>
  </mc:AlternateContent>
  <xr:revisionPtr revIDLastSave="0" documentId="8_{F78A1701-F616-4167-AFBA-9CBB417A516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3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01 301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01 301 Pol'!$A$1:$Y$283</definedName>
    <definedName name="_xlnm.Print_Area" localSheetId="1">Stavba!$A$1:$J$74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3" i="1" l="1"/>
  <c r="I72" i="1"/>
  <c r="I71" i="1"/>
  <c r="I70" i="1"/>
  <c r="I18" i="1" s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G41" i="1"/>
  <c r="F41" i="1"/>
  <c r="G40" i="1"/>
  <c r="F40" i="1"/>
  <c r="G39" i="1"/>
  <c r="F39" i="1"/>
  <c r="G273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G11" i="12"/>
  <c r="I11" i="12"/>
  <c r="K11" i="12"/>
  <c r="M11" i="12"/>
  <c r="O11" i="12"/>
  <c r="Q11" i="12"/>
  <c r="V11" i="12"/>
  <c r="V8" i="12" s="1"/>
  <c r="G14" i="12"/>
  <c r="M14" i="12" s="1"/>
  <c r="I14" i="12"/>
  <c r="K14" i="12"/>
  <c r="O14" i="12"/>
  <c r="Q14" i="12"/>
  <c r="V14" i="12"/>
  <c r="G17" i="12"/>
  <c r="M17" i="12" s="1"/>
  <c r="I17" i="12"/>
  <c r="K17" i="12"/>
  <c r="O17" i="12"/>
  <c r="Q17" i="12"/>
  <c r="V17" i="12"/>
  <c r="G19" i="12"/>
  <c r="I19" i="12"/>
  <c r="G20" i="12"/>
  <c r="I20" i="12"/>
  <c r="K20" i="12"/>
  <c r="K19" i="12" s="1"/>
  <c r="M20" i="12"/>
  <c r="M19" i="12" s="1"/>
  <c r="O20" i="12"/>
  <c r="O19" i="12" s="1"/>
  <c r="Q20" i="12"/>
  <c r="Q19" i="12" s="1"/>
  <c r="V20" i="12"/>
  <c r="V19" i="12" s="1"/>
  <c r="Q23" i="12"/>
  <c r="V23" i="12"/>
  <c r="G24" i="12"/>
  <c r="G23" i="12" s="1"/>
  <c r="I24" i="12"/>
  <c r="I23" i="12" s="1"/>
  <c r="K24" i="12"/>
  <c r="K23" i="12" s="1"/>
  <c r="M24" i="12"/>
  <c r="M23" i="12" s="1"/>
  <c r="O24" i="12"/>
  <c r="O23" i="12" s="1"/>
  <c r="Q24" i="12"/>
  <c r="V24" i="12"/>
  <c r="G27" i="12"/>
  <c r="M27" i="12" s="1"/>
  <c r="M26" i="12" s="1"/>
  <c r="I27" i="12"/>
  <c r="I26" i="12" s="1"/>
  <c r="K27" i="12"/>
  <c r="K26" i="12" s="1"/>
  <c r="O27" i="12"/>
  <c r="Q27" i="12"/>
  <c r="V27" i="12"/>
  <c r="G30" i="12"/>
  <c r="I30" i="12"/>
  <c r="K30" i="12"/>
  <c r="M30" i="12"/>
  <c r="O30" i="12"/>
  <c r="O26" i="12" s="1"/>
  <c r="Q30" i="12"/>
  <c r="Q26" i="12" s="1"/>
  <c r="V30" i="12"/>
  <c r="V26" i="12" s="1"/>
  <c r="V33" i="12"/>
  <c r="G34" i="12"/>
  <c r="I34" i="12"/>
  <c r="I33" i="12" s="1"/>
  <c r="K34" i="12"/>
  <c r="K33" i="12" s="1"/>
  <c r="M34" i="12"/>
  <c r="O34" i="12"/>
  <c r="O33" i="12" s="1"/>
  <c r="Q34" i="12"/>
  <c r="Q33" i="12" s="1"/>
  <c r="V34" i="12"/>
  <c r="G37" i="12"/>
  <c r="I37" i="12"/>
  <c r="K37" i="12"/>
  <c r="M37" i="12"/>
  <c r="O37" i="12"/>
  <c r="Q37" i="12"/>
  <c r="V37" i="12"/>
  <c r="G38" i="12"/>
  <c r="G33" i="12" s="1"/>
  <c r="I38" i="12"/>
  <c r="K38" i="12"/>
  <c r="O38" i="12"/>
  <c r="Q38" i="12"/>
  <c r="V38" i="12"/>
  <c r="K40" i="12"/>
  <c r="V40" i="12"/>
  <c r="G41" i="12"/>
  <c r="M41" i="12" s="1"/>
  <c r="M40" i="12" s="1"/>
  <c r="I41" i="12"/>
  <c r="I40" i="12" s="1"/>
  <c r="K41" i="12"/>
  <c r="O41" i="12"/>
  <c r="Q41" i="12"/>
  <c r="V41" i="12"/>
  <c r="G42" i="12"/>
  <c r="I42" i="12"/>
  <c r="K42" i="12"/>
  <c r="M42" i="12"/>
  <c r="O42" i="12"/>
  <c r="O40" i="12" s="1"/>
  <c r="Q42" i="12"/>
  <c r="Q40" i="12" s="1"/>
  <c r="V42" i="12"/>
  <c r="G44" i="12"/>
  <c r="G43" i="12" s="1"/>
  <c r="I44" i="12"/>
  <c r="I43" i="12" s="1"/>
  <c r="K44" i="12"/>
  <c r="K43" i="12" s="1"/>
  <c r="M44" i="12"/>
  <c r="O44" i="12"/>
  <c r="O43" i="12" s="1"/>
  <c r="Q44" i="12"/>
  <c r="V44" i="12"/>
  <c r="G47" i="12"/>
  <c r="I47" i="12"/>
  <c r="K47" i="12"/>
  <c r="M47" i="12"/>
  <c r="O47" i="12"/>
  <c r="Q47" i="12"/>
  <c r="V47" i="12"/>
  <c r="V43" i="12" s="1"/>
  <c r="G50" i="12"/>
  <c r="M50" i="12" s="1"/>
  <c r="I50" i="12"/>
  <c r="K50" i="12"/>
  <c r="O50" i="12"/>
  <c r="Q50" i="12"/>
  <c r="V50" i="12"/>
  <c r="G52" i="12"/>
  <c r="I52" i="12"/>
  <c r="K52" i="12"/>
  <c r="M52" i="12"/>
  <c r="O52" i="12"/>
  <c r="Q52" i="12"/>
  <c r="Q43" i="12" s="1"/>
  <c r="V52" i="12"/>
  <c r="G54" i="12"/>
  <c r="I54" i="12"/>
  <c r="K54" i="12"/>
  <c r="M54" i="12"/>
  <c r="O54" i="12"/>
  <c r="Q54" i="12"/>
  <c r="V54" i="12"/>
  <c r="G59" i="12"/>
  <c r="I59" i="12"/>
  <c r="K59" i="12"/>
  <c r="M59" i="12"/>
  <c r="O59" i="12"/>
  <c r="Q59" i="12"/>
  <c r="V59" i="12"/>
  <c r="G62" i="12"/>
  <c r="I62" i="12"/>
  <c r="K62" i="12"/>
  <c r="M62" i="12"/>
  <c r="O62" i="12"/>
  <c r="Q62" i="12"/>
  <c r="V62" i="12"/>
  <c r="G64" i="12"/>
  <c r="M64" i="12" s="1"/>
  <c r="I64" i="12"/>
  <c r="K64" i="12"/>
  <c r="O64" i="12"/>
  <c r="Q64" i="12"/>
  <c r="V64" i="12"/>
  <c r="G67" i="12"/>
  <c r="M67" i="12" s="1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70" i="12"/>
  <c r="I70" i="12"/>
  <c r="K70" i="12"/>
  <c r="M70" i="12"/>
  <c r="O70" i="12"/>
  <c r="Q70" i="12"/>
  <c r="V70" i="12"/>
  <c r="G72" i="12"/>
  <c r="M72" i="12" s="1"/>
  <c r="I72" i="12"/>
  <c r="K72" i="12"/>
  <c r="O72" i="12"/>
  <c r="Q72" i="12"/>
  <c r="V72" i="12"/>
  <c r="G90" i="12"/>
  <c r="I90" i="12"/>
  <c r="K90" i="12"/>
  <c r="M90" i="12"/>
  <c r="O90" i="12"/>
  <c r="Q90" i="12"/>
  <c r="V90" i="12"/>
  <c r="G92" i="12"/>
  <c r="I92" i="12"/>
  <c r="K92" i="12"/>
  <c r="M92" i="12"/>
  <c r="O92" i="12"/>
  <c r="Q92" i="12"/>
  <c r="V92" i="12"/>
  <c r="G94" i="12"/>
  <c r="M94" i="12" s="1"/>
  <c r="I94" i="12"/>
  <c r="K94" i="12"/>
  <c r="O94" i="12"/>
  <c r="Q94" i="12"/>
  <c r="V94" i="12"/>
  <c r="G95" i="12"/>
  <c r="I95" i="12"/>
  <c r="K95" i="12"/>
  <c r="M95" i="12"/>
  <c r="O95" i="12"/>
  <c r="Q95" i="12"/>
  <c r="V95" i="12"/>
  <c r="G97" i="12"/>
  <c r="I97" i="12"/>
  <c r="I96" i="12" s="1"/>
  <c r="K97" i="12"/>
  <c r="K96" i="12" s="1"/>
  <c r="M97" i="12"/>
  <c r="O97" i="12"/>
  <c r="O96" i="12" s="1"/>
  <c r="Q97" i="12"/>
  <c r="Q96" i="12" s="1"/>
  <c r="V97" i="12"/>
  <c r="G101" i="12"/>
  <c r="I101" i="12"/>
  <c r="K101" i="12"/>
  <c r="M101" i="12"/>
  <c r="O101" i="12"/>
  <c r="Q101" i="12"/>
  <c r="V101" i="12"/>
  <c r="G102" i="12"/>
  <c r="G96" i="12" s="1"/>
  <c r="I102" i="12"/>
  <c r="K102" i="12"/>
  <c r="M102" i="12"/>
  <c r="O102" i="12"/>
  <c r="Q102" i="12"/>
  <c r="V102" i="12"/>
  <c r="G103" i="12"/>
  <c r="M103" i="12" s="1"/>
  <c r="I103" i="12"/>
  <c r="K103" i="12"/>
  <c r="O103" i="12"/>
  <c r="Q103" i="12"/>
  <c r="V103" i="12"/>
  <c r="V96" i="12" s="1"/>
  <c r="G105" i="12"/>
  <c r="M105" i="12" s="1"/>
  <c r="I105" i="12"/>
  <c r="K105" i="12"/>
  <c r="O105" i="12"/>
  <c r="Q105" i="12"/>
  <c r="V105" i="12"/>
  <c r="G108" i="12"/>
  <c r="I108" i="12"/>
  <c r="K108" i="12"/>
  <c r="M108" i="12"/>
  <c r="O108" i="12"/>
  <c r="Q108" i="12"/>
  <c r="V108" i="12"/>
  <c r="G111" i="12"/>
  <c r="G110" i="12" s="1"/>
  <c r="I111" i="12"/>
  <c r="I110" i="12" s="1"/>
  <c r="K111" i="12"/>
  <c r="K110" i="12" s="1"/>
  <c r="M111" i="12"/>
  <c r="O111" i="12"/>
  <c r="O110" i="12" s="1"/>
  <c r="Q111" i="12"/>
  <c r="V111" i="12"/>
  <c r="G114" i="12"/>
  <c r="I114" i="12"/>
  <c r="K114" i="12"/>
  <c r="M114" i="12"/>
  <c r="O114" i="12"/>
  <c r="Q114" i="12"/>
  <c r="V114" i="12"/>
  <c r="V110" i="12" s="1"/>
  <c r="G116" i="12"/>
  <c r="M116" i="12" s="1"/>
  <c r="I116" i="12"/>
  <c r="K116" i="12"/>
  <c r="O116" i="12"/>
  <c r="Q116" i="12"/>
  <c r="V116" i="12"/>
  <c r="G118" i="12"/>
  <c r="I118" i="12"/>
  <c r="K118" i="12"/>
  <c r="M118" i="12"/>
  <c r="O118" i="12"/>
  <c r="Q118" i="12"/>
  <c r="Q110" i="12" s="1"/>
  <c r="V118" i="12"/>
  <c r="G119" i="12"/>
  <c r="V119" i="12"/>
  <c r="G120" i="12"/>
  <c r="I120" i="12"/>
  <c r="I119" i="12" s="1"/>
  <c r="K120" i="12"/>
  <c r="K119" i="12" s="1"/>
  <c r="M120" i="12"/>
  <c r="M119" i="12" s="1"/>
  <c r="O120" i="12"/>
  <c r="O119" i="12" s="1"/>
  <c r="Q120" i="12"/>
  <c r="Q119" i="12" s="1"/>
  <c r="V120" i="12"/>
  <c r="G124" i="12"/>
  <c r="G123" i="12" s="1"/>
  <c r="I124" i="12"/>
  <c r="I123" i="12" s="1"/>
  <c r="K124" i="12"/>
  <c r="K123" i="12" s="1"/>
  <c r="M124" i="12"/>
  <c r="O124" i="12"/>
  <c r="Q124" i="12"/>
  <c r="V124" i="12"/>
  <c r="G128" i="12"/>
  <c r="I128" i="12"/>
  <c r="K128" i="12"/>
  <c r="M128" i="12"/>
  <c r="O128" i="12"/>
  <c r="Q128" i="12"/>
  <c r="Q123" i="12" s="1"/>
  <c r="V128" i="12"/>
  <c r="V123" i="12" s="1"/>
  <c r="G135" i="12"/>
  <c r="M135" i="12" s="1"/>
  <c r="I135" i="12"/>
  <c r="K135" i="12"/>
  <c r="O135" i="12"/>
  <c r="Q135" i="12"/>
  <c r="V135" i="12"/>
  <c r="G136" i="12"/>
  <c r="I136" i="12"/>
  <c r="K136" i="12"/>
  <c r="M136" i="12"/>
  <c r="O136" i="12"/>
  <c r="O123" i="12" s="1"/>
  <c r="Q136" i="12"/>
  <c r="V136" i="12"/>
  <c r="G139" i="12"/>
  <c r="V139" i="12"/>
  <c r="G140" i="12"/>
  <c r="I140" i="12"/>
  <c r="I139" i="12" s="1"/>
  <c r="K140" i="12"/>
  <c r="K139" i="12" s="1"/>
  <c r="M140" i="12"/>
  <c r="M139" i="12" s="1"/>
  <c r="O140" i="12"/>
  <c r="O139" i="12" s="1"/>
  <c r="Q140" i="12"/>
  <c r="Q139" i="12" s="1"/>
  <c r="V140" i="12"/>
  <c r="G142" i="12"/>
  <c r="M142" i="12" s="1"/>
  <c r="M141" i="12" s="1"/>
  <c r="I142" i="12"/>
  <c r="I141" i="12" s="1"/>
  <c r="K142" i="12"/>
  <c r="K141" i="12" s="1"/>
  <c r="O142" i="12"/>
  <c r="Q142" i="12"/>
  <c r="V142" i="12"/>
  <c r="G143" i="12"/>
  <c r="I143" i="12"/>
  <c r="K143" i="12"/>
  <c r="M143" i="12"/>
  <c r="O143" i="12"/>
  <c r="O141" i="12" s="1"/>
  <c r="Q143" i="12"/>
  <c r="Q141" i="12" s="1"/>
  <c r="V143" i="12"/>
  <c r="V141" i="12" s="1"/>
  <c r="G146" i="12"/>
  <c r="M146" i="12" s="1"/>
  <c r="I146" i="12"/>
  <c r="K146" i="12"/>
  <c r="O146" i="12"/>
  <c r="Q146" i="12"/>
  <c r="V146" i="12"/>
  <c r="G148" i="12"/>
  <c r="I148" i="12"/>
  <c r="K148" i="12"/>
  <c r="M148" i="12"/>
  <c r="O148" i="12"/>
  <c r="Q148" i="12"/>
  <c r="V148" i="12"/>
  <c r="G150" i="12"/>
  <c r="I150" i="12"/>
  <c r="K150" i="12"/>
  <c r="M150" i="12"/>
  <c r="O150" i="12"/>
  <c r="Q150" i="12"/>
  <c r="V150" i="12"/>
  <c r="G152" i="12"/>
  <c r="I152" i="12"/>
  <c r="K152" i="12"/>
  <c r="M152" i="12"/>
  <c r="O152" i="12"/>
  <c r="Q152" i="12"/>
  <c r="Q151" i="12" s="1"/>
  <c r="V152" i="12"/>
  <c r="V151" i="12" s="1"/>
  <c r="G155" i="12"/>
  <c r="M155" i="12" s="1"/>
  <c r="I155" i="12"/>
  <c r="K155" i="12"/>
  <c r="O155" i="12"/>
  <c r="Q155" i="12"/>
  <c r="V155" i="12"/>
  <c r="G168" i="12"/>
  <c r="I168" i="12"/>
  <c r="K168" i="12"/>
  <c r="M168" i="12"/>
  <c r="O168" i="12"/>
  <c r="O151" i="12" s="1"/>
  <c r="Q168" i="12"/>
  <c r="V168" i="12"/>
  <c r="G171" i="12"/>
  <c r="M171" i="12" s="1"/>
  <c r="I171" i="12"/>
  <c r="K171" i="12"/>
  <c r="O171" i="12"/>
  <c r="Q171" i="12"/>
  <c r="V171" i="12"/>
  <c r="G174" i="12"/>
  <c r="I174" i="12"/>
  <c r="K174" i="12"/>
  <c r="M174" i="12"/>
  <c r="O174" i="12"/>
  <c r="Q174" i="12"/>
  <c r="V174" i="12"/>
  <c r="G176" i="12"/>
  <c r="I176" i="12"/>
  <c r="K176" i="12"/>
  <c r="M176" i="12"/>
  <c r="O176" i="12"/>
  <c r="Q176" i="12"/>
  <c r="V176" i="12"/>
  <c r="G178" i="12"/>
  <c r="M178" i="12" s="1"/>
  <c r="I178" i="12"/>
  <c r="I151" i="12" s="1"/>
  <c r="K178" i="12"/>
  <c r="K151" i="12" s="1"/>
  <c r="O178" i="12"/>
  <c r="Q178" i="12"/>
  <c r="V178" i="12"/>
  <c r="V179" i="12"/>
  <c r="G180" i="12"/>
  <c r="M180" i="12" s="1"/>
  <c r="M179" i="12" s="1"/>
  <c r="I180" i="12"/>
  <c r="I179" i="12" s="1"/>
  <c r="K180" i="12"/>
  <c r="O180" i="12"/>
  <c r="Q180" i="12"/>
  <c r="V180" i="12"/>
  <c r="G182" i="12"/>
  <c r="I182" i="12"/>
  <c r="K182" i="12"/>
  <c r="K179" i="12" s="1"/>
  <c r="M182" i="12"/>
  <c r="O182" i="12"/>
  <c r="O179" i="12" s="1"/>
  <c r="Q182" i="12"/>
  <c r="Q179" i="12" s="1"/>
  <c r="V182" i="12"/>
  <c r="G183" i="12"/>
  <c r="I183" i="12"/>
  <c r="K183" i="12"/>
  <c r="M183" i="12"/>
  <c r="O183" i="12"/>
  <c r="Q183" i="12"/>
  <c r="V183" i="12"/>
  <c r="G184" i="12"/>
  <c r="I184" i="12"/>
  <c r="K184" i="12"/>
  <c r="M184" i="12"/>
  <c r="O184" i="12"/>
  <c r="Q184" i="12"/>
  <c r="V184" i="12"/>
  <c r="G186" i="12"/>
  <c r="I186" i="12"/>
  <c r="K186" i="12"/>
  <c r="M186" i="12"/>
  <c r="O186" i="12"/>
  <c r="Q186" i="12"/>
  <c r="V186" i="12"/>
  <c r="G187" i="12"/>
  <c r="I187" i="12"/>
  <c r="G188" i="12"/>
  <c r="I188" i="12"/>
  <c r="K188" i="12"/>
  <c r="M188" i="12"/>
  <c r="O188" i="12"/>
  <c r="O187" i="12" s="1"/>
  <c r="Q188" i="12"/>
  <c r="Q187" i="12" s="1"/>
  <c r="V188" i="12"/>
  <c r="V187" i="12" s="1"/>
  <c r="G190" i="12"/>
  <c r="M190" i="12" s="1"/>
  <c r="I190" i="12"/>
  <c r="K190" i="12"/>
  <c r="O190" i="12"/>
  <c r="Q190" i="12"/>
  <c r="V190" i="12"/>
  <c r="G191" i="12"/>
  <c r="I191" i="12"/>
  <c r="K191" i="12"/>
  <c r="K187" i="12" s="1"/>
  <c r="M191" i="12"/>
  <c r="O191" i="12"/>
  <c r="Q191" i="12"/>
  <c r="V191" i="12"/>
  <c r="G199" i="12"/>
  <c r="I199" i="12"/>
  <c r="K199" i="12"/>
  <c r="M199" i="12"/>
  <c r="O199" i="12"/>
  <c r="Q199" i="12"/>
  <c r="V199" i="12"/>
  <c r="G206" i="12"/>
  <c r="M206" i="12" s="1"/>
  <c r="I206" i="12"/>
  <c r="K206" i="12"/>
  <c r="O206" i="12"/>
  <c r="Q206" i="12"/>
  <c r="V206" i="12"/>
  <c r="V207" i="12"/>
  <c r="G208" i="12"/>
  <c r="M208" i="12" s="1"/>
  <c r="M207" i="12" s="1"/>
  <c r="I208" i="12"/>
  <c r="I207" i="12" s="1"/>
  <c r="K208" i="12"/>
  <c r="O208" i="12"/>
  <c r="Q208" i="12"/>
  <c r="V208" i="12"/>
  <c r="G215" i="12"/>
  <c r="I215" i="12"/>
  <c r="K215" i="12"/>
  <c r="K207" i="12" s="1"/>
  <c r="M215" i="12"/>
  <c r="O215" i="12"/>
  <c r="O207" i="12" s="1"/>
  <c r="Q215" i="12"/>
  <c r="Q207" i="12" s="1"/>
  <c r="V215" i="12"/>
  <c r="G220" i="12"/>
  <c r="I220" i="12"/>
  <c r="K220" i="12"/>
  <c r="M220" i="12"/>
  <c r="O220" i="12"/>
  <c r="Q220" i="12"/>
  <c r="V220" i="12"/>
  <c r="G223" i="12"/>
  <c r="I223" i="12"/>
  <c r="K223" i="12"/>
  <c r="M223" i="12"/>
  <c r="O223" i="12"/>
  <c r="Q223" i="12"/>
  <c r="V223" i="12"/>
  <c r="G226" i="12"/>
  <c r="I226" i="12"/>
  <c r="K226" i="12"/>
  <c r="M226" i="12"/>
  <c r="O226" i="12"/>
  <c r="Q226" i="12"/>
  <c r="V226" i="12"/>
  <c r="G227" i="12"/>
  <c r="I227" i="12"/>
  <c r="G228" i="12"/>
  <c r="I228" i="12"/>
  <c r="K228" i="12"/>
  <c r="M228" i="12"/>
  <c r="M227" i="12" s="1"/>
  <c r="O228" i="12"/>
  <c r="O227" i="12" s="1"/>
  <c r="Q228" i="12"/>
  <c r="Q227" i="12" s="1"/>
  <c r="V228" i="12"/>
  <c r="V227" i="12" s="1"/>
  <c r="G231" i="12"/>
  <c r="M231" i="12" s="1"/>
  <c r="I231" i="12"/>
  <c r="K231" i="12"/>
  <c r="O231" i="12"/>
  <c r="Q231" i="12"/>
  <c r="V231" i="12"/>
  <c r="G234" i="12"/>
  <c r="I234" i="12"/>
  <c r="K234" i="12"/>
  <c r="K227" i="12" s="1"/>
  <c r="M234" i="12"/>
  <c r="O234" i="12"/>
  <c r="Q234" i="12"/>
  <c r="V234" i="12"/>
  <c r="G237" i="12"/>
  <c r="I237" i="12"/>
  <c r="K237" i="12"/>
  <c r="M237" i="12"/>
  <c r="O237" i="12"/>
  <c r="Q237" i="12"/>
  <c r="V237" i="12"/>
  <c r="I240" i="12"/>
  <c r="K240" i="12"/>
  <c r="G241" i="12"/>
  <c r="I241" i="12"/>
  <c r="K241" i="12"/>
  <c r="M241" i="12"/>
  <c r="O241" i="12"/>
  <c r="O240" i="12" s="1"/>
  <c r="Q241" i="12"/>
  <c r="Q240" i="12" s="1"/>
  <c r="V241" i="12"/>
  <c r="V240" i="12" s="1"/>
  <c r="G242" i="12"/>
  <c r="M242" i="12" s="1"/>
  <c r="M240" i="12" s="1"/>
  <c r="I242" i="12"/>
  <c r="K242" i="12"/>
  <c r="O242" i="12"/>
  <c r="Q242" i="12"/>
  <c r="V242" i="12"/>
  <c r="G243" i="12"/>
  <c r="I243" i="12"/>
  <c r="K243" i="12"/>
  <c r="M243" i="12"/>
  <c r="O243" i="12"/>
  <c r="Q243" i="12"/>
  <c r="V243" i="12"/>
  <c r="G244" i="12"/>
  <c r="I244" i="12"/>
  <c r="K244" i="12"/>
  <c r="M244" i="12"/>
  <c r="O244" i="12"/>
  <c r="Q244" i="12"/>
  <c r="V244" i="12"/>
  <c r="G247" i="12"/>
  <c r="I247" i="12"/>
  <c r="K247" i="12"/>
  <c r="M247" i="12"/>
  <c r="O247" i="12"/>
  <c r="Q247" i="12"/>
  <c r="Q246" i="12" s="1"/>
  <c r="V247" i="12"/>
  <c r="V246" i="12" s="1"/>
  <c r="G248" i="12"/>
  <c r="M248" i="12" s="1"/>
  <c r="I248" i="12"/>
  <c r="I246" i="12" s="1"/>
  <c r="K248" i="12"/>
  <c r="O248" i="12"/>
  <c r="Q248" i="12"/>
  <c r="V248" i="12"/>
  <c r="G249" i="12"/>
  <c r="I249" i="12"/>
  <c r="K249" i="12"/>
  <c r="M249" i="12"/>
  <c r="O249" i="12"/>
  <c r="Q249" i="12"/>
  <c r="V249" i="12"/>
  <c r="G250" i="12"/>
  <c r="M250" i="12" s="1"/>
  <c r="I250" i="12"/>
  <c r="K250" i="12"/>
  <c r="O250" i="12"/>
  <c r="Q250" i="12"/>
  <c r="V250" i="12"/>
  <c r="G251" i="12"/>
  <c r="I251" i="12"/>
  <c r="K251" i="12"/>
  <c r="M251" i="12"/>
  <c r="O251" i="12"/>
  <c r="O246" i="12" s="1"/>
  <c r="Q251" i="12"/>
  <c r="V251" i="12"/>
  <c r="G252" i="12"/>
  <c r="I252" i="12"/>
  <c r="K252" i="12"/>
  <c r="M252" i="12"/>
  <c r="O252" i="12"/>
  <c r="Q252" i="12"/>
  <c r="V252" i="12"/>
  <c r="G253" i="12"/>
  <c r="I253" i="12"/>
  <c r="K253" i="12"/>
  <c r="K246" i="12" s="1"/>
  <c r="M253" i="12"/>
  <c r="O253" i="12"/>
  <c r="Q253" i="12"/>
  <c r="V253" i="12"/>
  <c r="V254" i="12"/>
  <c r="G255" i="12"/>
  <c r="M255" i="12" s="1"/>
  <c r="M254" i="12" s="1"/>
  <c r="I255" i="12"/>
  <c r="I254" i="12" s="1"/>
  <c r="K255" i="12"/>
  <c r="O255" i="12"/>
  <c r="Q255" i="12"/>
  <c r="V255" i="12"/>
  <c r="G257" i="12"/>
  <c r="I257" i="12"/>
  <c r="K257" i="12"/>
  <c r="K254" i="12" s="1"/>
  <c r="M257" i="12"/>
  <c r="O257" i="12"/>
  <c r="O254" i="12" s="1"/>
  <c r="Q257" i="12"/>
  <c r="Q254" i="12" s="1"/>
  <c r="V257" i="12"/>
  <c r="G258" i="12"/>
  <c r="I258" i="12"/>
  <c r="K258" i="12"/>
  <c r="M258" i="12"/>
  <c r="O258" i="12"/>
  <c r="Q258" i="12"/>
  <c r="V258" i="12"/>
  <c r="G260" i="12"/>
  <c r="I260" i="12"/>
  <c r="K260" i="12"/>
  <c r="M260" i="12"/>
  <c r="O260" i="12"/>
  <c r="Q260" i="12"/>
  <c r="Q259" i="12" s="1"/>
  <c r="V260" i="12"/>
  <c r="V259" i="12" s="1"/>
  <c r="G262" i="12"/>
  <c r="M262" i="12" s="1"/>
  <c r="I262" i="12"/>
  <c r="I259" i="12" s="1"/>
  <c r="K262" i="12"/>
  <c r="O262" i="12"/>
  <c r="Q262" i="12"/>
  <c r="V262" i="12"/>
  <c r="G263" i="12"/>
  <c r="I263" i="12"/>
  <c r="K263" i="12"/>
  <c r="M263" i="12"/>
  <c r="O263" i="12"/>
  <c r="Q263" i="12"/>
  <c r="V263" i="12"/>
  <c r="G264" i="12"/>
  <c r="M264" i="12" s="1"/>
  <c r="I264" i="12"/>
  <c r="K264" i="12"/>
  <c r="O264" i="12"/>
  <c r="Q264" i="12"/>
  <c r="V264" i="12"/>
  <c r="G265" i="12"/>
  <c r="I265" i="12"/>
  <c r="K265" i="12"/>
  <c r="M265" i="12"/>
  <c r="O265" i="12"/>
  <c r="O259" i="12" s="1"/>
  <c r="Q265" i="12"/>
  <c r="V265" i="12"/>
  <c r="G266" i="12"/>
  <c r="I266" i="12"/>
  <c r="K266" i="12"/>
  <c r="M266" i="12"/>
  <c r="O266" i="12"/>
  <c r="Q266" i="12"/>
  <c r="V266" i="12"/>
  <c r="G267" i="12"/>
  <c r="I267" i="12"/>
  <c r="K267" i="12"/>
  <c r="K259" i="12" s="1"/>
  <c r="M267" i="12"/>
  <c r="O267" i="12"/>
  <c r="Q267" i="12"/>
  <c r="V267" i="12"/>
  <c r="G269" i="12"/>
  <c r="I269" i="12"/>
  <c r="K269" i="12"/>
  <c r="M269" i="12"/>
  <c r="O269" i="12"/>
  <c r="Q269" i="12"/>
  <c r="V269" i="12"/>
  <c r="G270" i="12"/>
  <c r="M270" i="12" s="1"/>
  <c r="I270" i="12"/>
  <c r="K270" i="12"/>
  <c r="O270" i="12"/>
  <c r="Q270" i="12"/>
  <c r="V270" i="12"/>
  <c r="G271" i="12"/>
  <c r="I271" i="12"/>
  <c r="K271" i="12"/>
  <c r="M271" i="12"/>
  <c r="O271" i="12"/>
  <c r="Q271" i="12"/>
  <c r="V271" i="12"/>
  <c r="AF273" i="12"/>
  <c r="I20" i="1"/>
  <c r="I19" i="1"/>
  <c r="I17" i="1"/>
  <c r="I16" i="1"/>
  <c r="F42" i="1"/>
  <c r="G42" i="1"/>
  <c r="G25" i="1" s="1"/>
  <c r="A25" i="1" s="1"/>
  <c r="H41" i="1"/>
  <c r="I41" i="1" s="1"/>
  <c r="H40" i="1"/>
  <c r="I40" i="1" s="1"/>
  <c r="H39" i="1"/>
  <c r="H42" i="1" s="1"/>
  <c r="I74" i="1" l="1"/>
  <c r="J70" i="1" s="1"/>
  <c r="J53" i="1"/>
  <c r="J55" i="1"/>
  <c r="J67" i="1"/>
  <c r="J59" i="1"/>
  <c r="J65" i="1"/>
  <c r="J72" i="1"/>
  <c r="J57" i="1"/>
  <c r="J63" i="1"/>
  <c r="J69" i="1"/>
  <c r="J56" i="1"/>
  <c r="J62" i="1"/>
  <c r="J52" i="1"/>
  <c r="G26" i="1"/>
  <c r="A26" i="1"/>
  <c r="G28" i="1"/>
  <c r="G23" i="1"/>
  <c r="M187" i="12"/>
  <c r="M246" i="12"/>
  <c r="M8" i="12"/>
  <c r="M96" i="12"/>
  <c r="M259" i="12"/>
  <c r="M151" i="12"/>
  <c r="M123" i="12"/>
  <c r="M110" i="12"/>
  <c r="M43" i="12"/>
  <c r="G151" i="12"/>
  <c r="G254" i="12"/>
  <c r="G207" i="12"/>
  <c r="G179" i="12"/>
  <c r="G240" i="12"/>
  <c r="G40" i="12"/>
  <c r="G259" i="12"/>
  <c r="G141" i="12"/>
  <c r="G26" i="12"/>
  <c r="G246" i="12"/>
  <c r="AE273" i="12"/>
  <c r="M38" i="12"/>
  <c r="M33" i="12" s="1"/>
  <c r="I39" i="1"/>
  <c r="I42" i="1" s="1"/>
  <c r="I21" i="1"/>
  <c r="J28" i="1"/>
  <c r="J26" i="1"/>
  <c r="G38" i="1"/>
  <c r="F38" i="1"/>
  <c r="J23" i="1"/>
  <c r="J24" i="1"/>
  <c r="J25" i="1"/>
  <c r="J27" i="1"/>
  <c r="E24" i="1"/>
  <c r="E26" i="1"/>
  <c r="J68" i="1" l="1"/>
  <c r="J61" i="1"/>
  <c r="J73" i="1"/>
  <c r="J66" i="1"/>
  <c r="J60" i="1"/>
  <c r="J64" i="1"/>
  <c r="J54" i="1"/>
  <c r="J58" i="1"/>
  <c r="J71" i="1"/>
  <c r="J74" i="1" s="1"/>
  <c r="A23" i="1"/>
  <c r="J40" i="1"/>
  <c r="J41" i="1"/>
  <c r="J39" i="1"/>
  <c r="J42" i="1" s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Karel Hocke</author>
  </authors>
  <commentList>
    <comment ref="S6" authorId="0" shapeId="0" xr:uid="{B9ED8F4E-1492-4D7F-8554-A253282AF40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5B900BF-EDE9-4F85-A604-F82527A6C17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<sst xmlns="http://schemas.openxmlformats.org/spreadsheetml/2006/main" count="1384" uniqueCount="496">
  <si>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</si>
  <si>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</si>
  <si>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</si>
  <si>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</si>
  <si>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</si>
  <si>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</si>
  <si>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</si>
  <si>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</si>
  <si>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</si>
  <si>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</si>
  <si>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</si>
  <si>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</si>
  <si>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</si>
  <si>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</si>
  <si>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</si>
  <si>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</si>
  <si>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</si>
  <si>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</si>
  <si>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</si>
  <si>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</si>
  <si>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</si>
  <si>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</si>
  <si>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</si>
  <si>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</si>
  <si>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</si>
  <si>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</si>
  <si>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</si>
  <si>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</si>
  <si>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</si>
  <si>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</si>
  <si>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</si>
  <si>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</si>
  <si>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</si>
  <si>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</si>
  <si>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</si>
  <si>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</si>
  <si>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</si>
  <si>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</si>
  <si>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</si>
  <si>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</si>
  <si>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</si>
  <si>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</si>
  <si>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</si>
  <si>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301</t>
  </si>
  <si>
    <t>Zateplení, oprava balkonů</t>
  </si>
  <si>
    <t>SO 01</t>
  </si>
  <si>
    <t>Zateplení bytového domu</t>
  </si>
  <si>
    <t>Objekt:</t>
  </si>
  <si>
    <t>Rozpočet:</t>
  </si>
  <si>
    <t>21041</t>
  </si>
  <si>
    <t>Zateplení bytového domu čp. 181 - Kamýk nad Vltavou</t>
  </si>
  <si>
    <t>OBEC KAMÝK NAD VLTAVOU</t>
  </si>
  <si>
    <t>Kamýk nad Vltavou 69</t>
  </si>
  <si>
    <t>Kamýk nad Vltavou</t>
  </si>
  <si>
    <t>26263</t>
  </si>
  <si>
    <t>00242411</t>
  </si>
  <si>
    <t>CZ00242411</t>
  </si>
  <si>
    <t>S-B s.r.o.</t>
  </si>
  <si>
    <t>Husova 332</t>
  </si>
  <si>
    <t>Sedlčany</t>
  </si>
  <si>
    <t>26401</t>
  </si>
  <si>
    <t>25652362</t>
  </si>
  <si>
    <t>CZ25652362</t>
  </si>
  <si>
    <t xml:space="preserve">DLE VÝBĚROVÉHO ŘÍZENÍ  </t>
  </si>
  <si>
    <t>Stavba</t>
  </si>
  <si>
    <t>Celkem za stavbu</t>
  </si>
  <si>
    <t>CZK</t>
  </si>
  <si>
    <t>#POPS</t>
  </si>
  <si>
    <t>Popis stavby: 21041 - Zateplení bytového domu čp. 181 - Kamýk nad Vltavou</t>
  </si>
  <si>
    <t>#POPO</t>
  </si>
  <si>
    <t>Popis objektu: SO 01 - Zateplení bytového domu</t>
  </si>
  <si>
    <t>#POPR</t>
  </si>
  <si>
    <t>Popis rozpočtu: 301 - Zateplení, oprava balkonů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</si>
  <si>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</si>
  <si>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</si>
  <si>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</si>
  <si>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</si>
  <si>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</si>
  <si>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</si>
  <si>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</si>
  <si>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</si>
  <si>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</si>
  <si>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</si>
  <si>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</si>
  <si>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</si>
  <si>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</si>
  <si>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</si>
  <si>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</si>
  <si>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</si>
  <si>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</si>
  <si>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</si>
  <si>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</si>
  <si>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</si>
  <si>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</si>
  <si>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</si>
  <si>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</si>
  <si>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</si>
  <si>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</si>
  <si>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</si>
  <si>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</si>
  <si>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</si>
  <si>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</si>
  <si>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</si>
  <si>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764</t>
  </si>
  <si>
    <t>Konstrukce klempířské</t>
  </si>
  <si>
    <t>767</t>
  </si>
  <si>
    <t>Konstrukce zámečnické</t>
  </si>
  <si>
    <t>783</t>
  </si>
  <si>
    <t>Nátěry</t>
  </si>
  <si>
    <t>M21</t>
  </si>
  <si>
    <t>Elektromontáže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</si>
  <si>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</si>
  <si>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</si>
  <si>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</si>
  <si>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</si>
  <si>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</si>
  <si>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</si>
  <si>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</si>
  <si>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</si>
  <si>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</si>
  <si>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</si>
  <si>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</si>
  <si>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</si>
  <si>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</si>
  <si>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</si>
  <si>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</si>
  <si>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</si>
  <si>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</si>
  <si>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</si>
  <si>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</si>
  <si>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</si>
  <si>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</si>
  <si>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</si>
  <si>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</si>
  <si>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</si>
  <si>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</si>
  <si>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</si>
  <si>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</si>
  <si>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</si>
  <si>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</si>
  <si>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</si>
  <si>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</si>
  <si>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</si>
  <si>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</si>
  <si>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</si>
  <si>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</si>
  <si>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113106211R00</t>
  </si>
  <si>
    <t>Rozebrání dlažeb z velkých kostek v kam. těženém</t>
  </si>
  <si>
    <t>m2</t>
  </si>
  <si>
    <t>RTS 25/ I</t>
  </si>
  <si>
    <t>RTS 24/ I</t>
  </si>
  <si>
    <t>Práce</t>
  </si>
  <si>
    <t>Běžná</t>
  </si>
  <si>
    <t>POL1_</t>
  </si>
  <si>
    <t>Rozebrání stáv skladby z kostek kolem objektu : (11+26,5+11)*1,5+6*1,5</t>
  </si>
  <si>
    <t>VV</t>
  </si>
  <si>
    <t>132201110R00</t>
  </si>
  <si>
    <t>Hloubení rýh š.do 60 cm v hor.3 do 50 m3, STROJNĚ</t>
  </si>
  <si>
    <t>m3</t>
  </si>
  <si>
    <t>Odkop kolem objektu : (11+26,5+11)*0,8*1</t>
  </si>
  <si>
    <t>(3,9+16+1,8+28,1+15,8)*2,25*1</t>
  </si>
  <si>
    <t>174101102R00</t>
  </si>
  <si>
    <t>Zásyp ruční se zhutněním</t>
  </si>
  <si>
    <t>Zásyp kolem objektu : (11+26,5+11)*0,8*1</t>
  </si>
  <si>
    <t>181101111R00</t>
  </si>
  <si>
    <t>Úprava pláně v zářezech se zhutněním - ručně</t>
  </si>
  <si>
    <t>Úprava pláně po výkopových pracech : (3,9+16+1,8+28,1+15,8+8)*3</t>
  </si>
  <si>
    <t>216904391R00</t>
  </si>
  <si>
    <t>Příplatek za ruční dočištění ocelovými kartáči</t>
  </si>
  <si>
    <t>Očištění zábradlí ocelovými kartáči : 5,9*1,1*2*6*5+5,9*1,1*2*2</t>
  </si>
  <si>
    <t>Očištění zábradlí ocelovými kartáči - francouzské dveře : 1*1,1*5*2</t>
  </si>
  <si>
    <t>319201311R00</t>
  </si>
  <si>
    <t>Vyrovnání povrchu zdiva maltou tl.do 3 cm</t>
  </si>
  <si>
    <t>Příplatek za použití většího množství lepidla hrubý povrch : 3467,0025</t>
  </si>
  <si>
    <t>451971112R00</t>
  </si>
  <si>
    <t>Položení vrstvy z geotextilie, uchycení sponami</t>
  </si>
  <si>
    <t>Geotextilie - balkony : 6,5*1,8*6*5+6,5*1,8*2</t>
  </si>
  <si>
    <t>Geotextilie - stříšky : 6,5*1,8+6,5*1,8*2+6,6*1,8*3*4</t>
  </si>
  <si>
    <t>69366199R</t>
  </si>
  <si>
    <t>Geotextilie FILTEK 500 g/m2 š. 200cm 100% PP</t>
  </si>
  <si>
    <t>SPCM</t>
  </si>
  <si>
    <t>RTS 23/ II</t>
  </si>
  <si>
    <t>Specifikace</t>
  </si>
  <si>
    <t>POL3_</t>
  </si>
  <si>
    <t>Geotextilie - balkony : (6,5*1,8*6*5+6,5*1,8*2)*1,25</t>
  </si>
  <si>
    <t>Geotextilie - stříšky : (6,5*1,8+6,5*1,8*2+6,6*1,8*3*4)*1,25</t>
  </si>
  <si>
    <t>564861111R00</t>
  </si>
  <si>
    <t>Podklad ze štěrkodrti po zhutnění tloušťky 20 cm</t>
  </si>
  <si>
    <t>Kostky : 81,75</t>
  </si>
  <si>
    <t>Nový okapový chodník : (3,9+16+1,8+28,1+15,8+8)*0,8</t>
  </si>
  <si>
    <t>591311111R00</t>
  </si>
  <si>
    <t>Kladení dlažby z kostek vel. strus.do kam.těženého</t>
  </si>
  <si>
    <t>596811111RT4</t>
  </si>
  <si>
    <t>Kladení dlaždic kom.pro pěší, lože z kameniva těž. včetně dlaždic betonových HBB 50/50/5 cm</t>
  </si>
  <si>
    <t>Nový okapový chodník : (3,9+16+1,8+28,1+15,8+8)*0,5*1,1</t>
  </si>
  <si>
    <t>622326034R00</t>
  </si>
  <si>
    <t>Dilatační profil KZS Jubizol rohový PVC</t>
  </si>
  <si>
    <t>m</t>
  </si>
  <si>
    <t>622752231U00</t>
  </si>
  <si>
    <t>KZS lišta roh PVC+tkanina 10x10mm</t>
  </si>
  <si>
    <t>URS</t>
  </si>
  <si>
    <t>URS 10/ II</t>
  </si>
  <si>
    <t>622311521RU1</t>
  </si>
  <si>
    <t>Zateplovací systém Baumit, sokl, XPS tl. 80 mm s mozaikovou omítkou 5,5 kg/m2</t>
  </si>
  <si>
    <t>Sokl pod terénem : (11+26,5+11)*1</t>
  </si>
  <si>
    <t>(3,9+16+1,8+28,1+15,8)*1</t>
  </si>
  <si>
    <t>622311521RV1</t>
  </si>
  <si>
    <t>Zateplovací systém Baumit, sokl, XPS tl. 80 mm zakončený stěrkou s výztužnou tkaninou</t>
  </si>
  <si>
    <t>Sokl pod terénem : (11+26,5+11)*0,8</t>
  </si>
  <si>
    <t>(3,9+16+1,8+28,1+15,8)*2,25</t>
  </si>
  <si>
    <t>622326123RT1</t>
  </si>
  <si>
    <t>Zateplovací systém Jubizol,sokl, EPS sokl.tl.120mm systém EPS, omítka akrylát. Acryl finish S 1,5 mm</t>
  </si>
  <si>
    <t>Soklová část balkonů S03 : (6,4+1,4*2)*0,5*31</t>
  </si>
  <si>
    <t>622326134RT1</t>
  </si>
  <si>
    <t>Zateplovací systém Jubizol, fasáda, tl. 140 mm systém EPS, omítka akrylát. Acryl finish S 1,5 mm</t>
  </si>
  <si>
    <t>Zateplení EPS SO3 dle PD : 6,4*3,1*31</t>
  </si>
  <si>
    <t>622326136RT1</t>
  </si>
  <si>
    <t>Zateplovací systém Jubizol, fasáda, tl. 180 mm systém EPS, omítka akrylát. Acryl finish S 1,5 mm</t>
  </si>
  <si>
    <t>Zateplení EPS S01 dle PD : (5,7+0,7+1,8+0,25+1,8+0,25+5,85+0,7)*16,7</t>
  </si>
  <si>
    <t>6,4*3,1*5+1,4*17,8+6,5*4*2+6,5*3,1*7</t>
  </si>
  <si>
    <t>1,9*17,8*2+1,9*16,7+1*3</t>
  </si>
  <si>
    <t>6,5*3,1*3+7*16,7+4,6*16,7+4,8*17,8</t>
  </si>
  <si>
    <t>622326836R00</t>
  </si>
  <si>
    <t>Zatepl.syst.Jubizol, fasáda, miner.desky PV 180 mm systém MW, omítka akrylát. Acryl finish S 1,5 mm</t>
  </si>
  <si>
    <t>Zateplení vatou dle PD : 0,9*16,7*3+0,9*17,8+0,9*16,7+2,9*16,7</t>
  </si>
  <si>
    <t>6,3*17,8</t>
  </si>
  <si>
    <t>622391002R00</t>
  </si>
  <si>
    <t>Příplatek-mtž KZS podhledu,izolant,stěrka+výzt.tk.</t>
  </si>
  <si>
    <t>3467,0025*0,20</t>
  </si>
  <si>
    <t>622421146R00</t>
  </si>
  <si>
    <t>Omítka vnější stěn, MVC, štuková, složitost 5</t>
  </si>
  <si>
    <t>D3 čela lodžií : 184,085*0,3</t>
  </si>
  <si>
    <t>Omítka u paty lodžie : 1,3*2*8*0,6*6</t>
  </si>
  <si>
    <t>622423221R00</t>
  </si>
  <si>
    <t>Oprava vnějších omítek štukových, čl. III, do 20 %</t>
  </si>
  <si>
    <t>622904117R00</t>
  </si>
  <si>
    <t>Očištění fasád tlakovou vodou složitost 6 - 7</t>
  </si>
  <si>
    <t>Celková plocha fasády : 130,1055+114,1+186,4+142,6+615,04+1043,885+236,71+1128,2675</t>
  </si>
  <si>
    <t>711212111R00</t>
  </si>
  <si>
    <t>Penetrace podkladu nátěrem</t>
  </si>
  <si>
    <t>Celková plocha fasády - stávající fasáda + pod omítku 2x : (130,1055+114,1+186,4+142,6+615,04+1043,885+236,71+1128,2675)*2</t>
  </si>
  <si>
    <t>711404101R00</t>
  </si>
  <si>
    <t>Výztužná stěrka s armovací tkaninou</t>
  </si>
  <si>
    <t>Skladba SO4 dle PD : 6,4*1,8*3</t>
  </si>
  <si>
    <t>1,4*2,6*28</t>
  </si>
  <si>
    <t>6,4*1,5*18</t>
  </si>
  <si>
    <t>6,4*0,25*16</t>
  </si>
  <si>
    <t>0,25*3,1*14</t>
  </si>
  <si>
    <t>15*1+6,4*2+15*1+1,5*18,5+5</t>
  </si>
  <si>
    <t>2*2+1,4*2,6*26+2*2</t>
  </si>
  <si>
    <t>6,4*0,25*15</t>
  </si>
  <si>
    <t>0,25*3,1*10</t>
  </si>
  <si>
    <t>1,5*16,7+13*1+1,5*17,8</t>
  </si>
  <si>
    <t>6,4*2+1,4*2,6*5+6,4*0,25*5+6,4*1,5*6</t>
  </si>
  <si>
    <t>0,25*1,67+15,1</t>
  </si>
  <si>
    <t>6,4*2+1,5*2,6*6*2+6,4*1,5*7</t>
  </si>
  <si>
    <t>0,25*6,4*7+0,25*17,8*2</t>
  </si>
  <si>
    <t>6,4*1,5*6+0,25*3,1*2+6,4*0,25*6</t>
  </si>
  <si>
    <t>1,4*2,6*2</t>
  </si>
  <si>
    <t>339437T10</t>
  </si>
  <si>
    <t>Příplatek k cenám zateplení vnějších stěn za použití tepelněizolačních zátek z polystyrenu/vaty</t>
  </si>
  <si>
    <t>Vlastní</t>
  </si>
  <si>
    <t>S-B</t>
  </si>
  <si>
    <t>Celková plocha fasády : 114,1+186,4+142,6+615,04+1043,885+236,71+1128,2675</t>
  </si>
  <si>
    <t>339437T12</t>
  </si>
  <si>
    <t>Příplatek k cenám zateplení vnějších stěn za použití většího počtu kotev na m2</t>
  </si>
  <si>
    <t>Indiv</t>
  </si>
  <si>
    <t>339491T10</t>
  </si>
  <si>
    <t>Tenkovrstvá silikonová zrnitá omítka tl. 1,5 mm včetně penetrace vnějších stěn</t>
  </si>
  <si>
    <t>23170152R</t>
  </si>
  <si>
    <t>Pěna montážní pistol. PCI® Barrafix PU GUN  750 ml</t>
  </si>
  <si>
    <t>kus</t>
  </si>
  <si>
    <t>RTS 22/ I</t>
  </si>
  <si>
    <t>631315611R00</t>
  </si>
  <si>
    <t>Mazanina betonová tl. 12 - 24 cm C 16/20</t>
  </si>
  <si>
    <t>D3 balkony - odstranění potěrů : 220,902*0,15</t>
  </si>
  <si>
    <t>D1 stříšky : (6*2+6,4)*1,2*4*0,15</t>
  </si>
  <si>
    <t>6*1,2*2*0,15</t>
  </si>
  <si>
    <t>631319173R00</t>
  </si>
  <si>
    <t>Příplatek za stržení povrchu mazaniny tl. 12 cm</t>
  </si>
  <si>
    <t>631319185R00</t>
  </si>
  <si>
    <t>Příplatek za sklon mazaniny 15°-35°  tl.12 - 24 cm</t>
  </si>
  <si>
    <t>631319192R00</t>
  </si>
  <si>
    <t>Příplatek za nízký prostor pro mazaninu tl. 12 cm</t>
  </si>
  <si>
    <t>Příplatek za omezený prostor na balkonech : 48,5433</t>
  </si>
  <si>
    <t>632411104RT1</t>
  </si>
  <si>
    <t>Vyrovnávací stěrka Cemix 050, ruční zprac. tl.4 mm samonivelační anhydritová směs 30 Cemix 050 30 MPa</t>
  </si>
  <si>
    <t>Vyrovnání podkladu - balkony : 6,5*1,8*6*5+6,5*1,8*2</t>
  </si>
  <si>
    <t>Vyrovnání podkladu - stříšky : 6,5*1,8+6,5*1,8*2+6,6*1,8*3*4</t>
  </si>
  <si>
    <t>246180138R</t>
  </si>
  <si>
    <t>SuperTectum Flex PU (kartuš 600 g) polyuretanový tmel</t>
  </si>
  <si>
    <t>Tmel na oplechování balkonů a stříšek : 7+9*4+3</t>
  </si>
  <si>
    <t>941941032R00</t>
  </si>
  <si>
    <t>Montáž lešení leh.řad.s podlahami,š.do 1 m, H 30 m</t>
  </si>
  <si>
    <t>Lešení : (18,2+10,3+12,5+8,5+7,5+8,5+8,5+5+2,5+2,5+7+2,7+7+9+3+7+5+7+1+8,5)*18,6</t>
  </si>
  <si>
    <t>20% rezerva za členitost fasády : 2626,32*0,2</t>
  </si>
  <si>
    <t>941941502R00</t>
  </si>
  <si>
    <t xml:space="preserve">Doprava lešení pronaj-dovoz a odvoz sady do 250m2 </t>
  </si>
  <si>
    <t>km</t>
  </si>
  <si>
    <t>70*2*10</t>
  </si>
  <si>
    <t>941941111R00</t>
  </si>
  <si>
    <t>Pronájem lešení za den</t>
  </si>
  <si>
    <t>Pronájem 180 dní : 3151,584*180</t>
  </si>
  <si>
    <t>941941832R00</t>
  </si>
  <si>
    <t>Demontáž lešení leh.řad.s podlahami,š.1 m, H 30 m</t>
  </si>
  <si>
    <t>953981103R00</t>
  </si>
  <si>
    <t>Chemické kotvy do betonu, hl. 110 mm, M 12, ampule</t>
  </si>
  <si>
    <t>KOtvení zábradlí balkonů a u francouzských dveří : 12*6*5+12*2</t>
  </si>
  <si>
    <t>8*4</t>
  </si>
  <si>
    <t>965043421RT1</t>
  </si>
  <si>
    <t>Bourání podkladů bet., potěr tl. 15 cm, pl.1 m2 mazanina tl. 10 - 15 cm s potěrem</t>
  </si>
  <si>
    <t>965081812RT1</t>
  </si>
  <si>
    <t>Bourání dlažeb terac.,čedič. tl.do 30 mm, pl. 1 m2 dlaždice teracové</t>
  </si>
  <si>
    <t>Lodžie D3 : 5,815*1,2+5,815*1,2+5,72*1,2+5,72*1,2+5,72*1,2+5,72*1,2</t>
  </si>
  <si>
    <t>5,815*1,2+5,72*1,2+5,72*1,2+5,72*1,2+5,72*1,2+5,815*1,2</t>
  </si>
  <si>
    <t>5,72*1,2+5,815*1,2+5,815*1,2+5,72*1,2+5,72*1,2+5,72*1,2</t>
  </si>
  <si>
    <t>5,72*1,2+5,815*1,2+5,72*1,2+5,72*1,2+5,72*1,2+5,815*1,2</t>
  </si>
  <si>
    <t>5,815*1,2+5,72*1,2</t>
  </si>
  <si>
    <t>978015331R00</t>
  </si>
  <si>
    <t>Otlučení omítek vnějších MVC v složit.5-7 do 20 %</t>
  </si>
  <si>
    <t>978015391R00</t>
  </si>
  <si>
    <t>Otlučení omítek vnějších MVC v složit.5-7 do 100 %</t>
  </si>
  <si>
    <t>999281111R00</t>
  </si>
  <si>
    <t>Přesun hmot pro opravy a údržbu do výšky 25 m</t>
  </si>
  <si>
    <t>t</t>
  </si>
  <si>
    <t>Přesun hmot</t>
  </si>
  <si>
    <t>POL7_</t>
  </si>
  <si>
    <t>711212000RT1</t>
  </si>
  <si>
    <t>Penetrace podkladu pod hydroizolační nátěr,vč.dod. ASO-Unigrund (fa Schömburg)</t>
  </si>
  <si>
    <t>RTS 22/ II</t>
  </si>
  <si>
    <t>RTS 18/ I</t>
  </si>
  <si>
    <t>711212002RT2</t>
  </si>
  <si>
    <t>Hydroizolační povlak - nátěr nebo stěrka Aquafin 2K (fa Schömburg),proti tlak.vodě,tl.2,5mm</t>
  </si>
  <si>
    <t>Stěrka na balkony a stříšky vč. boků : 6,5*1,8*6*5+6,5*1,8*2</t>
  </si>
  <si>
    <t>6,5*1,8+6,5*1,8*2+6,6*1,8*3*4</t>
  </si>
  <si>
    <t>711823121RT6</t>
  </si>
  <si>
    <t>Montáž nopové fólie svisle včetně dodávky fólie DEKDREN T20</t>
  </si>
  <si>
    <t>Nový okapový chodník : (3,9+16+1,8+28,1+15,8+8)*3*1,15</t>
  </si>
  <si>
    <t>711823129RT5</t>
  </si>
  <si>
    <t>Montáž ukončovací lišty k nopové fólii včetně dodávky lišty DEKDREN T20</t>
  </si>
  <si>
    <t>Nový okapový chodník : (3,9+16+1,8+28,1+15,8+8)</t>
  </si>
  <si>
    <t>998711102R00</t>
  </si>
  <si>
    <t>Přesun hmot pro izolace proti vodě, výšky do 12 m</t>
  </si>
  <si>
    <t>712373111R00</t>
  </si>
  <si>
    <t>Krytina střech do 10° fólie, 6 kotev/m2, na beton</t>
  </si>
  <si>
    <t>PVC pochozí folie - balkony : 6,5*1,8*6*5+6,5*1,8*2</t>
  </si>
  <si>
    <t>PVC folie - stříšky : 6,5*1,8+6,5*1,8*2+6,6*1,8*3*4</t>
  </si>
  <si>
    <t>712378003R00</t>
  </si>
  <si>
    <t>Atiková okapnice VIPLANYL RŠ 250 mm</t>
  </si>
  <si>
    <t>Okapnice balkony : 6*6*1,25</t>
  </si>
  <si>
    <t>6*6*1,25</t>
  </si>
  <si>
    <t>6*2*1,25</t>
  </si>
  <si>
    <t>Okapnice stříšky : (6+1,3)*1,25</t>
  </si>
  <si>
    <t>(6+1,3)*3*1,25</t>
  </si>
  <si>
    <t>(6+1,3)*1,25</t>
  </si>
  <si>
    <t>712378005R00</t>
  </si>
  <si>
    <t>Stěnová lišta vyhnutá VIPLANYL RŠ 70 mm</t>
  </si>
  <si>
    <t>Balkony : ((1,2*2+6)*6*5+(1,2*2+6)*2)*1,25</t>
  </si>
  <si>
    <t>Stříšky : (6+1,2)*14*1,25</t>
  </si>
  <si>
    <t>712378007R00</t>
  </si>
  <si>
    <t>Rohová lišta vnitřní VIPLANYL RŠ 100 mm</t>
  </si>
  <si>
    <t>283220012R</t>
  </si>
  <si>
    <t>Fólie izolační DEKPLAN 76 tl. 1,5 mm š. 1600 mm PVC-P s PES výztuží, šedá</t>
  </si>
  <si>
    <t>PVC folie - stříšky : (6,5*1,8+6,5*1,8*2+6,6*1,8*3*4)*1,25</t>
  </si>
  <si>
    <t>28322107R</t>
  </si>
  <si>
    <t>Fólie Fatrafol 814 tl. 2,5 mm, š. 1000 mm střešní barevná</t>
  </si>
  <si>
    <t>PVC pochozí folie - balkony : (6,5*1,8*6*5+6,5*1,8*2)*1,25</t>
  </si>
  <si>
    <t>998712103R00</t>
  </si>
  <si>
    <t>Přesun hmot pro povlakové krytiny, výšky do 24 m</t>
  </si>
  <si>
    <t>713133113R00</t>
  </si>
  <si>
    <t>Montáž zakládací lišty pro izolaci, beton systémové řešení soklu s 2x přesíťováním</t>
  </si>
  <si>
    <t>založení s ozubem : 28,65*2+28,95*2</t>
  </si>
  <si>
    <t>283502543R</t>
  </si>
  <si>
    <t>Zátka EPS bílá d=70 mm k zapouštěcím hmoždinkám</t>
  </si>
  <si>
    <t>283502551R</t>
  </si>
  <si>
    <t>Zátka minerální d=72 mm, tl=20 mm k zapouštěcím hmoždinkám</t>
  </si>
  <si>
    <t>55392914R</t>
  </si>
  <si>
    <t>Rohový profil založení tl. izolantu 180 mm soklový profil, tl. Al plechu 0,95 mm, délka 2 m, 2,5 m</t>
  </si>
  <si>
    <t>Založení s ozubem : (28,65*2+28,95*2)*1,2</t>
  </si>
  <si>
    <t>998713103R00</t>
  </si>
  <si>
    <t>Přesun hmot pro izolace tepelné, výšky do 24 m</t>
  </si>
  <si>
    <t>764812660RT2</t>
  </si>
  <si>
    <t>Oplechování říms z lakovaného Pz plechu, rš 400 mm nalepení Enkolitem</t>
  </si>
  <si>
    <t>Detail napojení zateplení na stáv. atiku : (28,65*2+28,95*2)*1,15</t>
  </si>
  <si>
    <t>764816133RT2</t>
  </si>
  <si>
    <t>Oplechování parapetů, lakovaný Pz plech, rš 330 mm lepení Enkolitem</t>
  </si>
  <si>
    <t>764322830R00</t>
  </si>
  <si>
    <t>Demontáž oplechování lodžií, TK, rš 400 mm, do 30°</t>
  </si>
  <si>
    <t>D3 dem. oplechování lodžií : 5,815*2+5,72*4</t>
  </si>
  <si>
    <t>5,815*2+5,72*4</t>
  </si>
  <si>
    <t>5,815+5,72</t>
  </si>
  <si>
    <t>Okapnice kolem ploché střechy : 15*4</t>
  </si>
  <si>
    <t>764410850R00</t>
  </si>
  <si>
    <t>Demontáž oplechování parapetů,rš od 100 do 330 mm</t>
  </si>
  <si>
    <t>Dem. parapetů D2 : 1,75+2,05+1,2+0,85+2,05+2,05+0,85+1,2+2,05+0,85+1,2+2,05+0,85+1,2+2,05+2,05+2,05+0,85+1,2+1,2+0,85+2,05+2,05+0,85+0,85+1,2+2,05</t>
  </si>
  <si>
    <t>1,75+2,05+1,2+0,85+2,05+1,2+0,85+2,05+2,05+0,85+1,2+2,05+2,05+2,05+0,85+1,2+1,2+0,85+2,05+2,05+0,85+1,2+1,2+0,85+0,85+0,85+1,2+2,05</t>
  </si>
  <si>
    <t>1,75+2,05+1,2+0,85+2,05+2,05+0,85+1,2+2,05+0,85+1,2+2,05+0,85+1,2+2,05+2,05+2,05+0,85+1,2+1,2+0,85+2,05+2,05+0,85+0,85+1,2+2,05</t>
  </si>
  <si>
    <t>1,75+2,05+1,2+0,85+2,05+1,2+0,85+2,05+2,05+0,85+1,2+2,05+2,05+2,05+0,85+1,2+1,2+0,85+2,05+2,05+0,85+1,2+1,2+0,85+0,85+0,85+1,2+2,05+2,525</t>
  </si>
  <si>
    <t>1,75+2,05+1,2+0,85+2,05+2,05+0,85+1,2+2,05+0,85+1,2+2,05+0,85+1,2+2,05+2,05+2,05+0,85+1,2+1,2+0,85+2,05+2,05+0,85+0,85+1,2+2,05+2,525</t>
  </si>
  <si>
    <t>1,75+2,05+1,2+0,85+0,85+1,2+1,2+2,05+2,05+2,525</t>
  </si>
  <si>
    <t>998764103R00</t>
  </si>
  <si>
    <t>Přesun hmot pro klempířské konstr., výšky do 24 m</t>
  </si>
  <si>
    <t>767392802R00</t>
  </si>
  <si>
    <t>Demontáž krytin střech z plechů, šroubovaných</t>
  </si>
  <si>
    <t>Stříšky, balkony D1 : 1,3*6+(1,3+6)*0,15</t>
  </si>
  <si>
    <t>1,3*6*3+(1,3+6)*0,15*3</t>
  </si>
  <si>
    <t>1,3*6+(1,3+6)*0,15</t>
  </si>
  <si>
    <t>767995106R00</t>
  </si>
  <si>
    <t>Výroba a montáž kov. atypických konstr. do 250 kg</t>
  </si>
  <si>
    <t>kg</t>
  </si>
  <si>
    <t>Úprava zábradlí vč. zkrácení : 90*6*5+90*2</t>
  </si>
  <si>
    <t>Materiál pro úpravu zábradlí : 960</t>
  </si>
  <si>
    <t>Zábradlí u francouzských dveří : 40*5</t>
  </si>
  <si>
    <t>Materiál pro úpravu zábradlí : 150</t>
  </si>
  <si>
    <t>767996803R00</t>
  </si>
  <si>
    <t>Demontáž atypických ocelových konstr. do 250 kg</t>
  </si>
  <si>
    <t>Demontáž zábradlí - vyříznutí : 90*6*5+90*2</t>
  </si>
  <si>
    <t>404459741R</t>
  </si>
  <si>
    <t>Hutní materiál pro úpravu zábradlí</t>
  </si>
  <si>
    <t>Plotny, jekly s veškerým příslušenstvím pro úpravu zábradlí dle PD : (30*6*5+30*2)*1,1</t>
  </si>
  <si>
    <t>Zábradlí u francouzských dveří - Plotny, jekly s veškerým příslušenstvím pro úpravu zábradlí dle PD : 30*5*1,1</t>
  </si>
  <si>
    <t>998767103R00</t>
  </si>
  <si>
    <t>Přesun hmot pro zámečnické konstr., výšky do 24 m</t>
  </si>
  <si>
    <t>783108814RT2</t>
  </si>
  <si>
    <t>Tryskání minerál. materiálem, stupeň očištění Sa 3 tryskací materiál přírodní granát GMA</t>
  </si>
  <si>
    <t>Očištění zábradlí tryskáním : 5,9*1,1*2*6*5+5,9*1,1*2*2</t>
  </si>
  <si>
    <t>Tryskání zábradlí - francouzské dveře : 1*1,1*5*2</t>
  </si>
  <si>
    <t>783222100R00</t>
  </si>
  <si>
    <t>Nátěr syntetický kovových konstrukcí dvojnásobný</t>
  </si>
  <si>
    <t>Nátěr zábradlí : 5,9*1,1*2*6*5+5,9*1,1*2*2</t>
  </si>
  <si>
    <t>Zábradlí - francouzské dveře : 1*1,1*5*2</t>
  </si>
  <si>
    <t>783226100R00</t>
  </si>
  <si>
    <t>Nátěr syntetický kovových konstrukcí základní</t>
  </si>
  <si>
    <t>783903811R00</t>
  </si>
  <si>
    <t>Odmaštění chemickými rozpouštědly</t>
  </si>
  <si>
    <t>Očištění zábradlí - odmaštění : 5,9*1,1*2*6*5+5,9*1,1*2*2</t>
  </si>
  <si>
    <t>210220741R01</t>
  </si>
  <si>
    <t>Demontáž a montáž nového hromosvodu dle PD (pouze svody po fasádě) 6x svod dl. 17 m</t>
  </si>
  <si>
    <t>soubor</t>
  </si>
  <si>
    <t>2108001874T1</t>
  </si>
  <si>
    <t>Demontáž a zpětná montáž svítidel na fasádě vč. krabiček a zabezpečení kabelů 6 ks  osv.těles, 2 instalační krabice, 2x zvonky</t>
  </si>
  <si>
    <t>460620006RT1</t>
  </si>
  <si>
    <t>Osetí povrchu trávou včetně dodávky osiva</t>
  </si>
  <si>
    <t>Osetí po výkopových pracech : (3,9+16+1,8+28,1+15,8+8)*3</t>
  </si>
  <si>
    <t>979082219R00</t>
  </si>
  <si>
    <t>Příplatek za dopravu suti po suchu za další 1 km</t>
  </si>
  <si>
    <t>Přesun suti</t>
  </si>
  <si>
    <t>POL8_</t>
  </si>
  <si>
    <t>979094211R00</t>
  </si>
  <si>
    <t>Nakládání nebo překládání vybourané suti</t>
  </si>
  <si>
    <t>979011219R00</t>
  </si>
  <si>
    <t>Přípl.k svislé dopr.suti za každé další NP nošením</t>
  </si>
  <si>
    <t>979081111R00</t>
  </si>
  <si>
    <t>Odvoz suti a vybour. hmot na skládku do 1 km</t>
  </si>
  <si>
    <t>979082121R00</t>
  </si>
  <si>
    <t>Příplatek k vnitrost. dopravě suti za dalších 5 m</t>
  </si>
  <si>
    <t>979990107R00</t>
  </si>
  <si>
    <t>Poplatek za uložení suti - směs betonu,cihel,dřeva, skupina odpadu 170904</t>
  </si>
  <si>
    <t>979087311R00</t>
  </si>
  <si>
    <t>Vodorovné přemístění suti nošením do 10 m</t>
  </si>
  <si>
    <t>005111021R</t>
  </si>
  <si>
    <t>Vytyčení inženýrských sítí</t>
  </si>
  <si>
    <t>Soubor</t>
  </si>
  <si>
    <t>VRN</t>
  </si>
  <si>
    <t>POL99_8</t>
  </si>
  <si>
    <t>Vytyčení médií kvůli odkopům kolem objektu : 1</t>
  </si>
  <si>
    <t>005122010R</t>
  </si>
  <si>
    <t xml:space="preserve">Provoz objednatele </t>
  </si>
  <si>
    <t>005124741R</t>
  </si>
  <si>
    <t>Koordinační činnost BOZP</t>
  </si>
  <si>
    <t>004111010R</t>
  </si>
  <si>
    <t xml:space="preserve">Průzkumné práce </t>
  </si>
  <si>
    <t>Odtrhové zkoušky na kotvy KZS : 1</t>
  </si>
  <si>
    <t>005121 R</t>
  </si>
  <si>
    <t>Zařízení staveniště</t>
  </si>
  <si>
    <t>005211020R</t>
  </si>
  <si>
    <t>Ochrana stávaj. inženýrských sítí na staveništi</t>
  </si>
  <si>
    <t>005211040R</t>
  </si>
  <si>
    <t xml:space="preserve">Užívání veřejných ploch a prostranství  </t>
  </si>
  <si>
    <t>005211050RT</t>
  </si>
  <si>
    <t>Přesun stavebních kapacit</t>
  </si>
  <si>
    <t>005211080R</t>
  </si>
  <si>
    <t xml:space="preserve">Bezpečnostní a hygienická opatření na staveništi </t>
  </si>
  <si>
    <t>00523  R</t>
  </si>
  <si>
    <t>Zkoušky a revize</t>
  </si>
  <si>
    <t>Revize hromosvodu : 1</t>
  </si>
  <si>
    <t>005241010R</t>
  </si>
  <si>
    <t xml:space="preserve">Dokumentace skutečného provedení </t>
  </si>
  <si>
    <t>005261010R</t>
  </si>
  <si>
    <t>Pojištění dodavatele a pojištění díla</t>
  </si>
  <si>
    <t>005261020R</t>
  </si>
  <si>
    <t>Bankovní záruky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</si>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</sst>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0" t="s">
        <v>41</v>
      </c>
      <c r="B2" s="190"/>
      <c r="C2" s="190"/>
      <c r="D2" s="190"/>
      <c r="E2" s="190"/>
      <c r="F2" s="190"/>
      <c r="G2" s="19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7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0" customWidth="1"/>
    <col min="4" max="4" width="13" style="50" customWidth="1"/>
    <col min="5" max="5" width="9.6640625" style="50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6" t="s">
        <v>38</v>
      </c>
      <c r="B1" s="226" t="s">
        <v>4</v>
      </c>
      <c r="C1" s="227"/>
      <c r="D1" s="227"/>
      <c r="E1" s="227"/>
      <c r="F1" s="227"/>
      <c r="G1" s="227"/>
      <c r="H1" s="227"/>
      <c r="I1" s="227"/>
      <c r="J1" s="228"/>
    </row>
    <row r="2" spans="1:15" ht="36" customHeight="1" x14ac:dyDescent="0.25">
      <c r="A2" s="2"/>
      <c r="B2" s="75" t="s">
        <v>24</v>
      </c>
      <c r="C2" s="76"/>
      <c r="D2" s="77" t="s">
        <v>49</v>
      </c>
      <c r="E2" s="232" t="s">
        <v>50</v>
      </c>
      <c r="F2" s="233"/>
      <c r="G2" s="233"/>
      <c r="H2" s="233"/>
      <c r="I2" s="233"/>
      <c r="J2" s="234"/>
      <c r="O2" s="1"/>
    </row>
    <row r="3" spans="1:15" ht="27" customHeight="1" x14ac:dyDescent="0.25">
      <c r="A3" s="2"/>
      <c r="B3" s="78" t="s">
        <v>47</v>
      </c>
      <c r="C3" s="76"/>
      <c r="D3" s="79" t="s">
        <v>45</v>
      </c>
      <c r="E3" s="235" t="s">
        <v>46</v>
      </c>
      <c r="F3" s="236"/>
      <c r="G3" s="236"/>
      <c r="H3" s="236"/>
      <c r="I3" s="236"/>
      <c r="J3" s="237"/>
    </row>
    <row r="4" spans="1:15" ht="23.25" customHeight="1" x14ac:dyDescent="0.25">
      <c r="A4" s="72">
        <v>19693</v>
      </c>
      <c r="B4" s="80" t="s">
        <v>48</v>
      </c>
      <c r="C4" s="81"/>
      <c r="D4" s="82" t="s">
        <v>43</v>
      </c>
      <c r="E4" s="215" t="s">
        <v>44</v>
      </c>
      <c r="F4" s="216"/>
      <c r="G4" s="216"/>
      <c r="H4" s="216"/>
      <c r="I4" s="216"/>
      <c r="J4" s="217"/>
    </row>
    <row r="5" spans="1:15" ht="24" customHeight="1" x14ac:dyDescent="0.25">
      <c r="A5" s="2"/>
      <c r="B5" s="30" t="s">
        <v>23</v>
      </c>
      <c r="D5" s="220" t="s">
        <v>51</v>
      </c>
      <c r="E5" s="221"/>
      <c r="F5" s="221"/>
      <c r="G5" s="221"/>
      <c r="H5" s="18" t="s">
        <v>42</v>
      </c>
      <c r="I5" s="83" t="s">
        <v>55</v>
      </c>
      <c r="J5" s="8"/>
    </row>
    <row r="6" spans="1:15" ht="15.75" customHeight="1" x14ac:dyDescent="0.25">
      <c r="A6" s="2"/>
      <c r="B6" s="27"/>
      <c r="C6" s="52"/>
      <c r="D6" s="222" t="s">
        <v>52</v>
      </c>
      <c r="E6" s="223"/>
      <c r="F6" s="223"/>
      <c r="G6" s="223"/>
      <c r="H6" s="18" t="s">
        <v>36</v>
      </c>
      <c r="I6" s="83" t="s">
        <v>56</v>
      </c>
      <c r="J6" s="8"/>
    </row>
    <row r="7" spans="1:15" ht="15.75" customHeight="1" x14ac:dyDescent="0.25">
      <c r="A7" s="2"/>
      <c r="B7" s="28"/>
      <c r="C7" s="53"/>
      <c r="D7" s="73" t="s">
        <v>54</v>
      </c>
      <c r="E7" s="224" t="s">
        <v>53</v>
      </c>
      <c r="F7" s="225"/>
      <c r="G7" s="225"/>
      <c r="H7" s="23"/>
      <c r="I7" s="22"/>
      <c r="J7" s="33"/>
    </row>
    <row r="8" spans="1:15" ht="24" hidden="1" customHeight="1" x14ac:dyDescent="0.25">
      <c r="A8" s="2"/>
      <c r="B8" s="30" t="s">
        <v>21</v>
      </c>
      <c r="D8" s="74" t="s">
        <v>57</v>
      </c>
      <c r="H8" s="18" t="s">
        <v>42</v>
      </c>
      <c r="I8" s="83" t="s">
        <v>61</v>
      </c>
      <c r="J8" s="8"/>
    </row>
    <row r="9" spans="1:15" ht="15.75" hidden="1" customHeight="1" x14ac:dyDescent="0.25">
      <c r="A9" s="2"/>
      <c r="B9" s="2"/>
      <c r="D9" s="74" t="s">
        <v>58</v>
      </c>
      <c r="H9" s="18" t="s">
        <v>36</v>
      </c>
      <c r="I9" s="83" t="s">
        <v>62</v>
      </c>
      <c r="J9" s="8"/>
    </row>
    <row r="10" spans="1:15" ht="15.75" hidden="1" customHeight="1" x14ac:dyDescent="0.25">
      <c r="A10" s="2"/>
      <c r="B10" s="34"/>
      <c r="C10" s="53"/>
      <c r="D10" s="73" t="s">
        <v>60</v>
      </c>
      <c r="E10" s="84" t="s">
        <v>59</v>
      </c>
      <c r="F10" s="23"/>
      <c r="G10" s="14"/>
      <c r="H10" s="14"/>
      <c r="I10" s="35"/>
      <c r="J10" s="33"/>
    </row>
    <row r="11" spans="1:15" ht="24" customHeight="1" x14ac:dyDescent="0.25">
      <c r="A11" s="2"/>
      <c r="B11" s="30" t="s">
        <v>20</v>
      </c>
      <c r="D11" s="239" t="s">
        <v>63</v>
      </c>
      <c r="E11" s="239"/>
      <c r="F11" s="239"/>
      <c r="G11" s="239"/>
      <c r="H11" s="18" t="s">
        <v>42</v>
      </c>
      <c r="I11" s="85"/>
      <c r="J11" s="8"/>
    </row>
    <row r="12" spans="1:15" ht="15.75" customHeight="1" x14ac:dyDescent="0.25">
      <c r="A12" s="2"/>
      <c r="B12" s="27"/>
      <c r="C12" s="52"/>
      <c r="D12" s="214"/>
      <c r="E12" s="214"/>
      <c r="F12" s="214"/>
      <c r="G12" s="214"/>
      <c r="H12" s="18" t="s">
        <v>36</v>
      </c>
      <c r="I12" s="85"/>
      <c r="J12" s="8"/>
    </row>
    <row r="13" spans="1:15" ht="15.75" customHeight="1" x14ac:dyDescent="0.25">
      <c r="A13" s="2"/>
      <c r="B13" s="28"/>
      <c r="C13" s="53"/>
      <c r="D13" s="86"/>
      <c r="E13" s="218"/>
      <c r="F13" s="219"/>
      <c r="G13" s="219"/>
      <c r="H13" s="19"/>
      <c r="I13" s="22"/>
      <c r="J13" s="33"/>
    </row>
    <row r="14" spans="1:15" ht="24" customHeight="1" x14ac:dyDescent="0.25">
      <c r="A14" s="2"/>
      <c r="B14" s="42" t="s">
        <v>22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5">
      <c r="A15" s="2"/>
      <c r="B15" s="34" t="s">
        <v>34</v>
      </c>
      <c r="C15" s="57"/>
      <c r="D15" s="51"/>
      <c r="E15" s="238"/>
      <c r="F15" s="238"/>
      <c r="G15" s="240"/>
      <c r="H15" s="240"/>
      <c r="I15" s="240" t="s">
        <v>31</v>
      </c>
      <c r="J15" s="241"/>
    </row>
    <row r="16" spans="1:15" ht="23.25" customHeight="1" x14ac:dyDescent="0.25">
      <c r="A16" s="139" t="s">
        <v>26</v>
      </c>
      <c r="B16" s="37" t="s">
        <v>26</v>
      </c>
      <c r="C16" s="58"/>
      <c r="D16" s="59"/>
      <c r="E16" s="203"/>
      <c r="F16" s="204"/>
      <c r="G16" s="203"/>
      <c r="H16" s="204"/>
      <c r="I16" s="203">
        <f>SUMIF(F52:F73,A16,I52:I73)+SUMIF(F52:F73,"PSU",I52:I73)</f>
        <v>0</v>
      </c>
      <c r="J16" s="205"/>
    </row>
    <row r="17" spans="1:10" ht="23.25" customHeight="1" x14ac:dyDescent="0.25">
      <c r="A17" s="139" t="s">
        <v>27</v>
      </c>
      <c r="B17" s="37" t="s">
        <v>27</v>
      </c>
      <c r="C17" s="58"/>
      <c r="D17" s="59"/>
      <c r="E17" s="203"/>
      <c r="F17" s="204"/>
      <c r="G17" s="203"/>
      <c r="H17" s="204"/>
      <c r="I17" s="203">
        <f>SUMIF(F52:F73,A17,I52:I73)</f>
        <v>0</v>
      </c>
      <c r="J17" s="205"/>
    </row>
    <row r="18" spans="1:10" ht="23.25" customHeight="1" x14ac:dyDescent="0.25">
      <c r="A18" s="139" t="s">
        <v>28</v>
      </c>
      <c r="B18" s="37" t="s">
        <v>28</v>
      </c>
      <c r="C18" s="58"/>
      <c r="D18" s="59"/>
      <c r="E18" s="203"/>
      <c r="F18" s="204"/>
      <c r="G18" s="203"/>
      <c r="H18" s="204"/>
      <c r="I18" s="203">
        <f>SUMIF(F52:F73,A18,I52:I73)</f>
        <v>0</v>
      </c>
      <c r="J18" s="205"/>
    </row>
    <row r="19" spans="1:10" ht="23.25" customHeight="1" x14ac:dyDescent="0.25">
      <c r="A19" s="139" t="s">
        <v>116</v>
      </c>
      <c r="B19" s="37" t="s">
        <v>29</v>
      </c>
      <c r="C19" s="58"/>
      <c r="D19" s="59"/>
      <c r="E19" s="203"/>
      <c r="F19" s="204"/>
      <c r="G19" s="203"/>
      <c r="H19" s="204"/>
      <c r="I19" s="203">
        <f>SUMIF(F52:F73,A19,I52:I73)</f>
        <v>0</v>
      </c>
      <c r="J19" s="205"/>
    </row>
    <row r="20" spans="1:10" ht="23.25" customHeight="1" x14ac:dyDescent="0.25">
      <c r="A20" s="139" t="s">
        <v>117</v>
      </c>
      <c r="B20" s="37" t="s">
        <v>30</v>
      </c>
      <c r="C20" s="58"/>
      <c r="D20" s="59"/>
      <c r="E20" s="203"/>
      <c r="F20" s="204"/>
      <c r="G20" s="203"/>
      <c r="H20" s="204"/>
      <c r="I20" s="203">
        <f>SUMIF(F52:F73,A20,I52:I73)</f>
        <v>0</v>
      </c>
      <c r="J20" s="205"/>
    </row>
    <row r="21" spans="1:10" ht="23.25" customHeight="1" x14ac:dyDescent="0.25">
      <c r="A21" s="2"/>
      <c r="B21" s="47" t="s">
        <v>31</v>
      </c>
      <c r="C21" s="60"/>
      <c r="D21" s="61"/>
      <c r="E21" s="206"/>
      <c r="F21" s="242"/>
      <c r="G21" s="206"/>
      <c r="H21" s="242"/>
      <c r="I21" s="206">
        <f>SUM(I16:J20)</f>
        <v>0</v>
      </c>
      <c r="J21" s="207"/>
    </row>
    <row r="22" spans="1:10" ht="33" customHeight="1" x14ac:dyDescent="0.25">
      <c r="A22" s="2"/>
      <c r="B22" s="41" t="s">
        <v>35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5">
      <c r="A23" s="2">
        <f>ZakladDPHSni*SazbaDPH1/100</f>
        <v>0</v>
      </c>
      <c r="B23" s="37" t="s">
        <v>13</v>
      </c>
      <c r="C23" s="58"/>
      <c r="D23" s="59"/>
      <c r="E23" s="63">
        <v>12</v>
      </c>
      <c r="F23" s="38" t="s">
        <v>0</v>
      </c>
      <c r="G23" s="201">
        <f>ZakladDPHSniVypocet</f>
        <v>0</v>
      </c>
      <c r="H23" s="202"/>
      <c r="I23" s="202"/>
      <c r="J23" s="39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7" t="s">
        <v>14</v>
      </c>
      <c r="C24" s="58"/>
      <c r="D24" s="59"/>
      <c r="E24" s="63">
        <f>SazbaDPH1</f>
        <v>12</v>
      </c>
      <c r="F24" s="38" t="s">
        <v>0</v>
      </c>
      <c r="G24" s="199">
        <f>A23</f>
        <v>0</v>
      </c>
      <c r="H24" s="200"/>
      <c r="I24" s="200"/>
      <c r="J24" s="39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7" t="s">
        <v>15</v>
      </c>
      <c r="C25" s="58"/>
      <c r="D25" s="59"/>
      <c r="E25" s="63">
        <v>21</v>
      </c>
      <c r="F25" s="38" t="s">
        <v>0</v>
      </c>
      <c r="G25" s="201">
        <f>ZakladDPHZaklVypocet</f>
        <v>0</v>
      </c>
      <c r="H25" s="202"/>
      <c r="I25" s="202"/>
      <c r="J25" s="39" t="str">
        <f t="shared" si="0"/>
        <v>CZK</v>
      </c>
    </row>
    <row r="26" spans="1:10" ht="23.25" customHeight="1" x14ac:dyDescent="0.25">
      <c r="A26" s="2">
        <f>(A25-INT(A25))*100</f>
        <v>0</v>
      </c>
      <c r="B26" s="31" t="s">
        <v>16</v>
      </c>
      <c r="C26" s="64"/>
      <c r="D26" s="51"/>
      <c r="E26" s="65">
        <f>SazbaDPH2</f>
        <v>21</v>
      </c>
      <c r="F26" s="29" t="s">
        <v>0</v>
      </c>
      <c r="G26" s="229">
        <f>A25</f>
        <v>0</v>
      </c>
      <c r="H26" s="230"/>
      <c r="I26" s="230"/>
      <c r="J26" s="36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0" t="s">
        <v>5</v>
      </c>
      <c r="C27" s="66"/>
      <c r="D27" s="67"/>
      <c r="E27" s="66"/>
      <c r="F27" s="16"/>
      <c r="G27" s="231">
        <f>CenaCelkem-(ZakladDPHSni+DPHSni+ZakladDPHZakl+DPHZakl)</f>
        <v>0</v>
      </c>
      <c r="H27" s="231"/>
      <c r="I27" s="231"/>
      <c r="J27" s="40" t="str">
        <f t="shared" si="0"/>
        <v>CZK</v>
      </c>
    </row>
    <row r="28" spans="1:10" ht="27.75" hidden="1" customHeight="1" thickBot="1" x14ac:dyDescent="0.3">
      <c r="A28" s="2"/>
      <c r="B28" s="112" t="s">
        <v>25</v>
      </c>
      <c r="C28" s="113"/>
      <c r="D28" s="113"/>
      <c r="E28" s="114"/>
      <c r="F28" s="115"/>
      <c r="G28" s="209">
        <f>ZakladDPHSniVypocet+ZakladDPHZaklVypocet</f>
        <v>0</v>
      </c>
      <c r="H28" s="209"/>
      <c r="I28" s="209"/>
      <c r="J28" s="116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2" t="s">
        <v>37</v>
      </c>
      <c r="C29" s="117"/>
      <c r="D29" s="117"/>
      <c r="E29" s="117"/>
      <c r="F29" s="118"/>
      <c r="G29" s="208">
        <f>A27</f>
        <v>0</v>
      </c>
      <c r="H29" s="208"/>
      <c r="I29" s="208"/>
      <c r="J29" s="119" t="s">
        <v>66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8" t="s">
        <v>12</v>
      </c>
      <c r="D32" s="69"/>
      <c r="E32" s="69"/>
      <c r="F32" s="15" t="s">
        <v>11</v>
      </c>
      <c r="G32" s="25"/>
      <c r="H32" s="26"/>
      <c r="I32" s="25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0"/>
      <c r="D34" s="210"/>
      <c r="E34" s="211"/>
      <c r="G34" s="212"/>
      <c r="H34" s="213"/>
      <c r="I34" s="213"/>
      <c r="J34" s="24"/>
    </row>
    <row r="35" spans="1:10" ht="12.75" customHeight="1" x14ac:dyDescent="0.25">
      <c r="A35" s="2"/>
      <c r="B35" s="2"/>
      <c r="D35" s="198" t="s">
        <v>2</v>
      </c>
      <c r="E35" s="198"/>
      <c r="H35" s="10" t="s">
        <v>3</v>
      </c>
      <c r="J35" s="9"/>
    </row>
    <row r="36" spans="1:10" ht="13.5" customHeight="1" thickBot="1" x14ac:dyDescent="0.3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 x14ac:dyDescent="0.25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64</v>
      </c>
      <c r="C39" s="193"/>
      <c r="D39" s="193"/>
      <c r="E39" s="193"/>
      <c r="F39" s="99">
        <f>'SO 01 301 Pol'!AE273</f>
        <v>0</v>
      </c>
      <c r="G39" s="100">
        <f>'SO 01 301 Pol'!AF273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5">
      <c r="A40" s="88">
        <v>2</v>
      </c>
      <c r="B40" s="103" t="s">
        <v>45</v>
      </c>
      <c r="C40" s="194" t="s">
        <v>46</v>
      </c>
      <c r="D40" s="194"/>
      <c r="E40" s="194"/>
      <c r="F40" s="104">
        <f>'SO 01 301 Pol'!AE273</f>
        <v>0</v>
      </c>
      <c r="G40" s="105">
        <f>'SO 01 301 Pol'!AF273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5">
      <c r="A41" s="88">
        <v>3</v>
      </c>
      <c r="B41" s="107" t="s">
        <v>43</v>
      </c>
      <c r="C41" s="193" t="s">
        <v>44</v>
      </c>
      <c r="D41" s="193"/>
      <c r="E41" s="193"/>
      <c r="F41" s="108">
        <f>'SO 01 301 Pol'!AE273</f>
        <v>0</v>
      </c>
      <c r="G41" s="101">
        <f>'SO 01 301 Pol'!AF273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5">
      <c r="A42" s="88"/>
      <c r="B42" s="195" t="s">
        <v>65</v>
      </c>
      <c r="C42" s="196"/>
      <c r="D42" s="196"/>
      <c r="E42" s="197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4" spans="1:10" x14ac:dyDescent="0.25">
      <c r="A44" t="s">
        <v>67</v>
      </c>
      <c r="B44" t="s">
        <v>68</v>
      </c>
    </row>
    <row r="45" spans="1:10" x14ac:dyDescent="0.25">
      <c r="A45" t="s">
        <v>69</v>
      </c>
      <c r="B45" t="s">
        <v>70</v>
      </c>
    </row>
    <row r="46" spans="1:10" x14ac:dyDescent="0.25">
      <c r="A46" t="s">
        <v>71</v>
      </c>
      <c r="B46" t="s">
        <v>72</v>
      </c>
    </row>
    <row r="49" spans="1:10" ht="15.6" x14ac:dyDescent="0.3">
      <c r="B49" s="120" t="s">
        <v>73</v>
      </c>
    </row>
    <row r="51" spans="1:10" ht="25.5" customHeight="1" x14ac:dyDescent="0.25">
      <c r="A51" s="122"/>
      <c r="B51" s="125" t="s">
        <v>18</v>
      </c>
      <c r="C51" s="125" t="s">
        <v>6</v>
      </c>
      <c r="D51" s="126"/>
      <c r="E51" s="126"/>
      <c r="F51" s="127" t="s">
        <v>74</v>
      </c>
      <c r="G51" s="127"/>
      <c r="H51" s="127"/>
      <c r="I51" s="127" t="s">
        <v>31</v>
      </c>
      <c r="J51" s="127" t="s">
        <v>0</v>
      </c>
    </row>
    <row r="52" spans="1:10" ht="36.75" customHeight="1" x14ac:dyDescent="0.25">
      <c r="A52" s="123"/>
      <c r="B52" s="128" t="s">
        <v>75</v>
      </c>
      <c r="C52" s="191" t="s">
        <v>76</v>
      </c>
      <c r="D52" s="192"/>
      <c r="E52" s="192"/>
      <c r="F52" s="135" t="s">
        <v>26</v>
      </c>
      <c r="G52" s="136"/>
      <c r="H52" s="136"/>
      <c r="I52" s="136">
        <f>'SO 01 301 Pol'!G8</f>
        <v>0</v>
      </c>
      <c r="J52" s="132" t="str">
        <f>IF(I74=0,"",I52/I74*100)</f>
        <v/>
      </c>
    </row>
    <row r="53" spans="1:10" ht="36.75" customHeight="1" x14ac:dyDescent="0.25">
      <c r="A53" s="123"/>
      <c r="B53" s="128" t="s">
        <v>77</v>
      </c>
      <c r="C53" s="191" t="s">
        <v>78</v>
      </c>
      <c r="D53" s="192"/>
      <c r="E53" s="192"/>
      <c r="F53" s="135" t="s">
        <v>26</v>
      </c>
      <c r="G53" s="136"/>
      <c r="H53" s="136"/>
      <c r="I53" s="136">
        <f>'SO 01 301 Pol'!G19</f>
        <v>0</v>
      </c>
      <c r="J53" s="132" t="str">
        <f>IF(I74=0,"",I53/I74*100)</f>
        <v/>
      </c>
    </row>
    <row r="54" spans="1:10" ht="36.75" customHeight="1" x14ac:dyDescent="0.25">
      <c r="A54" s="123"/>
      <c r="B54" s="128" t="s">
        <v>79</v>
      </c>
      <c r="C54" s="191" t="s">
        <v>80</v>
      </c>
      <c r="D54" s="192"/>
      <c r="E54" s="192"/>
      <c r="F54" s="135" t="s">
        <v>26</v>
      </c>
      <c r="G54" s="136"/>
      <c r="H54" s="136"/>
      <c r="I54" s="136">
        <f>'SO 01 301 Pol'!G23</f>
        <v>0</v>
      </c>
      <c r="J54" s="132" t="str">
        <f>IF(I74=0,"",I54/I74*100)</f>
        <v/>
      </c>
    </row>
    <row r="55" spans="1:10" ht="36.75" customHeight="1" x14ac:dyDescent="0.25">
      <c r="A55" s="123"/>
      <c r="B55" s="128" t="s">
        <v>81</v>
      </c>
      <c r="C55" s="191" t="s">
        <v>82</v>
      </c>
      <c r="D55" s="192"/>
      <c r="E55" s="192"/>
      <c r="F55" s="135" t="s">
        <v>26</v>
      </c>
      <c r="G55" s="136"/>
      <c r="H55" s="136"/>
      <c r="I55" s="136">
        <f>'SO 01 301 Pol'!G26</f>
        <v>0</v>
      </c>
      <c r="J55" s="132" t="str">
        <f>IF(I74=0,"",I55/I74*100)</f>
        <v/>
      </c>
    </row>
    <row r="56" spans="1:10" ht="36.75" customHeight="1" x14ac:dyDescent="0.25">
      <c r="A56" s="123"/>
      <c r="B56" s="128" t="s">
        <v>83</v>
      </c>
      <c r="C56" s="191" t="s">
        <v>84</v>
      </c>
      <c r="D56" s="192"/>
      <c r="E56" s="192"/>
      <c r="F56" s="135" t="s">
        <v>26</v>
      </c>
      <c r="G56" s="136"/>
      <c r="H56" s="136"/>
      <c r="I56" s="136">
        <f>'SO 01 301 Pol'!G33</f>
        <v>0</v>
      </c>
      <c r="J56" s="132" t="str">
        <f>IF(I74=0,"",I56/I74*100)</f>
        <v/>
      </c>
    </row>
    <row r="57" spans="1:10" ht="36.75" customHeight="1" x14ac:dyDescent="0.25">
      <c r="A57" s="123"/>
      <c r="B57" s="128" t="s">
        <v>85</v>
      </c>
      <c r="C57" s="191" t="s">
        <v>86</v>
      </c>
      <c r="D57" s="192"/>
      <c r="E57" s="192"/>
      <c r="F57" s="135" t="s">
        <v>26</v>
      </c>
      <c r="G57" s="136"/>
      <c r="H57" s="136"/>
      <c r="I57" s="136">
        <f>'SO 01 301 Pol'!G40+'SO 01 301 Pol'!G43</f>
        <v>0</v>
      </c>
      <c r="J57" s="132" t="str">
        <f>IF(I74=0,"",I57/I74*100)</f>
        <v/>
      </c>
    </row>
    <row r="58" spans="1:10" ht="36.75" customHeight="1" x14ac:dyDescent="0.25">
      <c r="A58" s="123"/>
      <c r="B58" s="128" t="s">
        <v>87</v>
      </c>
      <c r="C58" s="191" t="s">
        <v>88</v>
      </c>
      <c r="D58" s="192"/>
      <c r="E58" s="192"/>
      <c r="F58" s="135" t="s">
        <v>26</v>
      </c>
      <c r="G58" s="136"/>
      <c r="H58" s="136"/>
      <c r="I58" s="136">
        <f>'SO 01 301 Pol'!G96</f>
        <v>0</v>
      </c>
      <c r="J58" s="132" t="str">
        <f>IF(I74=0,"",I58/I74*100)</f>
        <v/>
      </c>
    </row>
    <row r="59" spans="1:10" ht="36.75" customHeight="1" x14ac:dyDescent="0.25">
      <c r="A59" s="123"/>
      <c r="B59" s="128" t="s">
        <v>89</v>
      </c>
      <c r="C59" s="191" t="s">
        <v>90</v>
      </c>
      <c r="D59" s="192"/>
      <c r="E59" s="192"/>
      <c r="F59" s="135" t="s">
        <v>26</v>
      </c>
      <c r="G59" s="136"/>
      <c r="H59" s="136"/>
      <c r="I59" s="136">
        <f>'SO 01 301 Pol'!G110</f>
        <v>0</v>
      </c>
      <c r="J59" s="132" t="str">
        <f>IF(I74=0,"",I59/I74*100)</f>
        <v/>
      </c>
    </row>
    <row r="60" spans="1:10" ht="36.75" customHeight="1" x14ac:dyDescent="0.25">
      <c r="A60" s="123"/>
      <c r="B60" s="128" t="s">
        <v>91</v>
      </c>
      <c r="C60" s="191" t="s">
        <v>92</v>
      </c>
      <c r="D60" s="192"/>
      <c r="E60" s="192"/>
      <c r="F60" s="135" t="s">
        <v>26</v>
      </c>
      <c r="G60" s="136"/>
      <c r="H60" s="136"/>
      <c r="I60" s="136">
        <f>'SO 01 301 Pol'!G119</f>
        <v>0</v>
      </c>
      <c r="J60" s="132" t="str">
        <f>IF(I74=0,"",I60/I74*100)</f>
        <v/>
      </c>
    </row>
    <row r="61" spans="1:10" ht="36.75" customHeight="1" x14ac:dyDescent="0.25">
      <c r="A61" s="123"/>
      <c r="B61" s="128" t="s">
        <v>93</v>
      </c>
      <c r="C61" s="191" t="s">
        <v>94</v>
      </c>
      <c r="D61" s="192"/>
      <c r="E61" s="192"/>
      <c r="F61" s="135" t="s">
        <v>26</v>
      </c>
      <c r="G61" s="136"/>
      <c r="H61" s="136"/>
      <c r="I61" s="136">
        <f>'SO 01 301 Pol'!G123</f>
        <v>0</v>
      </c>
      <c r="J61" s="132" t="str">
        <f>IF(I74=0,"",I61/I74*100)</f>
        <v/>
      </c>
    </row>
    <row r="62" spans="1:10" ht="36.75" customHeight="1" x14ac:dyDescent="0.25">
      <c r="A62" s="123"/>
      <c r="B62" s="128" t="s">
        <v>95</v>
      </c>
      <c r="C62" s="191" t="s">
        <v>96</v>
      </c>
      <c r="D62" s="192"/>
      <c r="E62" s="192"/>
      <c r="F62" s="135" t="s">
        <v>26</v>
      </c>
      <c r="G62" s="136"/>
      <c r="H62" s="136"/>
      <c r="I62" s="136">
        <f>'SO 01 301 Pol'!G139</f>
        <v>0</v>
      </c>
      <c r="J62" s="132" t="str">
        <f>IF(I74=0,"",I62/I74*100)</f>
        <v/>
      </c>
    </row>
    <row r="63" spans="1:10" ht="36.75" customHeight="1" x14ac:dyDescent="0.25">
      <c r="A63" s="123"/>
      <c r="B63" s="128" t="s">
        <v>97</v>
      </c>
      <c r="C63" s="191" t="s">
        <v>98</v>
      </c>
      <c r="D63" s="192"/>
      <c r="E63" s="192"/>
      <c r="F63" s="135" t="s">
        <v>27</v>
      </c>
      <c r="G63" s="136"/>
      <c r="H63" s="136"/>
      <c r="I63" s="136">
        <f>'SO 01 301 Pol'!G141</f>
        <v>0</v>
      </c>
      <c r="J63" s="132" t="str">
        <f>IF(I74=0,"",I63/I74*100)</f>
        <v/>
      </c>
    </row>
    <row r="64" spans="1:10" ht="36.75" customHeight="1" x14ac:dyDescent="0.25">
      <c r="A64" s="123"/>
      <c r="B64" s="128" t="s">
        <v>99</v>
      </c>
      <c r="C64" s="191" t="s">
        <v>100</v>
      </c>
      <c r="D64" s="192"/>
      <c r="E64" s="192"/>
      <c r="F64" s="135" t="s">
        <v>27</v>
      </c>
      <c r="G64" s="136"/>
      <c r="H64" s="136"/>
      <c r="I64" s="136">
        <f>'SO 01 301 Pol'!G151</f>
        <v>0</v>
      </c>
      <c r="J64" s="132" t="str">
        <f>IF(I74=0,"",I64/I74*100)</f>
        <v/>
      </c>
    </row>
    <row r="65" spans="1:10" ht="36.75" customHeight="1" x14ac:dyDescent="0.25">
      <c r="A65" s="123"/>
      <c r="B65" s="128" t="s">
        <v>101</v>
      </c>
      <c r="C65" s="191" t="s">
        <v>102</v>
      </c>
      <c r="D65" s="192"/>
      <c r="E65" s="192"/>
      <c r="F65" s="135" t="s">
        <v>27</v>
      </c>
      <c r="G65" s="136"/>
      <c r="H65" s="136"/>
      <c r="I65" s="136">
        <f>'SO 01 301 Pol'!G179</f>
        <v>0</v>
      </c>
      <c r="J65" s="132" t="str">
        <f>IF(I74=0,"",I65/I74*100)</f>
        <v/>
      </c>
    </row>
    <row r="66" spans="1:10" ht="36.75" customHeight="1" x14ac:dyDescent="0.25">
      <c r="A66" s="123"/>
      <c r="B66" s="128" t="s">
        <v>103</v>
      </c>
      <c r="C66" s="191" t="s">
        <v>104</v>
      </c>
      <c r="D66" s="192"/>
      <c r="E66" s="192"/>
      <c r="F66" s="135" t="s">
        <v>27</v>
      </c>
      <c r="G66" s="136"/>
      <c r="H66" s="136"/>
      <c r="I66" s="136">
        <f>'SO 01 301 Pol'!G187</f>
        <v>0</v>
      </c>
      <c r="J66" s="132" t="str">
        <f>IF(I74=0,"",I66/I74*100)</f>
        <v/>
      </c>
    </row>
    <row r="67" spans="1:10" ht="36.75" customHeight="1" x14ac:dyDescent="0.25">
      <c r="A67" s="123"/>
      <c r="B67" s="128" t="s">
        <v>105</v>
      </c>
      <c r="C67" s="191" t="s">
        <v>106</v>
      </c>
      <c r="D67" s="192"/>
      <c r="E67" s="192"/>
      <c r="F67" s="135" t="s">
        <v>27</v>
      </c>
      <c r="G67" s="136"/>
      <c r="H67" s="136"/>
      <c r="I67" s="136">
        <f>'SO 01 301 Pol'!G207</f>
        <v>0</v>
      </c>
      <c r="J67" s="132" t="str">
        <f>IF(I74=0,"",I67/I74*100)</f>
        <v/>
      </c>
    </row>
    <row r="68" spans="1:10" ht="36.75" customHeight="1" x14ac:dyDescent="0.25">
      <c r="A68" s="123"/>
      <c r="B68" s="128" t="s">
        <v>107</v>
      </c>
      <c r="C68" s="191" t="s">
        <v>108</v>
      </c>
      <c r="D68" s="192"/>
      <c r="E68" s="192"/>
      <c r="F68" s="135" t="s">
        <v>27</v>
      </c>
      <c r="G68" s="136"/>
      <c r="H68" s="136"/>
      <c r="I68" s="136">
        <f>'SO 01 301 Pol'!G227</f>
        <v>0</v>
      </c>
      <c r="J68" s="132" t="str">
        <f>IF(I74=0,"",I68/I74*100)</f>
        <v/>
      </c>
    </row>
    <row r="69" spans="1:10" ht="36.75" customHeight="1" x14ac:dyDescent="0.25">
      <c r="A69" s="123"/>
      <c r="B69" s="128" t="s">
        <v>109</v>
      </c>
      <c r="C69" s="191" t="s">
        <v>110</v>
      </c>
      <c r="D69" s="192"/>
      <c r="E69" s="192"/>
      <c r="F69" s="135" t="s">
        <v>28</v>
      </c>
      <c r="G69" s="136"/>
      <c r="H69" s="136"/>
      <c r="I69" s="136">
        <f>'SO 01 301 Pol'!G240</f>
        <v>0</v>
      </c>
      <c r="J69" s="132" t="str">
        <f>IF(I74=0,"",I69/I74*100)</f>
        <v/>
      </c>
    </row>
    <row r="70" spans="1:10" ht="36.75" customHeight="1" x14ac:dyDescent="0.25">
      <c r="A70" s="123"/>
      <c r="B70" s="128" t="s">
        <v>111</v>
      </c>
      <c r="C70" s="191" t="s">
        <v>112</v>
      </c>
      <c r="D70" s="192"/>
      <c r="E70" s="192"/>
      <c r="F70" s="135" t="s">
        <v>28</v>
      </c>
      <c r="G70" s="136"/>
      <c r="H70" s="136"/>
      <c r="I70" s="136">
        <f>'SO 01 301 Pol'!G243</f>
        <v>0</v>
      </c>
      <c r="J70" s="132" t="str">
        <f>IF(I74=0,"",I70/I74*100)</f>
        <v/>
      </c>
    </row>
    <row r="71" spans="1:10" ht="36.75" customHeight="1" x14ac:dyDescent="0.25">
      <c r="A71" s="123"/>
      <c r="B71" s="128" t="s">
        <v>113</v>
      </c>
      <c r="C71" s="191" t="s">
        <v>114</v>
      </c>
      <c r="D71" s="192"/>
      <c r="E71" s="192"/>
      <c r="F71" s="135" t="s">
        <v>115</v>
      </c>
      <c r="G71" s="136"/>
      <c r="H71" s="136"/>
      <c r="I71" s="136">
        <f>'SO 01 301 Pol'!G246</f>
        <v>0</v>
      </c>
      <c r="J71" s="132" t="str">
        <f>IF(I74=0,"",I71/I74*100)</f>
        <v/>
      </c>
    </row>
    <row r="72" spans="1:10" ht="36.75" customHeight="1" x14ac:dyDescent="0.25">
      <c r="A72" s="123"/>
      <c r="B72" s="128" t="s">
        <v>116</v>
      </c>
      <c r="C72" s="191" t="s">
        <v>29</v>
      </c>
      <c r="D72" s="192"/>
      <c r="E72" s="192"/>
      <c r="F72" s="135" t="s">
        <v>116</v>
      </c>
      <c r="G72" s="136"/>
      <c r="H72" s="136"/>
      <c r="I72" s="136">
        <f>'SO 01 301 Pol'!G254</f>
        <v>0</v>
      </c>
      <c r="J72" s="132" t="str">
        <f>IF(I74=0,"",I72/I74*100)</f>
        <v/>
      </c>
    </row>
    <row r="73" spans="1:10" ht="36.75" customHeight="1" x14ac:dyDescent="0.25">
      <c r="A73" s="123"/>
      <c r="B73" s="128" t="s">
        <v>117</v>
      </c>
      <c r="C73" s="191" t="s">
        <v>30</v>
      </c>
      <c r="D73" s="192"/>
      <c r="E73" s="192"/>
      <c r="F73" s="135" t="s">
        <v>117</v>
      </c>
      <c r="G73" s="136"/>
      <c r="H73" s="136"/>
      <c r="I73" s="136">
        <f>'SO 01 301 Pol'!G259</f>
        <v>0</v>
      </c>
      <c r="J73" s="132" t="str">
        <f>IF(I74=0,"",I73/I74*100)</f>
        <v/>
      </c>
    </row>
    <row r="74" spans="1:10" ht="25.5" customHeight="1" x14ac:dyDescent="0.25">
      <c r="A74" s="124"/>
      <c r="B74" s="129" t="s">
        <v>1</v>
      </c>
      <c r="C74" s="130"/>
      <c r="D74" s="131"/>
      <c r="E74" s="131"/>
      <c r="F74" s="137"/>
      <c r="G74" s="138"/>
      <c r="H74" s="138"/>
      <c r="I74" s="138">
        <f>SUM(I52:I73)</f>
        <v>0</v>
      </c>
      <c r="J74" s="133">
        <f>SUM(J52:J73)</f>
        <v>0</v>
      </c>
    </row>
    <row r="75" spans="1:10" x14ac:dyDescent="0.25">
      <c r="F75" s="87"/>
      <c r="G75" s="87"/>
      <c r="H75" s="87"/>
      <c r="I75" s="87"/>
      <c r="J75" s="134"/>
    </row>
    <row r="76" spans="1:10" x14ac:dyDescent="0.25">
      <c r="F76" s="87"/>
      <c r="G76" s="87"/>
      <c r="H76" s="87"/>
      <c r="I76" s="87"/>
      <c r="J76" s="134"/>
    </row>
    <row r="77" spans="1:10" x14ac:dyDescent="0.25">
      <c r="F77" s="87"/>
      <c r="G77" s="87"/>
      <c r="H77" s="87"/>
      <c r="I77" s="87"/>
      <c r="J77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73:E73"/>
    <mergeCell ref="C68:E68"/>
    <mergeCell ref="C69:E69"/>
    <mergeCell ref="C70:E70"/>
    <mergeCell ref="C71:E71"/>
    <mergeCell ref="C72:E7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3" t="s">
        <v>7</v>
      </c>
      <c r="B1" s="243"/>
      <c r="C1" s="244"/>
      <c r="D1" s="243"/>
      <c r="E1" s="243"/>
      <c r="F1" s="243"/>
      <c r="G1" s="243"/>
    </row>
    <row r="2" spans="1:7" ht="24.9" customHeight="1" x14ac:dyDescent="0.25">
      <c r="A2" s="49" t="s">
        <v>8</v>
      </c>
      <c r="B2" s="48"/>
      <c r="C2" s="245"/>
      <c r="D2" s="245"/>
      <c r="E2" s="245"/>
      <c r="F2" s="245"/>
      <c r="G2" s="246"/>
    </row>
    <row r="3" spans="1:7" ht="24.9" customHeight="1" x14ac:dyDescent="0.25">
      <c r="A3" s="49" t="s">
        <v>9</v>
      </c>
      <c r="B3" s="48"/>
      <c r="C3" s="245"/>
      <c r="D3" s="245"/>
      <c r="E3" s="245"/>
      <c r="F3" s="245"/>
      <c r="G3" s="246"/>
    </row>
    <row r="4" spans="1:7" ht="24.9" customHeight="1" x14ac:dyDescent="0.25">
      <c r="A4" s="49" t="s">
        <v>10</v>
      </c>
      <c r="B4" s="48"/>
      <c r="C4" s="245"/>
      <c r="D4" s="245"/>
      <c r="E4" s="245"/>
      <c r="F4" s="245"/>
      <c r="G4" s="24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5846-D610-4E20-A429-D4E75BC38193}">
  <sheetPr>
    <outlinePr summaryBelow="0"/>
  </sheetPr>
  <dimension ref="A1:BH5000"/>
  <sheetViews>
    <sheetView workbookViewId="0">
      <pane ySplit="7" topLeftCell="A8" activePane="bottomLeft" state="frozen"/>
      <selection pane="bottomLeft" activeCell="G11" sqref="G11"/>
    </sheetView>
  </sheetViews>
  <sheetFormatPr defaultRowHeight="13.2" outlineLevelRow="3" x14ac:dyDescent="0.25"/>
  <cols>
    <col min="1" max="1" width="3.44140625" customWidth="1"/>
    <col min="2" max="2" width="12.6640625" style="121" customWidth="1"/>
    <col min="3" max="3" width="38.33203125" style="12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7" t="s">
        <v>7</v>
      </c>
      <c r="B1" s="247"/>
      <c r="C1" s="247"/>
      <c r="D1" s="247"/>
      <c r="E1" s="247"/>
      <c r="F1" s="247"/>
      <c r="G1" s="247"/>
      <c r="AG1" t="s">
        <v>118</v>
      </c>
    </row>
    <row r="2" spans="1:60" ht="25.05" customHeight="1" x14ac:dyDescent="0.25">
      <c r="A2" s="140" t="s">
        <v>8</v>
      </c>
      <c r="B2" s="48" t="s">
        <v>49</v>
      </c>
      <c r="C2" s="248" t="s">
        <v>50</v>
      </c>
      <c r="D2" s="249"/>
      <c r="E2" s="249"/>
      <c r="F2" s="249"/>
      <c r="G2" s="250"/>
      <c r="AG2" t="s">
        <v>119</v>
      </c>
    </row>
    <row r="3" spans="1:60" ht="25.05" customHeight="1" x14ac:dyDescent="0.25">
      <c r="A3" s="140" t="s">
        <v>9</v>
      </c>
      <c r="B3" s="48" t="s">
        <v>45</v>
      </c>
      <c r="C3" s="248" t="s">
        <v>46</v>
      </c>
      <c r="D3" s="249"/>
      <c r="E3" s="249"/>
      <c r="F3" s="249"/>
      <c r="G3" s="250"/>
      <c r="AC3" s="121" t="s">
        <v>119</v>
      </c>
      <c r="AG3" t="s">
        <v>120</v>
      </c>
    </row>
    <row r="4" spans="1:60" ht="25.05" customHeight="1" x14ac:dyDescent="0.25">
      <c r="A4" s="141" t="s">
        <v>10</v>
      </c>
      <c r="B4" s="142" t="s">
        <v>43</v>
      </c>
      <c r="C4" s="251" t="s">
        <v>44</v>
      </c>
      <c r="D4" s="252"/>
      <c r="E4" s="252"/>
      <c r="F4" s="252"/>
      <c r="G4" s="253"/>
      <c r="AG4" t="s">
        <v>121</v>
      </c>
    </row>
    <row r="5" spans="1:60" x14ac:dyDescent="0.25">
      <c r="D5" s="10"/>
    </row>
    <row r="6" spans="1:60" ht="39.6" x14ac:dyDescent="0.25">
      <c r="A6" s="144" t="s">
        <v>122</v>
      </c>
      <c r="B6" s="146" t="s">
        <v>123</v>
      </c>
      <c r="C6" s="146" t="s">
        <v>124</v>
      </c>
      <c r="D6" s="145" t="s">
        <v>125</v>
      </c>
      <c r="E6" s="144" t="s">
        <v>126</v>
      </c>
      <c r="F6" s="143" t="s">
        <v>127</v>
      </c>
      <c r="G6" s="144" t="s">
        <v>31</v>
      </c>
      <c r="H6" s="147" t="s">
        <v>32</v>
      </c>
      <c r="I6" s="147" t="s">
        <v>128</v>
      </c>
      <c r="J6" s="147" t="s">
        <v>33</v>
      </c>
      <c r="K6" s="147" t="s">
        <v>129</v>
      </c>
      <c r="L6" s="147" t="s">
        <v>130</v>
      </c>
      <c r="M6" s="147" t="s">
        <v>131</v>
      </c>
      <c r="N6" s="147" t="s">
        <v>132</v>
      </c>
      <c r="O6" s="147" t="s">
        <v>133</v>
      </c>
      <c r="P6" s="147" t="s">
        <v>134</v>
      </c>
      <c r="Q6" s="147" t="s">
        <v>135</v>
      </c>
      <c r="R6" s="147" t="s">
        <v>136</v>
      </c>
      <c r="S6" s="147" t="s">
        <v>137</v>
      </c>
      <c r="T6" s="147" t="s">
        <v>138</v>
      </c>
      <c r="U6" s="147" t="s">
        <v>139</v>
      </c>
      <c r="V6" s="147" t="s">
        <v>140</v>
      </c>
      <c r="W6" s="147" t="s">
        <v>141</v>
      </c>
      <c r="X6" s="147" t="s">
        <v>142</v>
      </c>
      <c r="Y6" s="147" t="s">
        <v>143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5">
      <c r="A8" s="162" t="s">
        <v>144</v>
      </c>
      <c r="B8" s="163" t="s">
        <v>75</v>
      </c>
      <c r="C8" s="183" t="s">
        <v>76</v>
      </c>
      <c r="D8" s="164"/>
      <c r="E8" s="165"/>
      <c r="F8" s="166"/>
      <c r="G8" s="166">
        <f>SUMIF(AG9:AG18,"&lt;&gt;NOR",G9:G18)</f>
        <v>0</v>
      </c>
      <c r="H8" s="166"/>
      <c r="I8" s="166">
        <f>SUM(I9:I18)</f>
        <v>0</v>
      </c>
      <c r="J8" s="166"/>
      <c r="K8" s="166">
        <f>SUM(K9:K18)</f>
        <v>0</v>
      </c>
      <c r="L8" s="166"/>
      <c r="M8" s="166">
        <f>SUM(M9:M18)</f>
        <v>0</v>
      </c>
      <c r="N8" s="165"/>
      <c r="O8" s="165">
        <f>SUM(O9:O18)</f>
        <v>0</v>
      </c>
      <c r="P8" s="165"/>
      <c r="Q8" s="165">
        <f>SUM(Q9:Q18)</f>
        <v>34.090000000000003</v>
      </c>
      <c r="R8" s="166"/>
      <c r="S8" s="166"/>
      <c r="T8" s="167"/>
      <c r="U8" s="161"/>
      <c r="V8" s="161">
        <f>SUM(V9:V18)</f>
        <v>314.23</v>
      </c>
      <c r="W8" s="161"/>
      <c r="X8" s="161"/>
      <c r="Y8" s="161"/>
      <c r="AG8" t="s">
        <v>145</v>
      </c>
    </row>
    <row r="9" spans="1:60" outlineLevel="1" x14ac:dyDescent="0.25">
      <c r="A9" s="169">
        <v>1</v>
      </c>
      <c r="B9" s="170" t="s">
        <v>146</v>
      </c>
      <c r="C9" s="184" t="s">
        <v>147</v>
      </c>
      <c r="D9" s="171" t="s">
        <v>148</v>
      </c>
      <c r="E9" s="172">
        <v>81.75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12</v>
      </c>
      <c r="M9" s="174">
        <f>G9*(1+L9/100)</f>
        <v>0</v>
      </c>
      <c r="N9" s="172">
        <v>0</v>
      </c>
      <c r="O9" s="172">
        <f>ROUND(E9*N9,2)</f>
        <v>0</v>
      </c>
      <c r="P9" s="172">
        <v>0.41699999999999998</v>
      </c>
      <c r="Q9" s="172">
        <f>ROUND(E9*P9,2)</f>
        <v>34.090000000000003</v>
      </c>
      <c r="R9" s="174"/>
      <c r="S9" s="174" t="s">
        <v>149</v>
      </c>
      <c r="T9" s="175" t="s">
        <v>150</v>
      </c>
      <c r="U9" s="158">
        <v>0.13</v>
      </c>
      <c r="V9" s="158">
        <f>ROUND(E9*U9,2)</f>
        <v>10.63</v>
      </c>
      <c r="W9" s="158"/>
      <c r="X9" s="158" t="s">
        <v>151</v>
      </c>
      <c r="Y9" s="158" t="s">
        <v>152</v>
      </c>
      <c r="Z9" s="148"/>
      <c r="AA9" s="148"/>
      <c r="AB9" s="148"/>
      <c r="AC9" s="148"/>
      <c r="AD9" s="148"/>
      <c r="AE9" s="148"/>
      <c r="AF9" s="148"/>
      <c r="AG9" s="148" t="s">
        <v>153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0.399999999999999" outlineLevel="2" x14ac:dyDescent="0.25">
      <c r="A10" s="155"/>
      <c r="B10" s="156"/>
      <c r="C10" s="185" t="s">
        <v>154</v>
      </c>
      <c r="D10" s="159"/>
      <c r="E10" s="160">
        <v>81.75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155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5">
      <c r="A11" s="169">
        <v>2</v>
      </c>
      <c r="B11" s="170" t="s">
        <v>156</v>
      </c>
      <c r="C11" s="184" t="s">
        <v>157</v>
      </c>
      <c r="D11" s="171" t="s">
        <v>158</v>
      </c>
      <c r="E11" s="172">
        <v>186.4</v>
      </c>
      <c r="F11" s="173"/>
      <c r="G11" s="174">
        <f>ROUND(E11*F11,2)</f>
        <v>0</v>
      </c>
      <c r="H11" s="173"/>
      <c r="I11" s="174">
        <f>ROUND(E11*H11,2)</f>
        <v>0</v>
      </c>
      <c r="J11" s="173"/>
      <c r="K11" s="174">
        <f>ROUND(E11*J11,2)</f>
        <v>0</v>
      </c>
      <c r="L11" s="174">
        <v>12</v>
      </c>
      <c r="M11" s="174">
        <f>G11*(1+L11/100)</f>
        <v>0</v>
      </c>
      <c r="N11" s="172">
        <v>0</v>
      </c>
      <c r="O11" s="172">
        <f>ROUND(E11*N11,2)</f>
        <v>0</v>
      </c>
      <c r="P11" s="172">
        <v>0</v>
      </c>
      <c r="Q11" s="172">
        <f>ROUND(E11*P11,2)</f>
        <v>0</v>
      </c>
      <c r="R11" s="174"/>
      <c r="S11" s="174" t="s">
        <v>149</v>
      </c>
      <c r="T11" s="175" t="s">
        <v>150</v>
      </c>
      <c r="U11" s="158">
        <v>0.36499999999999999</v>
      </c>
      <c r="V11" s="158">
        <f>ROUND(E11*U11,2)</f>
        <v>68.040000000000006</v>
      </c>
      <c r="W11" s="158"/>
      <c r="X11" s="158" t="s">
        <v>151</v>
      </c>
      <c r="Y11" s="158" t="s">
        <v>152</v>
      </c>
      <c r="Z11" s="148"/>
      <c r="AA11" s="148"/>
      <c r="AB11" s="148"/>
      <c r="AC11" s="148"/>
      <c r="AD11" s="148"/>
      <c r="AE11" s="148"/>
      <c r="AF11" s="148"/>
      <c r="AG11" s="148" t="s">
        <v>153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2" x14ac:dyDescent="0.25">
      <c r="A12" s="155"/>
      <c r="B12" s="156"/>
      <c r="C12" s="185" t="s">
        <v>159</v>
      </c>
      <c r="D12" s="159"/>
      <c r="E12" s="160">
        <v>38.799999999999997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155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3" x14ac:dyDescent="0.25">
      <c r="A13" s="155"/>
      <c r="B13" s="156"/>
      <c r="C13" s="185" t="s">
        <v>160</v>
      </c>
      <c r="D13" s="159"/>
      <c r="E13" s="160">
        <v>147.6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155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5">
      <c r="A14" s="169">
        <v>3</v>
      </c>
      <c r="B14" s="170" t="s">
        <v>161</v>
      </c>
      <c r="C14" s="184" t="s">
        <v>162</v>
      </c>
      <c r="D14" s="171" t="s">
        <v>158</v>
      </c>
      <c r="E14" s="172">
        <v>186.4</v>
      </c>
      <c r="F14" s="173"/>
      <c r="G14" s="174">
        <f>ROUND(E14*F14,2)</f>
        <v>0</v>
      </c>
      <c r="H14" s="173"/>
      <c r="I14" s="174">
        <f>ROUND(E14*H14,2)</f>
        <v>0</v>
      </c>
      <c r="J14" s="173"/>
      <c r="K14" s="174">
        <f>ROUND(E14*J14,2)</f>
        <v>0</v>
      </c>
      <c r="L14" s="174">
        <v>12</v>
      </c>
      <c r="M14" s="174">
        <f>G14*(1+L14/100)</f>
        <v>0</v>
      </c>
      <c r="N14" s="172">
        <v>0</v>
      </c>
      <c r="O14" s="172">
        <f>ROUND(E14*N14,2)</f>
        <v>0</v>
      </c>
      <c r="P14" s="172">
        <v>0</v>
      </c>
      <c r="Q14" s="172">
        <f>ROUND(E14*P14,2)</f>
        <v>0</v>
      </c>
      <c r="R14" s="174"/>
      <c r="S14" s="174" t="s">
        <v>149</v>
      </c>
      <c r="T14" s="175" t="s">
        <v>150</v>
      </c>
      <c r="U14" s="158">
        <v>1.1499999999999999</v>
      </c>
      <c r="V14" s="158">
        <f>ROUND(E14*U14,2)</f>
        <v>214.36</v>
      </c>
      <c r="W14" s="158"/>
      <c r="X14" s="158" t="s">
        <v>151</v>
      </c>
      <c r="Y14" s="158" t="s">
        <v>152</v>
      </c>
      <c r="Z14" s="148"/>
      <c r="AA14" s="148"/>
      <c r="AB14" s="148"/>
      <c r="AC14" s="148"/>
      <c r="AD14" s="148"/>
      <c r="AE14" s="148"/>
      <c r="AF14" s="148"/>
      <c r="AG14" s="148" t="s">
        <v>153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2" x14ac:dyDescent="0.25">
      <c r="A15" s="155"/>
      <c r="B15" s="156"/>
      <c r="C15" s="185" t="s">
        <v>163</v>
      </c>
      <c r="D15" s="159"/>
      <c r="E15" s="160">
        <v>38.799999999999997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155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3" x14ac:dyDescent="0.25">
      <c r="A16" s="155"/>
      <c r="B16" s="156"/>
      <c r="C16" s="185" t="s">
        <v>160</v>
      </c>
      <c r="D16" s="159"/>
      <c r="E16" s="160">
        <v>147.6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155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5">
      <c r="A17" s="169">
        <v>4</v>
      </c>
      <c r="B17" s="170" t="s">
        <v>164</v>
      </c>
      <c r="C17" s="184" t="s">
        <v>165</v>
      </c>
      <c r="D17" s="171" t="s">
        <v>148</v>
      </c>
      <c r="E17" s="172">
        <v>220.8</v>
      </c>
      <c r="F17" s="173"/>
      <c r="G17" s="174">
        <f>ROUND(E17*F17,2)</f>
        <v>0</v>
      </c>
      <c r="H17" s="173"/>
      <c r="I17" s="174">
        <f>ROUND(E17*H17,2)</f>
        <v>0</v>
      </c>
      <c r="J17" s="173"/>
      <c r="K17" s="174">
        <f>ROUND(E17*J17,2)</f>
        <v>0</v>
      </c>
      <c r="L17" s="174">
        <v>12</v>
      </c>
      <c r="M17" s="174">
        <f>G17*(1+L17/100)</f>
        <v>0</v>
      </c>
      <c r="N17" s="172">
        <v>0</v>
      </c>
      <c r="O17" s="172">
        <f>ROUND(E17*N17,2)</f>
        <v>0</v>
      </c>
      <c r="P17" s="172">
        <v>0</v>
      </c>
      <c r="Q17" s="172">
        <f>ROUND(E17*P17,2)</f>
        <v>0</v>
      </c>
      <c r="R17" s="174"/>
      <c r="S17" s="174" t="s">
        <v>149</v>
      </c>
      <c r="T17" s="175" t="s">
        <v>150</v>
      </c>
      <c r="U17" s="158">
        <v>9.6000000000000002E-2</v>
      </c>
      <c r="V17" s="158">
        <f>ROUND(E17*U17,2)</f>
        <v>21.2</v>
      </c>
      <c r="W17" s="158"/>
      <c r="X17" s="158" t="s">
        <v>151</v>
      </c>
      <c r="Y17" s="158" t="s">
        <v>152</v>
      </c>
      <c r="Z17" s="148"/>
      <c r="AA17" s="148"/>
      <c r="AB17" s="148"/>
      <c r="AC17" s="148"/>
      <c r="AD17" s="148"/>
      <c r="AE17" s="148"/>
      <c r="AF17" s="148"/>
      <c r="AG17" s="148" t="s">
        <v>153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ht="20.399999999999999" outlineLevel="2" x14ac:dyDescent="0.25">
      <c r="A18" s="155"/>
      <c r="B18" s="156"/>
      <c r="C18" s="185" t="s">
        <v>166</v>
      </c>
      <c r="D18" s="159"/>
      <c r="E18" s="160">
        <v>220.8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155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x14ac:dyDescent="0.25">
      <c r="A19" s="162" t="s">
        <v>144</v>
      </c>
      <c r="B19" s="163" t="s">
        <v>77</v>
      </c>
      <c r="C19" s="183" t="s">
        <v>78</v>
      </c>
      <c r="D19" s="164"/>
      <c r="E19" s="165"/>
      <c r="F19" s="166"/>
      <c r="G19" s="166">
        <f>SUMIF(AG20:AG22,"&lt;&gt;NOR",G20:G22)</f>
        <v>0</v>
      </c>
      <c r="H19" s="166"/>
      <c r="I19" s="166">
        <f>SUM(I20:I22)</f>
        <v>0</v>
      </c>
      <c r="J19" s="166"/>
      <c r="K19" s="166">
        <f>SUM(K20:K22)</f>
        <v>0</v>
      </c>
      <c r="L19" s="166"/>
      <c r="M19" s="166">
        <f>SUM(M20:M22)</f>
        <v>0</v>
      </c>
      <c r="N19" s="165"/>
      <c r="O19" s="165">
        <f>SUM(O20:O22)</f>
        <v>0</v>
      </c>
      <c r="P19" s="165"/>
      <c r="Q19" s="165">
        <f>SUM(Q20:Q22)</f>
        <v>0</v>
      </c>
      <c r="R19" s="166"/>
      <c r="S19" s="166"/>
      <c r="T19" s="167"/>
      <c r="U19" s="161"/>
      <c r="V19" s="161">
        <f>SUM(V20:V22)</f>
        <v>224.27</v>
      </c>
      <c r="W19" s="161"/>
      <c r="X19" s="161"/>
      <c r="Y19" s="161"/>
      <c r="AG19" t="s">
        <v>145</v>
      </c>
    </row>
    <row r="20" spans="1:60" outlineLevel="1" x14ac:dyDescent="0.25">
      <c r="A20" s="169">
        <v>5</v>
      </c>
      <c r="B20" s="170" t="s">
        <v>167</v>
      </c>
      <c r="C20" s="184" t="s">
        <v>168</v>
      </c>
      <c r="D20" s="171" t="s">
        <v>148</v>
      </c>
      <c r="E20" s="172">
        <v>426.36</v>
      </c>
      <c r="F20" s="173"/>
      <c r="G20" s="174">
        <f>ROUND(E20*F20,2)</f>
        <v>0</v>
      </c>
      <c r="H20" s="173"/>
      <c r="I20" s="174">
        <f>ROUND(E20*H20,2)</f>
        <v>0</v>
      </c>
      <c r="J20" s="173"/>
      <c r="K20" s="174">
        <f>ROUND(E20*J20,2)</f>
        <v>0</v>
      </c>
      <c r="L20" s="174">
        <v>12</v>
      </c>
      <c r="M20" s="174">
        <f>G20*(1+L20/100)</f>
        <v>0</v>
      </c>
      <c r="N20" s="172">
        <v>0</v>
      </c>
      <c r="O20" s="172">
        <f>ROUND(E20*N20,2)</f>
        <v>0</v>
      </c>
      <c r="P20" s="172">
        <v>0</v>
      </c>
      <c r="Q20" s="172">
        <f>ROUND(E20*P20,2)</f>
        <v>0</v>
      </c>
      <c r="R20" s="174"/>
      <c r="S20" s="174" t="s">
        <v>149</v>
      </c>
      <c r="T20" s="175" t="s">
        <v>150</v>
      </c>
      <c r="U20" s="158">
        <v>0.52600000000000002</v>
      </c>
      <c r="V20" s="158">
        <f>ROUND(E20*U20,2)</f>
        <v>224.27</v>
      </c>
      <c r="W20" s="158"/>
      <c r="X20" s="158" t="s">
        <v>151</v>
      </c>
      <c r="Y20" s="158" t="s">
        <v>152</v>
      </c>
      <c r="Z20" s="148"/>
      <c r="AA20" s="148"/>
      <c r="AB20" s="148"/>
      <c r="AC20" s="148"/>
      <c r="AD20" s="148"/>
      <c r="AE20" s="148"/>
      <c r="AF20" s="148"/>
      <c r="AG20" s="148" t="s">
        <v>153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0.399999999999999" outlineLevel="2" x14ac:dyDescent="0.25">
      <c r="A21" s="155"/>
      <c r="B21" s="156"/>
      <c r="C21" s="185" t="s">
        <v>169</v>
      </c>
      <c r="D21" s="159"/>
      <c r="E21" s="160">
        <v>415.36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155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ht="20.399999999999999" outlineLevel="3" x14ac:dyDescent="0.25">
      <c r="A22" s="155"/>
      <c r="B22" s="156"/>
      <c r="C22" s="185" t="s">
        <v>170</v>
      </c>
      <c r="D22" s="159"/>
      <c r="E22" s="160">
        <v>11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155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x14ac:dyDescent="0.25">
      <c r="A23" s="162" t="s">
        <v>144</v>
      </c>
      <c r="B23" s="163" t="s">
        <v>79</v>
      </c>
      <c r="C23" s="183" t="s">
        <v>80</v>
      </c>
      <c r="D23" s="164"/>
      <c r="E23" s="165"/>
      <c r="F23" s="166"/>
      <c r="G23" s="166">
        <f>SUMIF(AG24:AG25,"&lt;&gt;NOR",G24:G25)</f>
        <v>0</v>
      </c>
      <c r="H23" s="166"/>
      <c r="I23" s="166">
        <f>SUM(I24:I25)</f>
        <v>0</v>
      </c>
      <c r="J23" s="166"/>
      <c r="K23" s="166">
        <f>SUM(K24:K25)</f>
        <v>0</v>
      </c>
      <c r="L23" s="166"/>
      <c r="M23" s="166">
        <f>SUM(M24:M25)</f>
        <v>0</v>
      </c>
      <c r="N23" s="165"/>
      <c r="O23" s="165">
        <f>SUM(O24:O25)</f>
        <v>130.6</v>
      </c>
      <c r="P23" s="165"/>
      <c r="Q23" s="165">
        <f>SUM(Q24:Q25)</f>
        <v>0</v>
      </c>
      <c r="R23" s="166"/>
      <c r="S23" s="166"/>
      <c r="T23" s="167"/>
      <c r="U23" s="161"/>
      <c r="V23" s="161">
        <f>SUM(V24:V25)</f>
        <v>1421.47</v>
      </c>
      <c r="W23" s="161"/>
      <c r="X23" s="161"/>
      <c r="Y23" s="161"/>
      <c r="AG23" t="s">
        <v>145</v>
      </c>
    </row>
    <row r="24" spans="1:60" outlineLevel="1" x14ac:dyDescent="0.25">
      <c r="A24" s="169">
        <v>6</v>
      </c>
      <c r="B24" s="170" t="s">
        <v>171</v>
      </c>
      <c r="C24" s="184" t="s">
        <v>172</v>
      </c>
      <c r="D24" s="171" t="s">
        <v>148</v>
      </c>
      <c r="E24" s="172">
        <v>3467.0025000000001</v>
      </c>
      <c r="F24" s="173"/>
      <c r="G24" s="174">
        <f>ROUND(E24*F24,2)</f>
        <v>0</v>
      </c>
      <c r="H24" s="173"/>
      <c r="I24" s="174">
        <f>ROUND(E24*H24,2)</f>
        <v>0</v>
      </c>
      <c r="J24" s="173"/>
      <c r="K24" s="174">
        <f>ROUND(E24*J24,2)</f>
        <v>0</v>
      </c>
      <c r="L24" s="174">
        <v>12</v>
      </c>
      <c r="M24" s="174">
        <f>G24*(1+L24/100)</f>
        <v>0</v>
      </c>
      <c r="N24" s="172">
        <v>3.7670000000000002E-2</v>
      </c>
      <c r="O24" s="172">
        <f>ROUND(E24*N24,2)</f>
        <v>130.6</v>
      </c>
      <c r="P24" s="172">
        <v>0</v>
      </c>
      <c r="Q24" s="172">
        <f>ROUND(E24*P24,2)</f>
        <v>0</v>
      </c>
      <c r="R24" s="174"/>
      <c r="S24" s="174" t="s">
        <v>149</v>
      </c>
      <c r="T24" s="175" t="s">
        <v>150</v>
      </c>
      <c r="U24" s="158">
        <v>0.41</v>
      </c>
      <c r="V24" s="158">
        <f>ROUND(E24*U24,2)</f>
        <v>1421.47</v>
      </c>
      <c r="W24" s="158"/>
      <c r="X24" s="158" t="s">
        <v>151</v>
      </c>
      <c r="Y24" s="158" t="s">
        <v>152</v>
      </c>
      <c r="Z24" s="148"/>
      <c r="AA24" s="148"/>
      <c r="AB24" s="148"/>
      <c r="AC24" s="148"/>
      <c r="AD24" s="148"/>
      <c r="AE24" s="148"/>
      <c r="AF24" s="148"/>
      <c r="AG24" s="148" t="s">
        <v>153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ht="20.399999999999999" outlineLevel="2" x14ac:dyDescent="0.25">
      <c r="A25" s="155"/>
      <c r="B25" s="156"/>
      <c r="C25" s="185" t="s">
        <v>173</v>
      </c>
      <c r="D25" s="159"/>
      <c r="E25" s="160">
        <v>3467.0025000000001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155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x14ac:dyDescent="0.25">
      <c r="A26" s="162" t="s">
        <v>144</v>
      </c>
      <c r="B26" s="163" t="s">
        <v>81</v>
      </c>
      <c r="C26" s="183" t="s">
        <v>82</v>
      </c>
      <c r="D26" s="164"/>
      <c r="E26" s="165"/>
      <c r="F26" s="166"/>
      <c r="G26" s="166">
        <f>SUMIF(AG27:AG32,"&lt;&gt;NOR",G27:G32)</f>
        <v>0</v>
      </c>
      <c r="H26" s="166"/>
      <c r="I26" s="166">
        <f>SUM(I27:I32)</f>
        <v>0</v>
      </c>
      <c r="J26" s="166"/>
      <c r="K26" s="166">
        <f>SUM(K27:K32)</f>
        <v>0</v>
      </c>
      <c r="L26" s="166"/>
      <c r="M26" s="166">
        <f>SUM(M27:M32)</f>
        <v>0</v>
      </c>
      <c r="N26" s="165"/>
      <c r="O26" s="165">
        <f>SUM(O27:O32)</f>
        <v>1.5899999999999999</v>
      </c>
      <c r="P26" s="165"/>
      <c r="Q26" s="165">
        <f>SUM(Q27:Q32)</f>
        <v>0</v>
      </c>
      <c r="R26" s="166"/>
      <c r="S26" s="166"/>
      <c r="T26" s="167"/>
      <c r="U26" s="161"/>
      <c r="V26" s="161">
        <f>SUM(V27:V32)</f>
        <v>67.900000000000006</v>
      </c>
      <c r="W26" s="161"/>
      <c r="X26" s="161"/>
      <c r="Y26" s="161"/>
      <c r="AG26" t="s">
        <v>145</v>
      </c>
    </row>
    <row r="27" spans="1:60" outlineLevel="1" x14ac:dyDescent="0.25">
      <c r="A27" s="169">
        <v>7</v>
      </c>
      <c r="B27" s="170" t="s">
        <v>174</v>
      </c>
      <c r="C27" s="184" t="s">
        <v>175</v>
      </c>
      <c r="D27" s="171" t="s">
        <v>148</v>
      </c>
      <c r="E27" s="172">
        <v>552.05999999999995</v>
      </c>
      <c r="F27" s="173"/>
      <c r="G27" s="174">
        <f>ROUND(E27*F27,2)</f>
        <v>0</v>
      </c>
      <c r="H27" s="173"/>
      <c r="I27" s="174">
        <f>ROUND(E27*H27,2)</f>
        <v>0</v>
      </c>
      <c r="J27" s="173"/>
      <c r="K27" s="174">
        <f>ROUND(E27*J27,2)</f>
        <v>0</v>
      </c>
      <c r="L27" s="174">
        <v>12</v>
      </c>
      <c r="M27" s="174">
        <f>G27*(1+L27/100)</f>
        <v>0</v>
      </c>
      <c r="N27" s="172">
        <v>2.2499999999999998E-3</v>
      </c>
      <c r="O27" s="172">
        <f>ROUND(E27*N27,2)</f>
        <v>1.24</v>
      </c>
      <c r="P27" s="172">
        <v>0</v>
      </c>
      <c r="Q27" s="172">
        <f>ROUND(E27*P27,2)</f>
        <v>0</v>
      </c>
      <c r="R27" s="174"/>
      <c r="S27" s="174" t="s">
        <v>149</v>
      </c>
      <c r="T27" s="175" t="s">
        <v>150</v>
      </c>
      <c r="U27" s="158">
        <v>0.123</v>
      </c>
      <c r="V27" s="158">
        <f>ROUND(E27*U27,2)</f>
        <v>67.900000000000006</v>
      </c>
      <c r="W27" s="158"/>
      <c r="X27" s="158" t="s">
        <v>151</v>
      </c>
      <c r="Y27" s="158" t="s">
        <v>152</v>
      </c>
      <c r="Z27" s="148"/>
      <c r="AA27" s="148"/>
      <c r="AB27" s="148"/>
      <c r="AC27" s="148"/>
      <c r="AD27" s="148"/>
      <c r="AE27" s="148"/>
      <c r="AF27" s="148"/>
      <c r="AG27" s="148" t="s">
        <v>153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5">
      <c r="A28" s="155"/>
      <c r="B28" s="156"/>
      <c r="C28" s="185" t="s">
        <v>176</v>
      </c>
      <c r="D28" s="159"/>
      <c r="E28" s="160">
        <v>374.4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8"/>
      <c r="AA28" s="148"/>
      <c r="AB28" s="148"/>
      <c r="AC28" s="148"/>
      <c r="AD28" s="148"/>
      <c r="AE28" s="148"/>
      <c r="AF28" s="148"/>
      <c r="AG28" s="148" t="s">
        <v>155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3" x14ac:dyDescent="0.25">
      <c r="A29" s="155"/>
      <c r="B29" s="156"/>
      <c r="C29" s="185" t="s">
        <v>177</v>
      </c>
      <c r="D29" s="159"/>
      <c r="E29" s="160">
        <v>177.66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155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5">
      <c r="A30" s="169">
        <v>8</v>
      </c>
      <c r="B30" s="170" t="s">
        <v>178</v>
      </c>
      <c r="C30" s="184" t="s">
        <v>179</v>
      </c>
      <c r="D30" s="171" t="s">
        <v>148</v>
      </c>
      <c r="E30" s="172">
        <v>690.07500000000005</v>
      </c>
      <c r="F30" s="173"/>
      <c r="G30" s="174">
        <f>ROUND(E30*F30,2)</f>
        <v>0</v>
      </c>
      <c r="H30" s="173"/>
      <c r="I30" s="174">
        <f>ROUND(E30*H30,2)</f>
        <v>0</v>
      </c>
      <c r="J30" s="173"/>
      <c r="K30" s="174">
        <f>ROUND(E30*J30,2)</f>
        <v>0</v>
      </c>
      <c r="L30" s="174">
        <v>12</v>
      </c>
      <c r="M30" s="174">
        <f>G30*(1+L30/100)</f>
        <v>0</v>
      </c>
      <c r="N30" s="172">
        <v>5.0000000000000001E-4</v>
      </c>
      <c r="O30" s="172">
        <f>ROUND(E30*N30,2)</f>
        <v>0.35</v>
      </c>
      <c r="P30" s="172">
        <v>0</v>
      </c>
      <c r="Q30" s="172">
        <f>ROUND(E30*P30,2)</f>
        <v>0</v>
      </c>
      <c r="R30" s="174" t="s">
        <v>180</v>
      </c>
      <c r="S30" s="174" t="s">
        <v>149</v>
      </c>
      <c r="T30" s="175" t="s">
        <v>181</v>
      </c>
      <c r="U30" s="158">
        <v>0</v>
      </c>
      <c r="V30" s="158">
        <f>ROUND(E30*U30,2)</f>
        <v>0</v>
      </c>
      <c r="W30" s="158"/>
      <c r="X30" s="158" t="s">
        <v>182</v>
      </c>
      <c r="Y30" s="158" t="s">
        <v>152</v>
      </c>
      <c r="Z30" s="148"/>
      <c r="AA30" s="148"/>
      <c r="AB30" s="148"/>
      <c r="AC30" s="148"/>
      <c r="AD30" s="148"/>
      <c r="AE30" s="148"/>
      <c r="AF30" s="148"/>
      <c r="AG30" s="148" t="s">
        <v>183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2" x14ac:dyDescent="0.25">
      <c r="A31" s="155"/>
      <c r="B31" s="156"/>
      <c r="C31" s="185" t="s">
        <v>184</v>
      </c>
      <c r="D31" s="159"/>
      <c r="E31" s="160">
        <v>468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155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t="20.399999999999999" outlineLevel="3" x14ac:dyDescent="0.25">
      <c r="A32" s="155"/>
      <c r="B32" s="156"/>
      <c r="C32" s="185" t="s">
        <v>185</v>
      </c>
      <c r="D32" s="159"/>
      <c r="E32" s="160">
        <v>222.07499999999999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8"/>
      <c r="AA32" s="148"/>
      <c r="AB32" s="148"/>
      <c r="AC32" s="148"/>
      <c r="AD32" s="148"/>
      <c r="AE32" s="148"/>
      <c r="AF32" s="148"/>
      <c r="AG32" s="148" t="s">
        <v>155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x14ac:dyDescent="0.25">
      <c r="A33" s="162" t="s">
        <v>144</v>
      </c>
      <c r="B33" s="163" t="s">
        <v>83</v>
      </c>
      <c r="C33" s="183" t="s">
        <v>84</v>
      </c>
      <c r="D33" s="164"/>
      <c r="E33" s="165"/>
      <c r="F33" s="166"/>
      <c r="G33" s="166">
        <f>SUMIF(AG34:AG39,"&lt;&gt;NOR",G34:G39)</f>
        <v>0</v>
      </c>
      <c r="H33" s="166"/>
      <c r="I33" s="166">
        <f>SUM(I34:I39)</f>
        <v>0</v>
      </c>
      <c r="J33" s="166"/>
      <c r="K33" s="166">
        <f>SUM(K34:K39)</f>
        <v>0</v>
      </c>
      <c r="L33" s="166"/>
      <c r="M33" s="166">
        <f>SUM(M34:M39)</f>
        <v>0</v>
      </c>
      <c r="N33" s="165"/>
      <c r="O33" s="165">
        <f>SUM(O34:O39)</f>
        <v>78.34</v>
      </c>
      <c r="P33" s="165"/>
      <c r="Q33" s="165">
        <f>SUM(Q34:Q39)</f>
        <v>0</v>
      </c>
      <c r="R33" s="166"/>
      <c r="S33" s="166"/>
      <c r="T33" s="167"/>
      <c r="U33" s="161"/>
      <c r="V33" s="161">
        <f>SUM(V34:V39)</f>
        <v>114.5</v>
      </c>
      <c r="W33" s="161"/>
      <c r="X33" s="161"/>
      <c r="Y33" s="161"/>
      <c r="AG33" t="s">
        <v>145</v>
      </c>
    </row>
    <row r="34" spans="1:60" outlineLevel="1" x14ac:dyDescent="0.25">
      <c r="A34" s="169">
        <v>9</v>
      </c>
      <c r="B34" s="170" t="s">
        <v>186</v>
      </c>
      <c r="C34" s="184" t="s">
        <v>187</v>
      </c>
      <c r="D34" s="171" t="s">
        <v>148</v>
      </c>
      <c r="E34" s="172">
        <v>140.63</v>
      </c>
      <c r="F34" s="173"/>
      <c r="G34" s="174">
        <f>ROUND(E34*F34,2)</f>
        <v>0</v>
      </c>
      <c r="H34" s="173"/>
      <c r="I34" s="174">
        <f>ROUND(E34*H34,2)</f>
        <v>0</v>
      </c>
      <c r="J34" s="173"/>
      <c r="K34" s="174">
        <f>ROUND(E34*J34,2)</f>
        <v>0</v>
      </c>
      <c r="L34" s="174">
        <v>12</v>
      </c>
      <c r="M34" s="174">
        <f>G34*(1+L34/100)</f>
        <v>0</v>
      </c>
      <c r="N34" s="172">
        <v>0.441</v>
      </c>
      <c r="O34" s="172">
        <f>ROUND(E34*N34,2)</f>
        <v>62.02</v>
      </c>
      <c r="P34" s="172">
        <v>0</v>
      </c>
      <c r="Q34" s="172">
        <f>ROUND(E34*P34,2)</f>
        <v>0</v>
      </c>
      <c r="R34" s="174"/>
      <c r="S34" s="174" t="s">
        <v>149</v>
      </c>
      <c r="T34" s="175" t="s">
        <v>150</v>
      </c>
      <c r="U34" s="158">
        <v>2.9000000000000001E-2</v>
      </c>
      <c r="V34" s="158">
        <f>ROUND(E34*U34,2)</f>
        <v>4.08</v>
      </c>
      <c r="W34" s="158"/>
      <c r="X34" s="158" t="s">
        <v>151</v>
      </c>
      <c r="Y34" s="158" t="s">
        <v>152</v>
      </c>
      <c r="Z34" s="148"/>
      <c r="AA34" s="148"/>
      <c r="AB34" s="148"/>
      <c r="AC34" s="148"/>
      <c r="AD34" s="148"/>
      <c r="AE34" s="148"/>
      <c r="AF34" s="148"/>
      <c r="AG34" s="148" t="s">
        <v>153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5">
      <c r="A35" s="155"/>
      <c r="B35" s="156"/>
      <c r="C35" s="185" t="s">
        <v>188</v>
      </c>
      <c r="D35" s="159"/>
      <c r="E35" s="160">
        <v>81.75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155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3" x14ac:dyDescent="0.25">
      <c r="A36" s="155"/>
      <c r="B36" s="156"/>
      <c r="C36" s="185" t="s">
        <v>189</v>
      </c>
      <c r="D36" s="159"/>
      <c r="E36" s="160">
        <v>58.88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8"/>
      <c r="AA36" s="148"/>
      <c r="AB36" s="148"/>
      <c r="AC36" s="148"/>
      <c r="AD36" s="148"/>
      <c r="AE36" s="148"/>
      <c r="AF36" s="148"/>
      <c r="AG36" s="148" t="s">
        <v>155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5">
      <c r="A37" s="176">
        <v>10</v>
      </c>
      <c r="B37" s="177" t="s">
        <v>190</v>
      </c>
      <c r="C37" s="186" t="s">
        <v>191</v>
      </c>
      <c r="D37" s="178" t="s">
        <v>148</v>
      </c>
      <c r="E37" s="179">
        <v>81.75</v>
      </c>
      <c r="F37" s="180"/>
      <c r="G37" s="181">
        <f>ROUND(E37*F37,2)</f>
        <v>0</v>
      </c>
      <c r="H37" s="180"/>
      <c r="I37" s="181">
        <f>ROUND(E37*H37,2)</f>
        <v>0</v>
      </c>
      <c r="J37" s="180"/>
      <c r="K37" s="181">
        <f>ROUND(E37*J37,2)</f>
        <v>0</v>
      </c>
      <c r="L37" s="181">
        <v>12</v>
      </c>
      <c r="M37" s="181">
        <f>G37*(1+L37/100)</f>
        <v>0</v>
      </c>
      <c r="N37" s="179">
        <v>0.11</v>
      </c>
      <c r="O37" s="179">
        <f>ROUND(E37*N37,2)</f>
        <v>8.99</v>
      </c>
      <c r="P37" s="179">
        <v>0</v>
      </c>
      <c r="Q37" s="179">
        <f>ROUND(E37*P37,2)</f>
        <v>0</v>
      </c>
      <c r="R37" s="181"/>
      <c r="S37" s="181" t="s">
        <v>149</v>
      </c>
      <c r="T37" s="182" t="s">
        <v>150</v>
      </c>
      <c r="U37" s="158">
        <v>1.165</v>
      </c>
      <c r="V37" s="158">
        <f>ROUND(E37*U37,2)</f>
        <v>95.24</v>
      </c>
      <c r="W37" s="158"/>
      <c r="X37" s="158" t="s">
        <v>151</v>
      </c>
      <c r="Y37" s="158" t="s">
        <v>152</v>
      </c>
      <c r="Z37" s="148"/>
      <c r="AA37" s="148"/>
      <c r="AB37" s="148"/>
      <c r="AC37" s="148"/>
      <c r="AD37" s="148"/>
      <c r="AE37" s="148"/>
      <c r="AF37" s="148"/>
      <c r="AG37" s="148" t="s">
        <v>153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ht="20.399999999999999" outlineLevel="1" x14ac:dyDescent="0.25">
      <c r="A38" s="169">
        <v>11</v>
      </c>
      <c r="B38" s="170" t="s">
        <v>192</v>
      </c>
      <c r="C38" s="184" t="s">
        <v>193</v>
      </c>
      <c r="D38" s="171" t="s">
        <v>148</v>
      </c>
      <c r="E38" s="172">
        <v>40.479999999999997</v>
      </c>
      <c r="F38" s="173"/>
      <c r="G38" s="174">
        <f>ROUND(E38*F38,2)</f>
        <v>0</v>
      </c>
      <c r="H38" s="173"/>
      <c r="I38" s="174">
        <f>ROUND(E38*H38,2)</f>
        <v>0</v>
      </c>
      <c r="J38" s="173"/>
      <c r="K38" s="174">
        <f>ROUND(E38*J38,2)</f>
        <v>0</v>
      </c>
      <c r="L38" s="174">
        <v>12</v>
      </c>
      <c r="M38" s="174">
        <f>G38*(1+L38/100)</f>
        <v>0</v>
      </c>
      <c r="N38" s="172">
        <v>0.18107999999999999</v>
      </c>
      <c r="O38" s="172">
        <f>ROUND(E38*N38,2)</f>
        <v>7.33</v>
      </c>
      <c r="P38" s="172">
        <v>0</v>
      </c>
      <c r="Q38" s="172">
        <f>ROUND(E38*P38,2)</f>
        <v>0</v>
      </c>
      <c r="R38" s="174"/>
      <c r="S38" s="174" t="s">
        <v>149</v>
      </c>
      <c r="T38" s="175" t="s">
        <v>150</v>
      </c>
      <c r="U38" s="158">
        <v>0.375</v>
      </c>
      <c r="V38" s="158">
        <f>ROUND(E38*U38,2)</f>
        <v>15.18</v>
      </c>
      <c r="W38" s="158"/>
      <c r="X38" s="158" t="s">
        <v>151</v>
      </c>
      <c r="Y38" s="158" t="s">
        <v>152</v>
      </c>
      <c r="Z38" s="148"/>
      <c r="AA38" s="148"/>
      <c r="AB38" s="148"/>
      <c r="AC38" s="148"/>
      <c r="AD38" s="148"/>
      <c r="AE38" s="148"/>
      <c r="AF38" s="148"/>
      <c r="AG38" s="148" t="s">
        <v>153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ht="20.399999999999999" outlineLevel="2" x14ac:dyDescent="0.25">
      <c r="A39" s="155"/>
      <c r="B39" s="156"/>
      <c r="C39" s="185" t="s">
        <v>194</v>
      </c>
      <c r="D39" s="159"/>
      <c r="E39" s="160">
        <v>40.479999999999997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8"/>
      <c r="AA39" s="148"/>
      <c r="AB39" s="148"/>
      <c r="AC39" s="148"/>
      <c r="AD39" s="148"/>
      <c r="AE39" s="148"/>
      <c r="AF39" s="148"/>
      <c r="AG39" s="148" t="s">
        <v>155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x14ac:dyDescent="0.25">
      <c r="A40" s="162" t="s">
        <v>144</v>
      </c>
      <c r="B40" s="163" t="s">
        <v>85</v>
      </c>
      <c r="C40" s="183" t="s">
        <v>86</v>
      </c>
      <c r="D40" s="164"/>
      <c r="E40" s="165"/>
      <c r="F40" s="166"/>
      <c r="G40" s="166">
        <f>SUMIF(AG41:AG42,"&lt;&gt;NOR",G41:G42)</f>
        <v>0</v>
      </c>
      <c r="H40" s="166"/>
      <c r="I40" s="166">
        <f>SUM(I41:I42)</f>
        <v>0</v>
      </c>
      <c r="J40" s="166"/>
      <c r="K40" s="166">
        <f>SUM(K41:K42)</f>
        <v>0</v>
      </c>
      <c r="L40" s="166"/>
      <c r="M40" s="166">
        <f>SUM(M41:M42)</f>
        <v>0</v>
      </c>
      <c r="N40" s="165"/>
      <c r="O40" s="165">
        <f>SUM(O41:O42)</f>
        <v>0.05</v>
      </c>
      <c r="P40" s="165"/>
      <c r="Q40" s="165">
        <f>SUM(Q41:Q42)</f>
        <v>0</v>
      </c>
      <c r="R40" s="166"/>
      <c r="S40" s="166"/>
      <c r="T40" s="167"/>
      <c r="U40" s="161"/>
      <c r="V40" s="161">
        <f>SUM(V41:V42)</f>
        <v>36</v>
      </c>
      <c r="W40" s="161"/>
      <c r="X40" s="161"/>
      <c r="Y40" s="161"/>
      <c r="AG40" t="s">
        <v>145</v>
      </c>
    </row>
    <row r="41" spans="1:60" outlineLevel="1" x14ac:dyDescent="0.25">
      <c r="A41" s="176">
        <v>12</v>
      </c>
      <c r="B41" s="177" t="s">
        <v>195</v>
      </c>
      <c r="C41" s="186" t="s">
        <v>196</v>
      </c>
      <c r="D41" s="178" t="s">
        <v>197</v>
      </c>
      <c r="E41" s="179">
        <v>180</v>
      </c>
      <c r="F41" s="180"/>
      <c r="G41" s="181">
        <f>ROUND(E41*F41,2)</f>
        <v>0</v>
      </c>
      <c r="H41" s="180"/>
      <c r="I41" s="181">
        <f>ROUND(E41*H41,2)</f>
        <v>0</v>
      </c>
      <c r="J41" s="180"/>
      <c r="K41" s="181">
        <f>ROUND(E41*J41,2)</f>
        <v>0</v>
      </c>
      <c r="L41" s="181">
        <v>12</v>
      </c>
      <c r="M41" s="181">
        <f>G41*(1+L41/100)</f>
        <v>0</v>
      </c>
      <c r="N41" s="179">
        <v>2.4000000000000001E-4</v>
      </c>
      <c r="O41" s="179">
        <f>ROUND(E41*N41,2)</f>
        <v>0.04</v>
      </c>
      <c r="P41" s="179">
        <v>0</v>
      </c>
      <c r="Q41" s="179">
        <f>ROUND(E41*P41,2)</f>
        <v>0</v>
      </c>
      <c r="R41" s="181"/>
      <c r="S41" s="181" t="s">
        <v>149</v>
      </c>
      <c r="T41" s="182" t="s">
        <v>150</v>
      </c>
      <c r="U41" s="158">
        <v>0.2</v>
      </c>
      <c r="V41" s="158">
        <f>ROUND(E41*U41,2)</f>
        <v>36</v>
      </c>
      <c r="W41" s="158"/>
      <c r="X41" s="158" t="s">
        <v>151</v>
      </c>
      <c r="Y41" s="158" t="s">
        <v>152</v>
      </c>
      <c r="Z41" s="148"/>
      <c r="AA41" s="148"/>
      <c r="AB41" s="148"/>
      <c r="AC41" s="148"/>
      <c r="AD41" s="148"/>
      <c r="AE41" s="148"/>
      <c r="AF41" s="148"/>
      <c r="AG41" s="148" t="s">
        <v>153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5">
      <c r="A42" s="176">
        <v>13</v>
      </c>
      <c r="B42" s="177" t="s">
        <v>198</v>
      </c>
      <c r="C42" s="186" t="s">
        <v>199</v>
      </c>
      <c r="D42" s="178" t="s">
        <v>197</v>
      </c>
      <c r="E42" s="179">
        <v>395</v>
      </c>
      <c r="F42" s="180"/>
      <c r="G42" s="181">
        <f>ROUND(E42*F42,2)</f>
        <v>0</v>
      </c>
      <c r="H42" s="180"/>
      <c r="I42" s="181">
        <f>ROUND(E42*H42,2)</f>
        <v>0</v>
      </c>
      <c r="J42" s="180"/>
      <c r="K42" s="181">
        <f>ROUND(E42*J42,2)</f>
        <v>0</v>
      </c>
      <c r="L42" s="181">
        <v>12</v>
      </c>
      <c r="M42" s="181">
        <f>G42*(1+L42/100)</f>
        <v>0</v>
      </c>
      <c r="N42" s="179">
        <v>3.0000000000000001E-5</v>
      </c>
      <c r="O42" s="179">
        <f>ROUND(E42*N42,2)</f>
        <v>0.01</v>
      </c>
      <c r="P42" s="179">
        <v>0</v>
      </c>
      <c r="Q42" s="179">
        <f>ROUND(E42*P42,2)</f>
        <v>0</v>
      </c>
      <c r="R42" s="181"/>
      <c r="S42" s="181" t="s">
        <v>200</v>
      </c>
      <c r="T42" s="182" t="s">
        <v>201</v>
      </c>
      <c r="U42" s="158">
        <v>0</v>
      </c>
      <c r="V42" s="158">
        <f>ROUND(E42*U42,2)</f>
        <v>0</v>
      </c>
      <c r="W42" s="158"/>
      <c r="X42" s="158" t="s">
        <v>151</v>
      </c>
      <c r="Y42" s="158" t="s">
        <v>152</v>
      </c>
      <c r="Z42" s="148"/>
      <c r="AA42" s="148"/>
      <c r="AB42" s="148"/>
      <c r="AC42" s="148"/>
      <c r="AD42" s="148"/>
      <c r="AE42" s="148"/>
      <c r="AF42" s="148"/>
      <c r="AG42" s="148" t="s">
        <v>153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x14ac:dyDescent="0.25">
      <c r="A43" s="162" t="s">
        <v>144</v>
      </c>
      <c r="B43" s="163" t="s">
        <v>85</v>
      </c>
      <c r="C43" s="183" t="s">
        <v>86</v>
      </c>
      <c r="D43" s="164"/>
      <c r="E43" s="165"/>
      <c r="F43" s="166"/>
      <c r="G43" s="166">
        <f>SUMIF(AG44:AG95,"&lt;&gt;NOR",G44:G95)</f>
        <v>0</v>
      </c>
      <c r="H43" s="166"/>
      <c r="I43" s="166">
        <f>SUM(I44:I95)</f>
        <v>0</v>
      </c>
      <c r="J43" s="166"/>
      <c r="K43" s="166">
        <f>SUM(K44:K95)</f>
        <v>0</v>
      </c>
      <c r="L43" s="166"/>
      <c r="M43" s="166">
        <f>SUM(M44:M95)</f>
        <v>0</v>
      </c>
      <c r="N43" s="165"/>
      <c r="O43" s="165">
        <f>SUM(O44:O95)</f>
        <v>124.55</v>
      </c>
      <c r="P43" s="165"/>
      <c r="Q43" s="165">
        <f>SUM(Q44:Q95)</f>
        <v>0</v>
      </c>
      <c r="R43" s="166"/>
      <c r="S43" s="166"/>
      <c r="T43" s="167"/>
      <c r="U43" s="161"/>
      <c r="V43" s="161">
        <f>SUM(V44:V95)</f>
        <v>6233.04</v>
      </c>
      <c r="W43" s="161"/>
      <c r="X43" s="161"/>
      <c r="Y43" s="161"/>
      <c r="AG43" t="s">
        <v>145</v>
      </c>
    </row>
    <row r="44" spans="1:60" ht="20.399999999999999" outlineLevel="1" x14ac:dyDescent="0.25">
      <c r="A44" s="169">
        <v>14</v>
      </c>
      <c r="B44" s="170" t="s">
        <v>202</v>
      </c>
      <c r="C44" s="184" t="s">
        <v>203</v>
      </c>
      <c r="D44" s="171" t="s">
        <v>148</v>
      </c>
      <c r="E44" s="172">
        <v>114.1</v>
      </c>
      <c r="F44" s="173"/>
      <c r="G44" s="174">
        <f>ROUND(E44*F44,2)</f>
        <v>0</v>
      </c>
      <c r="H44" s="173"/>
      <c r="I44" s="174">
        <f>ROUND(E44*H44,2)</f>
        <v>0</v>
      </c>
      <c r="J44" s="173"/>
      <c r="K44" s="174">
        <f>ROUND(E44*J44,2)</f>
        <v>0</v>
      </c>
      <c r="L44" s="174">
        <v>12</v>
      </c>
      <c r="M44" s="174">
        <f>G44*(1+L44/100)</f>
        <v>0</v>
      </c>
      <c r="N44" s="172">
        <v>1.6420000000000001E-2</v>
      </c>
      <c r="O44" s="172">
        <f>ROUND(E44*N44,2)</f>
        <v>1.87</v>
      </c>
      <c r="P44" s="172">
        <v>0</v>
      </c>
      <c r="Q44" s="172">
        <f>ROUND(E44*P44,2)</f>
        <v>0</v>
      </c>
      <c r="R44" s="174"/>
      <c r="S44" s="174" t="s">
        <v>149</v>
      </c>
      <c r="T44" s="175" t="s">
        <v>150</v>
      </c>
      <c r="U44" s="158">
        <v>1.2558</v>
      </c>
      <c r="V44" s="158">
        <f>ROUND(E44*U44,2)</f>
        <v>143.29</v>
      </c>
      <c r="W44" s="158"/>
      <c r="X44" s="158" t="s">
        <v>151</v>
      </c>
      <c r="Y44" s="158" t="s">
        <v>152</v>
      </c>
      <c r="Z44" s="148"/>
      <c r="AA44" s="148"/>
      <c r="AB44" s="148"/>
      <c r="AC44" s="148"/>
      <c r="AD44" s="148"/>
      <c r="AE44" s="148"/>
      <c r="AF44" s="148"/>
      <c r="AG44" s="148" t="s">
        <v>153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 x14ac:dyDescent="0.25">
      <c r="A45" s="155"/>
      <c r="B45" s="156"/>
      <c r="C45" s="185" t="s">
        <v>204</v>
      </c>
      <c r="D45" s="159"/>
      <c r="E45" s="160">
        <v>48.5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155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3" x14ac:dyDescent="0.25">
      <c r="A46" s="155"/>
      <c r="B46" s="156"/>
      <c r="C46" s="185" t="s">
        <v>205</v>
      </c>
      <c r="D46" s="159"/>
      <c r="E46" s="160">
        <v>65.599999999999994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8"/>
      <c r="AA46" s="148"/>
      <c r="AB46" s="148"/>
      <c r="AC46" s="148"/>
      <c r="AD46" s="148"/>
      <c r="AE46" s="148"/>
      <c r="AF46" s="148"/>
      <c r="AG46" s="148" t="s">
        <v>155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ht="20.399999999999999" outlineLevel="1" x14ac:dyDescent="0.25">
      <c r="A47" s="169">
        <v>15</v>
      </c>
      <c r="B47" s="170" t="s">
        <v>206</v>
      </c>
      <c r="C47" s="184" t="s">
        <v>207</v>
      </c>
      <c r="D47" s="171" t="s">
        <v>148</v>
      </c>
      <c r="E47" s="172">
        <v>186.4</v>
      </c>
      <c r="F47" s="173"/>
      <c r="G47" s="174">
        <f>ROUND(E47*F47,2)</f>
        <v>0</v>
      </c>
      <c r="H47" s="173"/>
      <c r="I47" s="174">
        <f>ROUND(E47*H47,2)</f>
        <v>0</v>
      </c>
      <c r="J47" s="173"/>
      <c r="K47" s="174">
        <f>ROUND(E47*J47,2)</f>
        <v>0</v>
      </c>
      <c r="L47" s="174">
        <v>12</v>
      </c>
      <c r="M47" s="174">
        <f>G47*(1+L47/100)</f>
        <v>0</v>
      </c>
      <c r="N47" s="172">
        <v>1.039E-2</v>
      </c>
      <c r="O47" s="172">
        <f>ROUND(E47*N47,2)</f>
        <v>1.94</v>
      </c>
      <c r="P47" s="172">
        <v>0</v>
      </c>
      <c r="Q47" s="172">
        <f>ROUND(E47*P47,2)</f>
        <v>0</v>
      </c>
      <c r="R47" s="174"/>
      <c r="S47" s="174" t="s">
        <v>149</v>
      </c>
      <c r="T47" s="175" t="s">
        <v>150</v>
      </c>
      <c r="U47" s="158">
        <v>0.85699999999999998</v>
      </c>
      <c r="V47" s="158">
        <f>ROUND(E47*U47,2)</f>
        <v>159.74</v>
      </c>
      <c r="W47" s="158"/>
      <c r="X47" s="158" t="s">
        <v>151</v>
      </c>
      <c r="Y47" s="158" t="s">
        <v>152</v>
      </c>
      <c r="Z47" s="148"/>
      <c r="AA47" s="148"/>
      <c r="AB47" s="148"/>
      <c r="AC47" s="148"/>
      <c r="AD47" s="148"/>
      <c r="AE47" s="148"/>
      <c r="AF47" s="148"/>
      <c r="AG47" s="148" t="s">
        <v>153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2" x14ac:dyDescent="0.25">
      <c r="A48" s="155"/>
      <c r="B48" s="156"/>
      <c r="C48" s="185" t="s">
        <v>208</v>
      </c>
      <c r="D48" s="159"/>
      <c r="E48" s="160">
        <v>38.799999999999997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155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3" x14ac:dyDescent="0.25">
      <c r="A49" s="155"/>
      <c r="B49" s="156"/>
      <c r="C49" s="185" t="s">
        <v>209</v>
      </c>
      <c r="D49" s="159"/>
      <c r="E49" s="160">
        <v>147.6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8"/>
      <c r="AA49" s="148"/>
      <c r="AB49" s="148"/>
      <c r="AC49" s="148"/>
      <c r="AD49" s="148"/>
      <c r="AE49" s="148"/>
      <c r="AF49" s="148"/>
      <c r="AG49" s="148" t="s">
        <v>155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ht="20.399999999999999" outlineLevel="1" x14ac:dyDescent="0.25">
      <c r="A50" s="169">
        <v>16</v>
      </c>
      <c r="B50" s="170" t="s">
        <v>210</v>
      </c>
      <c r="C50" s="184" t="s">
        <v>211</v>
      </c>
      <c r="D50" s="171" t="s">
        <v>148</v>
      </c>
      <c r="E50" s="172">
        <v>142.6</v>
      </c>
      <c r="F50" s="173"/>
      <c r="G50" s="174">
        <f>ROUND(E50*F50,2)</f>
        <v>0</v>
      </c>
      <c r="H50" s="173"/>
      <c r="I50" s="174">
        <f>ROUND(E50*H50,2)</f>
        <v>0</v>
      </c>
      <c r="J50" s="173"/>
      <c r="K50" s="174">
        <f>ROUND(E50*J50,2)</f>
        <v>0</v>
      </c>
      <c r="L50" s="174">
        <v>12</v>
      </c>
      <c r="M50" s="174">
        <f>G50*(1+L50/100)</f>
        <v>0</v>
      </c>
      <c r="N50" s="172">
        <v>1.3979999999999999E-2</v>
      </c>
      <c r="O50" s="172">
        <f>ROUND(E50*N50,2)</f>
        <v>1.99</v>
      </c>
      <c r="P50" s="172">
        <v>0</v>
      </c>
      <c r="Q50" s="172">
        <f>ROUND(E50*P50,2)</f>
        <v>0</v>
      </c>
      <c r="R50" s="174"/>
      <c r="S50" s="174" t="s">
        <v>149</v>
      </c>
      <c r="T50" s="175" t="s">
        <v>150</v>
      </c>
      <c r="U50" s="158">
        <v>1.2558</v>
      </c>
      <c r="V50" s="158">
        <f>ROUND(E50*U50,2)</f>
        <v>179.08</v>
      </c>
      <c r="W50" s="158"/>
      <c r="X50" s="158" t="s">
        <v>151</v>
      </c>
      <c r="Y50" s="158" t="s">
        <v>152</v>
      </c>
      <c r="Z50" s="148"/>
      <c r="AA50" s="148"/>
      <c r="AB50" s="148"/>
      <c r="AC50" s="148"/>
      <c r="AD50" s="148"/>
      <c r="AE50" s="148"/>
      <c r="AF50" s="148"/>
      <c r="AG50" s="148" t="s">
        <v>153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 x14ac:dyDescent="0.25">
      <c r="A51" s="155"/>
      <c r="B51" s="156"/>
      <c r="C51" s="185" t="s">
        <v>212</v>
      </c>
      <c r="D51" s="159"/>
      <c r="E51" s="160">
        <v>142.6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155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ht="20.399999999999999" outlineLevel="1" x14ac:dyDescent="0.25">
      <c r="A52" s="169">
        <v>17</v>
      </c>
      <c r="B52" s="170" t="s">
        <v>213</v>
      </c>
      <c r="C52" s="184" t="s">
        <v>214</v>
      </c>
      <c r="D52" s="171" t="s">
        <v>148</v>
      </c>
      <c r="E52" s="172">
        <v>615.04</v>
      </c>
      <c r="F52" s="173"/>
      <c r="G52" s="174">
        <f>ROUND(E52*F52,2)</f>
        <v>0</v>
      </c>
      <c r="H52" s="173"/>
      <c r="I52" s="174">
        <f>ROUND(E52*H52,2)</f>
        <v>0</v>
      </c>
      <c r="J52" s="173"/>
      <c r="K52" s="174">
        <f>ROUND(E52*J52,2)</f>
        <v>0</v>
      </c>
      <c r="L52" s="174">
        <v>12</v>
      </c>
      <c r="M52" s="174">
        <f>G52*(1+L52/100)</f>
        <v>0</v>
      </c>
      <c r="N52" s="172">
        <v>1.38E-2</v>
      </c>
      <c r="O52" s="172">
        <f>ROUND(E52*N52,2)</f>
        <v>8.49</v>
      </c>
      <c r="P52" s="172">
        <v>0</v>
      </c>
      <c r="Q52" s="172">
        <f>ROUND(E52*P52,2)</f>
        <v>0</v>
      </c>
      <c r="R52" s="174"/>
      <c r="S52" s="174" t="s">
        <v>149</v>
      </c>
      <c r="T52" s="175" t="s">
        <v>150</v>
      </c>
      <c r="U52" s="158">
        <v>1.2558</v>
      </c>
      <c r="V52" s="158">
        <f>ROUND(E52*U52,2)</f>
        <v>772.37</v>
      </c>
      <c r="W52" s="158"/>
      <c r="X52" s="158" t="s">
        <v>151</v>
      </c>
      <c r="Y52" s="158" t="s">
        <v>152</v>
      </c>
      <c r="Z52" s="148"/>
      <c r="AA52" s="148"/>
      <c r="AB52" s="148"/>
      <c r="AC52" s="148"/>
      <c r="AD52" s="148"/>
      <c r="AE52" s="148"/>
      <c r="AF52" s="148"/>
      <c r="AG52" s="148" t="s">
        <v>153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2" x14ac:dyDescent="0.25">
      <c r="A53" s="155"/>
      <c r="B53" s="156"/>
      <c r="C53" s="185" t="s">
        <v>215</v>
      </c>
      <c r="D53" s="159"/>
      <c r="E53" s="160">
        <v>615.04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8"/>
      <c r="AA53" s="148"/>
      <c r="AB53" s="148"/>
      <c r="AC53" s="148"/>
      <c r="AD53" s="148"/>
      <c r="AE53" s="148"/>
      <c r="AF53" s="148"/>
      <c r="AG53" s="148" t="s">
        <v>155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ht="20.399999999999999" outlineLevel="1" x14ac:dyDescent="0.25">
      <c r="A54" s="169">
        <v>18</v>
      </c>
      <c r="B54" s="170" t="s">
        <v>216</v>
      </c>
      <c r="C54" s="184" t="s">
        <v>217</v>
      </c>
      <c r="D54" s="171" t="s">
        <v>148</v>
      </c>
      <c r="E54" s="172">
        <v>1043.885</v>
      </c>
      <c r="F54" s="173"/>
      <c r="G54" s="174">
        <f>ROUND(E54*F54,2)</f>
        <v>0</v>
      </c>
      <c r="H54" s="173"/>
      <c r="I54" s="174">
        <f>ROUND(E54*H54,2)</f>
        <v>0</v>
      </c>
      <c r="J54" s="173"/>
      <c r="K54" s="174">
        <f>ROUND(E54*J54,2)</f>
        <v>0</v>
      </c>
      <c r="L54" s="174">
        <v>12</v>
      </c>
      <c r="M54" s="174">
        <f>G54*(1+L54/100)</f>
        <v>0</v>
      </c>
      <c r="N54" s="172">
        <v>1.4319999999999999E-2</v>
      </c>
      <c r="O54" s="172">
        <f>ROUND(E54*N54,2)</f>
        <v>14.95</v>
      </c>
      <c r="P54" s="172">
        <v>0</v>
      </c>
      <c r="Q54" s="172">
        <f>ROUND(E54*P54,2)</f>
        <v>0</v>
      </c>
      <c r="R54" s="174"/>
      <c r="S54" s="174" t="s">
        <v>149</v>
      </c>
      <c r="T54" s="175" t="s">
        <v>150</v>
      </c>
      <c r="U54" s="158">
        <v>1.2558</v>
      </c>
      <c r="V54" s="158">
        <f>ROUND(E54*U54,2)</f>
        <v>1310.91</v>
      </c>
      <c r="W54" s="158"/>
      <c r="X54" s="158" t="s">
        <v>151</v>
      </c>
      <c r="Y54" s="158" t="s">
        <v>152</v>
      </c>
      <c r="Z54" s="148"/>
      <c r="AA54" s="148"/>
      <c r="AB54" s="148"/>
      <c r="AC54" s="148"/>
      <c r="AD54" s="148"/>
      <c r="AE54" s="148"/>
      <c r="AF54" s="148"/>
      <c r="AG54" s="148" t="s">
        <v>153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ht="20.399999999999999" outlineLevel="2" x14ac:dyDescent="0.25">
      <c r="A55" s="155"/>
      <c r="B55" s="156"/>
      <c r="C55" s="185" t="s">
        <v>218</v>
      </c>
      <c r="D55" s="159"/>
      <c r="E55" s="160">
        <v>284.73500000000001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8"/>
      <c r="AA55" s="148"/>
      <c r="AB55" s="148"/>
      <c r="AC55" s="148"/>
      <c r="AD55" s="148"/>
      <c r="AE55" s="148"/>
      <c r="AF55" s="148"/>
      <c r="AG55" s="148" t="s">
        <v>155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3" x14ac:dyDescent="0.25">
      <c r="A56" s="155"/>
      <c r="B56" s="156"/>
      <c r="C56" s="185" t="s">
        <v>219</v>
      </c>
      <c r="D56" s="159"/>
      <c r="E56" s="160">
        <v>317.17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8"/>
      <c r="AA56" s="148"/>
      <c r="AB56" s="148"/>
      <c r="AC56" s="148"/>
      <c r="AD56" s="148"/>
      <c r="AE56" s="148"/>
      <c r="AF56" s="148"/>
      <c r="AG56" s="148" t="s">
        <v>155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3" x14ac:dyDescent="0.25">
      <c r="A57" s="155"/>
      <c r="B57" s="156"/>
      <c r="C57" s="185" t="s">
        <v>220</v>
      </c>
      <c r="D57" s="159"/>
      <c r="E57" s="160">
        <v>102.37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155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3" x14ac:dyDescent="0.25">
      <c r="A58" s="155"/>
      <c r="B58" s="156"/>
      <c r="C58" s="185" t="s">
        <v>221</v>
      </c>
      <c r="D58" s="159"/>
      <c r="E58" s="160">
        <v>339.61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8"/>
      <c r="AA58" s="148"/>
      <c r="AB58" s="148"/>
      <c r="AC58" s="148"/>
      <c r="AD58" s="148"/>
      <c r="AE58" s="148"/>
      <c r="AF58" s="148"/>
      <c r="AG58" s="148" t="s">
        <v>155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t="20.399999999999999" outlineLevel="1" x14ac:dyDescent="0.25">
      <c r="A59" s="169">
        <v>19</v>
      </c>
      <c r="B59" s="170" t="s">
        <v>222</v>
      </c>
      <c r="C59" s="184" t="s">
        <v>223</v>
      </c>
      <c r="D59" s="171" t="s">
        <v>148</v>
      </c>
      <c r="E59" s="172">
        <v>236.71</v>
      </c>
      <c r="F59" s="173"/>
      <c r="G59" s="174">
        <f>ROUND(E59*F59,2)</f>
        <v>0</v>
      </c>
      <c r="H59" s="173"/>
      <c r="I59" s="174">
        <f>ROUND(E59*H59,2)</f>
        <v>0</v>
      </c>
      <c r="J59" s="173"/>
      <c r="K59" s="174">
        <f>ROUND(E59*J59,2)</f>
        <v>0</v>
      </c>
      <c r="L59" s="174">
        <v>12</v>
      </c>
      <c r="M59" s="174">
        <f>G59*(1+L59/100)</f>
        <v>0</v>
      </c>
      <c r="N59" s="172">
        <v>3.737E-2</v>
      </c>
      <c r="O59" s="172">
        <f>ROUND(E59*N59,2)</f>
        <v>8.85</v>
      </c>
      <c r="P59" s="172">
        <v>0</v>
      </c>
      <c r="Q59" s="172">
        <f>ROUND(E59*P59,2)</f>
        <v>0</v>
      </c>
      <c r="R59" s="174"/>
      <c r="S59" s="174" t="s">
        <v>149</v>
      </c>
      <c r="T59" s="175" t="s">
        <v>150</v>
      </c>
      <c r="U59" s="158">
        <v>1.4157999999999999</v>
      </c>
      <c r="V59" s="158">
        <f>ROUND(E59*U59,2)</f>
        <v>335.13</v>
      </c>
      <c r="W59" s="158"/>
      <c r="X59" s="158" t="s">
        <v>151</v>
      </c>
      <c r="Y59" s="158" t="s">
        <v>152</v>
      </c>
      <c r="Z59" s="148"/>
      <c r="AA59" s="148"/>
      <c r="AB59" s="148"/>
      <c r="AC59" s="148"/>
      <c r="AD59" s="148"/>
      <c r="AE59" s="148"/>
      <c r="AF59" s="148"/>
      <c r="AG59" s="148" t="s">
        <v>153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ht="20.399999999999999" outlineLevel="2" x14ac:dyDescent="0.25">
      <c r="A60" s="155"/>
      <c r="B60" s="156"/>
      <c r="C60" s="185" t="s">
        <v>224</v>
      </c>
      <c r="D60" s="159"/>
      <c r="E60" s="160">
        <v>124.57</v>
      </c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155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5">
      <c r="A61" s="155"/>
      <c r="B61" s="156"/>
      <c r="C61" s="185" t="s">
        <v>225</v>
      </c>
      <c r="D61" s="159"/>
      <c r="E61" s="160">
        <v>112.14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155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5">
      <c r="A62" s="169">
        <v>20</v>
      </c>
      <c r="B62" s="170" t="s">
        <v>226</v>
      </c>
      <c r="C62" s="184" t="s">
        <v>227</v>
      </c>
      <c r="D62" s="171" t="s">
        <v>148</v>
      </c>
      <c r="E62" s="172">
        <v>693.40049999999997</v>
      </c>
      <c r="F62" s="173"/>
      <c r="G62" s="174">
        <f>ROUND(E62*F62,2)</f>
        <v>0</v>
      </c>
      <c r="H62" s="173"/>
      <c r="I62" s="174">
        <f>ROUND(E62*H62,2)</f>
        <v>0</v>
      </c>
      <c r="J62" s="173"/>
      <c r="K62" s="174">
        <f>ROUND(E62*J62,2)</f>
        <v>0</v>
      </c>
      <c r="L62" s="174">
        <v>12</v>
      </c>
      <c r="M62" s="174">
        <f>G62*(1+L62/100)</f>
        <v>0</v>
      </c>
      <c r="N62" s="172">
        <v>0</v>
      </c>
      <c r="O62" s="172">
        <f>ROUND(E62*N62,2)</f>
        <v>0</v>
      </c>
      <c r="P62" s="172">
        <v>0</v>
      </c>
      <c r="Q62" s="172">
        <f>ROUND(E62*P62,2)</f>
        <v>0</v>
      </c>
      <c r="R62" s="174"/>
      <c r="S62" s="174" t="s">
        <v>149</v>
      </c>
      <c r="T62" s="175" t="s">
        <v>150</v>
      </c>
      <c r="U62" s="158">
        <v>0.30509999999999998</v>
      </c>
      <c r="V62" s="158">
        <f>ROUND(E62*U62,2)</f>
        <v>211.56</v>
      </c>
      <c r="W62" s="158"/>
      <c r="X62" s="158" t="s">
        <v>151</v>
      </c>
      <c r="Y62" s="158" t="s">
        <v>152</v>
      </c>
      <c r="Z62" s="148"/>
      <c r="AA62" s="148"/>
      <c r="AB62" s="148"/>
      <c r="AC62" s="148"/>
      <c r="AD62" s="148"/>
      <c r="AE62" s="148"/>
      <c r="AF62" s="148"/>
      <c r="AG62" s="148" t="s">
        <v>153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2" x14ac:dyDescent="0.25">
      <c r="A63" s="155"/>
      <c r="B63" s="156"/>
      <c r="C63" s="185" t="s">
        <v>228</v>
      </c>
      <c r="D63" s="159"/>
      <c r="E63" s="160">
        <v>693.40049999999997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155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 x14ac:dyDescent="0.25">
      <c r="A64" s="169">
        <v>21</v>
      </c>
      <c r="B64" s="170" t="s">
        <v>229</v>
      </c>
      <c r="C64" s="184" t="s">
        <v>230</v>
      </c>
      <c r="D64" s="171" t="s">
        <v>148</v>
      </c>
      <c r="E64" s="172">
        <v>130.10550000000001</v>
      </c>
      <c r="F64" s="173"/>
      <c r="G64" s="174">
        <f>ROUND(E64*F64,2)</f>
        <v>0</v>
      </c>
      <c r="H64" s="173"/>
      <c r="I64" s="174">
        <f>ROUND(E64*H64,2)</f>
        <v>0</v>
      </c>
      <c r="J64" s="173"/>
      <c r="K64" s="174">
        <f>ROUND(E64*J64,2)</f>
        <v>0</v>
      </c>
      <c r="L64" s="174">
        <v>12</v>
      </c>
      <c r="M64" s="174">
        <f>G64*(1+L64/100)</f>
        <v>0</v>
      </c>
      <c r="N64" s="172">
        <v>6.6549999999999998E-2</v>
      </c>
      <c r="O64" s="172">
        <f>ROUND(E64*N64,2)</f>
        <v>8.66</v>
      </c>
      <c r="P64" s="172">
        <v>0</v>
      </c>
      <c r="Q64" s="172">
        <f>ROUND(E64*P64,2)</f>
        <v>0</v>
      </c>
      <c r="R64" s="174"/>
      <c r="S64" s="174" t="s">
        <v>149</v>
      </c>
      <c r="T64" s="175" t="s">
        <v>150</v>
      </c>
      <c r="U64" s="158">
        <v>2.2050000000000001</v>
      </c>
      <c r="V64" s="158">
        <f>ROUND(E64*U64,2)</f>
        <v>286.88</v>
      </c>
      <c r="W64" s="158"/>
      <c r="X64" s="158" t="s">
        <v>151</v>
      </c>
      <c r="Y64" s="158" t="s">
        <v>152</v>
      </c>
      <c r="Z64" s="148"/>
      <c r="AA64" s="148"/>
      <c r="AB64" s="148"/>
      <c r="AC64" s="148"/>
      <c r="AD64" s="148"/>
      <c r="AE64" s="148"/>
      <c r="AF64" s="148"/>
      <c r="AG64" s="148" t="s">
        <v>153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2" x14ac:dyDescent="0.25">
      <c r="A65" s="155"/>
      <c r="B65" s="156"/>
      <c r="C65" s="185" t="s">
        <v>231</v>
      </c>
      <c r="D65" s="159"/>
      <c r="E65" s="160">
        <v>55.225499999999997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155</v>
      </c>
      <c r="AH65" s="148">
        <v>0</v>
      </c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3" x14ac:dyDescent="0.25">
      <c r="A66" s="155"/>
      <c r="B66" s="156"/>
      <c r="C66" s="185" t="s">
        <v>232</v>
      </c>
      <c r="D66" s="159"/>
      <c r="E66" s="160">
        <v>74.88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155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5">
      <c r="A67" s="176">
        <v>22</v>
      </c>
      <c r="B67" s="177" t="s">
        <v>233</v>
      </c>
      <c r="C67" s="186" t="s">
        <v>234</v>
      </c>
      <c r="D67" s="178" t="s">
        <v>148</v>
      </c>
      <c r="E67" s="179">
        <v>3467.0025000000001</v>
      </c>
      <c r="F67" s="180"/>
      <c r="G67" s="181">
        <f>ROUND(E67*F67,2)</f>
        <v>0</v>
      </c>
      <c r="H67" s="180"/>
      <c r="I67" s="181">
        <f>ROUND(E67*H67,2)</f>
        <v>0</v>
      </c>
      <c r="J67" s="180"/>
      <c r="K67" s="181">
        <f>ROUND(E67*J67,2)</f>
        <v>0</v>
      </c>
      <c r="L67" s="181">
        <v>12</v>
      </c>
      <c r="M67" s="181">
        <f>G67*(1+L67/100)</f>
        <v>0</v>
      </c>
      <c r="N67" s="179">
        <v>2.0719999999999999E-2</v>
      </c>
      <c r="O67" s="179">
        <f>ROUND(E67*N67,2)</f>
        <v>71.84</v>
      </c>
      <c r="P67" s="179">
        <v>0</v>
      </c>
      <c r="Q67" s="179">
        <f>ROUND(E67*P67,2)</f>
        <v>0</v>
      </c>
      <c r="R67" s="181"/>
      <c r="S67" s="181" t="s">
        <v>149</v>
      </c>
      <c r="T67" s="182" t="s">
        <v>150</v>
      </c>
      <c r="U67" s="158">
        <v>0.28100999999999998</v>
      </c>
      <c r="V67" s="158">
        <f>ROUND(E67*U67,2)</f>
        <v>974.26</v>
      </c>
      <c r="W67" s="158"/>
      <c r="X67" s="158" t="s">
        <v>151</v>
      </c>
      <c r="Y67" s="158" t="s">
        <v>152</v>
      </c>
      <c r="Z67" s="148"/>
      <c r="AA67" s="148"/>
      <c r="AB67" s="148"/>
      <c r="AC67" s="148"/>
      <c r="AD67" s="148"/>
      <c r="AE67" s="148"/>
      <c r="AF67" s="148"/>
      <c r="AG67" s="148" t="s">
        <v>153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5">
      <c r="A68" s="169">
        <v>23</v>
      </c>
      <c r="B68" s="170" t="s">
        <v>235</v>
      </c>
      <c r="C68" s="184" t="s">
        <v>236</v>
      </c>
      <c r="D68" s="171" t="s">
        <v>148</v>
      </c>
      <c r="E68" s="172">
        <v>3597.1080000000002</v>
      </c>
      <c r="F68" s="173"/>
      <c r="G68" s="174">
        <f>ROUND(E68*F68,2)</f>
        <v>0</v>
      </c>
      <c r="H68" s="173"/>
      <c r="I68" s="174">
        <f>ROUND(E68*H68,2)</f>
        <v>0</v>
      </c>
      <c r="J68" s="173"/>
      <c r="K68" s="174">
        <f>ROUND(E68*J68,2)</f>
        <v>0</v>
      </c>
      <c r="L68" s="174">
        <v>12</v>
      </c>
      <c r="M68" s="174">
        <f>G68*(1+L68/100)</f>
        <v>0</v>
      </c>
      <c r="N68" s="172">
        <v>2.0000000000000002E-5</v>
      </c>
      <c r="O68" s="172">
        <f>ROUND(E68*N68,2)</f>
        <v>7.0000000000000007E-2</v>
      </c>
      <c r="P68" s="172">
        <v>0</v>
      </c>
      <c r="Q68" s="172">
        <f>ROUND(E68*P68,2)</f>
        <v>0</v>
      </c>
      <c r="R68" s="174"/>
      <c r="S68" s="174" t="s">
        <v>149</v>
      </c>
      <c r="T68" s="175" t="s">
        <v>150</v>
      </c>
      <c r="U68" s="158">
        <v>0.2</v>
      </c>
      <c r="V68" s="158">
        <f>ROUND(E68*U68,2)</f>
        <v>719.42</v>
      </c>
      <c r="W68" s="158"/>
      <c r="X68" s="158" t="s">
        <v>151</v>
      </c>
      <c r="Y68" s="158" t="s">
        <v>152</v>
      </c>
      <c r="Z68" s="148"/>
      <c r="AA68" s="148"/>
      <c r="AB68" s="148"/>
      <c r="AC68" s="148"/>
      <c r="AD68" s="148"/>
      <c r="AE68" s="148"/>
      <c r="AF68" s="148"/>
      <c r="AG68" s="148" t="s">
        <v>153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ht="30.6" outlineLevel="2" x14ac:dyDescent="0.25">
      <c r="A69" s="155"/>
      <c r="B69" s="156"/>
      <c r="C69" s="185" t="s">
        <v>237</v>
      </c>
      <c r="D69" s="159"/>
      <c r="E69" s="160">
        <v>3597.1080000000002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155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 x14ac:dyDescent="0.25">
      <c r="A70" s="169">
        <v>24</v>
      </c>
      <c r="B70" s="170" t="s">
        <v>238</v>
      </c>
      <c r="C70" s="184" t="s">
        <v>239</v>
      </c>
      <c r="D70" s="171" t="s">
        <v>148</v>
      </c>
      <c r="E70" s="172">
        <v>7194.2160000000003</v>
      </c>
      <c r="F70" s="173"/>
      <c r="G70" s="174">
        <f>ROUND(E70*F70,2)</f>
        <v>0</v>
      </c>
      <c r="H70" s="173"/>
      <c r="I70" s="174">
        <f>ROUND(E70*H70,2)</f>
        <v>0</v>
      </c>
      <c r="J70" s="173"/>
      <c r="K70" s="174">
        <f>ROUND(E70*J70,2)</f>
        <v>0</v>
      </c>
      <c r="L70" s="174">
        <v>12</v>
      </c>
      <c r="M70" s="174">
        <f>G70*(1+L70/100)</f>
        <v>0</v>
      </c>
      <c r="N70" s="172">
        <v>2.2000000000000001E-4</v>
      </c>
      <c r="O70" s="172">
        <f>ROUND(E70*N70,2)</f>
        <v>1.58</v>
      </c>
      <c r="P70" s="172">
        <v>0</v>
      </c>
      <c r="Q70" s="172">
        <f>ROUND(E70*P70,2)</f>
        <v>0</v>
      </c>
      <c r="R70" s="174"/>
      <c r="S70" s="174" t="s">
        <v>149</v>
      </c>
      <c r="T70" s="175" t="s">
        <v>150</v>
      </c>
      <c r="U70" s="158">
        <v>9.5000000000000001E-2</v>
      </c>
      <c r="V70" s="158">
        <f>ROUND(E70*U70,2)</f>
        <v>683.45</v>
      </c>
      <c r="W70" s="158"/>
      <c r="X70" s="158" t="s">
        <v>151</v>
      </c>
      <c r="Y70" s="158" t="s">
        <v>152</v>
      </c>
      <c r="Z70" s="148"/>
      <c r="AA70" s="148"/>
      <c r="AB70" s="148"/>
      <c r="AC70" s="148"/>
      <c r="AD70" s="148"/>
      <c r="AE70" s="148"/>
      <c r="AF70" s="148"/>
      <c r="AG70" s="148" t="s">
        <v>153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t="40.799999999999997" outlineLevel="2" x14ac:dyDescent="0.25">
      <c r="A71" s="155"/>
      <c r="B71" s="156"/>
      <c r="C71" s="185" t="s">
        <v>240</v>
      </c>
      <c r="D71" s="159"/>
      <c r="E71" s="160">
        <v>7194.2160000000003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155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5">
      <c r="A72" s="169">
        <v>25</v>
      </c>
      <c r="B72" s="170" t="s">
        <v>241</v>
      </c>
      <c r="C72" s="184" t="s">
        <v>242</v>
      </c>
      <c r="D72" s="171" t="s">
        <v>148</v>
      </c>
      <c r="E72" s="172">
        <v>1128.2674999999999</v>
      </c>
      <c r="F72" s="173"/>
      <c r="G72" s="174">
        <f>ROUND(E72*F72,2)</f>
        <v>0</v>
      </c>
      <c r="H72" s="173"/>
      <c r="I72" s="174">
        <f>ROUND(E72*H72,2)</f>
        <v>0</v>
      </c>
      <c r="J72" s="173"/>
      <c r="K72" s="174">
        <f>ROUND(E72*J72,2)</f>
        <v>0</v>
      </c>
      <c r="L72" s="174">
        <v>12</v>
      </c>
      <c r="M72" s="174">
        <f>G72*(1+L72/100)</f>
        <v>0</v>
      </c>
      <c r="N72" s="172">
        <v>3.82E-3</v>
      </c>
      <c r="O72" s="172">
        <f>ROUND(E72*N72,2)</f>
        <v>4.3099999999999996</v>
      </c>
      <c r="P72" s="172">
        <v>0</v>
      </c>
      <c r="Q72" s="172">
        <f>ROUND(E72*P72,2)</f>
        <v>0</v>
      </c>
      <c r="R72" s="174"/>
      <c r="S72" s="174" t="s">
        <v>149</v>
      </c>
      <c r="T72" s="175" t="s">
        <v>150</v>
      </c>
      <c r="U72" s="158">
        <v>0.40500000000000003</v>
      </c>
      <c r="V72" s="158">
        <f>ROUND(E72*U72,2)</f>
        <v>456.95</v>
      </c>
      <c r="W72" s="158"/>
      <c r="X72" s="158" t="s">
        <v>151</v>
      </c>
      <c r="Y72" s="158" t="s">
        <v>152</v>
      </c>
      <c r="Z72" s="148"/>
      <c r="AA72" s="148"/>
      <c r="AB72" s="148"/>
      <c r="AC72" s="148"/>
      <c r="AD72" s="148"/>
      <c r="AE72" s="148"/>
      <c r="AF72" s="148"/>
      <c r="AG72" s="148" t="s">
        <v>153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2" x14ac:dyDescent="0.25">
      <c r="A73" s="155"/>
      <c r="B73" s="156"/>
      <c r="C73" s="185" t="s">
        <v>243</v>
      </c>
      <c r="D73" s="159"/>
      <c r="E73" s="160">
        <v>34.56</v>
      </c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8"/>
      <c r="AA73" s="148"/>
      <c r="AB73" s="148"/>
      <c r="AC73" s="148"/>
      <c r="AD73" s="148"/>
      <c r="AE73" s="148"/>
      <c r="AF73" s="148"/>
      <c r="AG73" s="148" t="s">
        <v>155</v>
      </c>
      <c r="AH73" s="148">
        <v>0</v>
      </c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3" x14ac:dyDescent="0.25">
      <c r="A74" s="155"/>
      <c r="B74" s="156"/>
      <c r="C74" s="185" t="s">
        <v>244</v>
      </c>
      <c r="D74" s="159"/>
      <c r="E74" s="160">
        <v>101.92</v>
      </c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155</v>
      </c>
      <c r="AH74" s="148">
        <v>0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3" x14ac:dyDescent="0.25">
      <c r="A75" s="155"/>
      <c r="B75" s="156"/>
      <c r="C75" s="185" t="s">
        <v>245</v>
      </c>
      <c r="D75" s="159"/>
      <c r="E75" s="160">
        <v>172.8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8"/>
      <c r="AA75" s="148"/>
      <c r="AB75" s="148"/>
      <c r="AC75" s="148"/>
      <c r="AD75" s="148"/>
      <c r="AE75" s="148"/>
      <c r="AF75" s="148"/>
      <c r="AG75" s="148" t="s">
        <v>155</v>
      </c>
      <c r="AH75" s="148">
        <v>0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3" x14ac:dyDescent="0.25">
      <c r="A76" s="155"/>
      <c r="B76" s="156"/>
      <c r="C76" s="185" t="s">
        <v>246</v>
      </c>
      <c r="D76" s="159"/>
      <c r="E76" s="160">
        <v>25.6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8"/>
      <c r="AA76" s="148"/>
      <c r="AB76" s="148"/>
      <c r="AC76" s="148"/>
      <c r="AD76" s="148"/>
      <c r="AE76" s="148"/>
      <c r="AF76" s="148"/>
      <c r="AG76" s="148" t="s">
        <v>155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3" x14ac:dyDescent="0.25">
      <c r="A77" s="155"/>
      <c r="B77" s="156"/>
      <c r="C77" s="185" t="s">
        <v>247</v>
      </c>
      <c r="D77" s="159"/>
      <c r="E77" s="160">
        <v>10.85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155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3" x14ac:dyDescent="0.25">
      <c r="A78" s="155"/>
      <c r="B78" s="156"/>
      <c r="C78" s="185" t="s">
        <v>248</v>
      </c>
      <c r="D78" s="159"/>
      <c r="E78" s="160">
        <v>75.55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8"/>
      <c r="AA78" s="148"/>
      <c r="AB78" s="148"/>
      <c r="AC78" s="148"/>
      <c r="AD78" s="148"/>
      <c r="AE78" s="148"/>
      <c r="AF78" s="148"/>
      <c r="AG78" s="148" t="s">
        <v>155</v>
      </c>
      <c r="AH78" s="148">
        <v>0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3" x14ac:dyDescent="0.25">
      <c r="A79" s="155"/>
      <c r="B79" s="156"/>
      <c r="C79" s="185" t="s">
        <v>249</v>
      </c>
      <c r="D79" s="159"/>
      <c r="E79" s="160">
        <v>102.64</v>
      </c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155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3" x14ac:dyDescent="0.25">
      <c r="A80" s="155"/>
      <c r="B80" s="156"/>
      <c r="C80" s="185" t="s">
        <v>245</v>
      </c>
      <c r="D80" s="159"/>
      <c r="E80" s="160">
        <v>172.8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8"/>
      <c r="AA80" s="148"/>
      <c r="AB80" s="148"/>
      <c r="AC80" s="148"/>
      <c r="AD80" s="148"/>
      <c r="AE80" s="148"/>
      <c r="AF80" s="148"/>
      <c r="AG80" s="148" t="s">
        <v>155</v>
      </c>
      <c r="AH80" s="148">
        <v>0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3" x14ac:dyDescent="0.25">
      <c r="A81" s="155"/>
      <c r="B81" s="156"/>
      <c r="C81" s="185" t="s">
        <v>250</v>
      </c>
      <c r="D81" s="159"/>
      <c r="E81" s="160">
        <v>24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8"/>
      <c r="AA81" s="148"/>
      <c r="AB81" s="148"/>
      <c r="AC81" s="148"/>
      <c r="AD81" s="148"/>
      <c r="AE81" s="148"/>
      <c r="AF81" s="148"/>
      <c r="AG81" s="148" t="s">
        <v>155</v>
      </c>
      <c r="AH81" s="148">
        <v>0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3" x14ac:dyDescent="0.25">
      <c r="A82" s="155"/>
      <c r="B82" s="156"/>
      <c r="C82" s="185" t="s">
        <v>251</v>
      </c>
      <c r="D82" s="159"/>
      <c r="E82" s="160">
        <v>7.75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155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3" x14ac:dyDescent="0.25">
      <c r="A83" s="155"/>
      <c r="B83" s="156"/>
      <c r="C83" s="185" t="s">
        <v>252</v>
      </c>
      <c r="D83" s="159"/>
      <c r="E83" s="160">
        <v>64.75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8"/>
      <c r="AA83" s="148"/>
      <c r="AB83" s="148"/>
      <c r="AC83" s="148"/>
      <c r="AD83" s="148"/>
      <c r="AE83" s="148"/>
      <c r="AF83" s="148"/>
      <c r="AG83" s="148" t="s">
        <v>155</v>
      </c>
      <c r="AH83" s="148">
        <v>0</v>
      </c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3" x14ac:dyDescent="0.25">
      <c r="A84" s="155"/>
      <c r="B84" s="156"/>
      <c r="C84" s="185" t="s">
        <v>253</v>
      </c>
      <c r="D84" s="159"/>
      <c r="E84" s="160">
        <v>96.6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155</v>
      </c>
      <c r="AH84" s="148">
        <v>0</v>
      </c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3" x14ac:dyDescent="0.25">
      <c r="A85" s="155"/>
      <c r="B85" s="156"/>
      <c r="C85" s="185" t="s">
        <v>254</v>
      </c>
      <c r="D85" s="159"/>
      <c r="E85" s="160">
        <v>15.5175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8"/>
      <c r="AA85" s="148"/>
      <c r="AB85" s="148"/>
      <c r="AC85" s="148"/>
      <c r="AD85" s="148"/>
      <c r="AE85" s="148"/>
      <c r="AF85" s="148"/>
      <c r="AG85" s="148" t="s">
        <v>155</v>
      </c>
      <c r="AH85" s="148">
        <v>0</v>
      </c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3" x14ac:dyDescent="0.25">
      <c r="A86" s="155"/>
      <c r="B86" s="156"/>
      <c r="C86" s="185" t="s">
        <v>255</v>
      </c>
      <c r="D86" s="159"/>
      <c r="E86" s="160">
        <v>126.8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8"/>
      <c r="AA86" s="148"/>
      <c r="AB86" s="148"/>
      <c r="AC86" s="148"/>
      <c r="AD86" s="148"/>
      <c r="AE86" s="148"/>
      <c r="AF86" s="148"/>
      <c r="AG86" s="148" t="s">
        <v>155</v>
      </c>
      <c r="AH86" s="148">
        <v>0</v>
      </c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3" x14ac:dyDescent="0.25">
      <c r="A87" s="155"/>
      <c r="B87" s="156"/>
      <c r="C87" s="185" t="s">
        <v>256</v>
      </c>
      <c r="D87" s="159"/>
      <c r="E87" s="160">
        <v>20.100000000000001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155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3" x14ac:dyDescent="0.25">
      <c r="A88" s="155"/>
      <c r="B88" s="156"/>
      <c r="C88" s="185" t="s">
        <v>257</v>
      </c>
      <c r="D88" s="159"/>
      <c r="E88" s="160">
        <v>68.75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8"/>
      <c r="AA88" s="148"/>
      <c r="AB88" s="148"/>
      <c r="AC88" s="148"/>
      <c r="AD88" s="148"/>
      <c r="AE88" s="148"/>
      <c r="AF88" s="148"/>
      <c r="AG88" s="148" t="s">
        <v>155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3" x14ac:dyDescent="0.25">
      <c r="A89" s="155"/>
      <c r="B89" s="156"/>
      <c r="C89" s="185" t="s">
        <v>258</v>
      </c>
      <c r="D89" s="159"/>
      <c r="E89" s="160">
        <v>7.28</v>
      </c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8"/>
      <c r="AA89" s="148"/>
      <c r="AB89" s="148"/>
      <c r="AC89" s="148"/>
      <c r="AD89" s="148"/>
      <c r="AE89" s="148"/>
      <c r="AF89" s="148"/>
      <c r="AG89" s="148" t="s">
        <v>155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ht="20.399999999999999" outlineLevel="1" x14ac:dyDescent="0.25">
      <c r="A90" s="169">
        <v>26</v>
      </c>
      <c r="B90" s="170" t="s">
        <v>259</v>
      </c>
      <c r="C90" s="184" t="s">
        <v>260</v>
      </c>
      <c r="D90" s="171" t="s">
        <v>148</v>
      </c>
      <c r="E90" s="172">
        <v>3467.0025000000001</v>
      </c>
      <c r="F90" s="173"/>
      <c r="G90" s="174">
        <f>ROUND(E90*F90,2)</f>
        <v>0</v>
      </c>
      <c r="H90" s="173"/>
      <c r="I90" s="174">
        <f>ROUND(E90*H90,2)</f>
        <v>0</v>
      </c>
      <c r="J90" s="173"/>
      <c r="K90" s="174">
        <f>ROUND(E90*J90,2)</f>
        <v>0</v>
      </c>
      <c r="L90" s="174">
        <v>12</v>
      </c>
      <c r="M90" s="174">
        <f>G90*(1+L90/100)</f>
        <v>0</v>
      </c>
      <c r="N90" s="172">
        <v>0</v>
      </c>
      <c r="O90" s="172">
        <f>ROUND(E90*N90,2)</f>
        <v>0</v>
      </c>
      <c r="P90" s="172">
        <v>0</v>
      </c>
      <c r="Q90" s="172">
        <f>ROUND(E90*P90,2)</f>
        <v>0</v>
      </c>
      <c r="R90" s="174"/>
      <c r="S90" s="174" t="s">
        <v>261</v>
      </c>
      <c r="T90" s="175" t="s">
        <v>262</v>
      </c>
      <c r="U90" s="158">
        <v>0</v>
      </c>
      <c r="V90" s="158">
        <f>ROUND(E90*U90,2)</f>
        <v>0</v>
      </c>
      <c r="W90" s="158"/>
      <c r="X90" s="158" t="s">
        <v>151</v>
      </c>
      <c r="Y90" s="158" t="s">
        <v>152</v>
      </c>
      <c r="Z90" s="148"/>
      <c r="AA90" s="148"/>
      <c r="AB90" s="148"/>
      <c r="AC90" s="148"/>
      <c r="AD90" s="148"/>
      <c r="AE90" s="148"/>
      <c r="AF90" s="148"/>
      <c r="AG90" s="148" t="s">
        <v>153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ht="30.6" outlineLevel="2" x14ac:dyDescent="0.25">
      <c r="A91" s="155"/>
      <c r="B91" s="156"/>
      <c r="C91" s="185" t="s">
        <v>263</v>
      </c>
      <c r="D91" s="159"/>
      <c r="E91" s="160">
        <v>3467.0025000000001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155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ht="20.399999999999999" outlineLevel="1" x14ac:dyDescent="0.25">
      <c r="A92" s="169">
        <v>27</v>
      </c>
      <c r="B92" s="170" t="s">
        <v>264</v>
      </c>
      <c r="C92" s="184" t="s">
        <v>265</v>
      </c>
      <c r="D92" s="171" t="s">
        <v>148</v>
      </c>
      <c r="E92" s="172">
        <v>3467.0025000000001</v>
      </c>
      <c r="F92" s="173"/>
      <c r="G92" s="174">
        <f>ROUND(E92*F92,2)</f>
        <v>0</v>
      </c>
      <c r="H92" s="173"/>
      <c r="I92" s="174">
        <f>ROUND(E92*H92,2)</f>
        <v>0</v>
      </c>
      <c r="J92" s="173"/>
      <c r="K92" s="174">
        <f>ROUND(E92*J92,2)</f>
        <v>0</v>
      </c>
      <c r="L92" s="174">
        <v>12</v>
      </c>
      <c r="M92" s="174">
        <f>G92*(1+L92/100)</f>
        <v>0</v>
      </c>
      <c r="N92" s="172">
        <v>0</v>
      </c>
      <c r="O92" s="172">
        <f>ROUND(E92*N92,2)</f>
        <v>0</v>
      </c>
      <c r="P92" s="172">
        <v>0</v>
      </c>
      <c r="Q92" s="172">
        <f>ROUND(E92*P92,2)</f>
        <v>0</v>
      </c>
      <c r="R92" s="174"/>
      <c r="S92" s="174" t="s">
        <v>261</v>
      </c>
      <c r="T92" s="175" t="s">
        <v>266</v>
      </c>
      <c r="U92" s="158">
        <v>0</v>
      </c>
      <c r="V92" s="158">
        <f>ROUND(E92*U92,2)</f>
        <v>0</v>
      </c>
      <c r="W92" s="158"/>
      <c r="X92" s="158" t="s">
        <v>151</v>
      </c>
      <c r="Y92" s="158" t="s">
        <v>152</v>
      </c>
      <c r="Z92" s="148"/>
      <c r="AA92" s="148"/>
      <c r="AB92" s="148"/>
      <c r="AC92" s="148"/>
      <c r="AD92" s="148"/>
      <c r="AE92" s="148"/>
      <c r="AF92" s="148"/>
      <c r="AG92" s="148" t="s">
        <v>153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ht="30.6" outlineLevel="2" x14ac:dyDescent="0.25">
      <c r="A93" s="155"/>
      <c r="B93" s="156"/>
      <c r="C93" s="185" t="s">
        <v>263</v>
      </c>
      <c r="D93" s="159"/>
      <c r="E93" s="160">
        <v>3467.0025000000001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8"/>
      <c r="AA93" s="148"/>
      <c r="AB93" s="148"/>
      <c r="AC93" s="148"/>
      <c r="AD93" s="148"/>
      <c r="AE93" s="148"/>
      <c r="AF93" s="148"/>
      <c r="AG93" s="148" t="s">
        <v>155</v>
      </c>
      <c r="AH93" s="148">
        <v>0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ht="20.399999999999999" outlineLevel="1" x14ac:dyDescent="0.25">
      <c r="A94" s="176">
        <v>28</v>
      </c>
      <c r="B94" s="177" t="s">
        <v>267</v>
      </c>
      <c r="C94" s="186" t="s">
        <v>268</v>
      </c>
      <c r="D94" s="178" t="s">
        <v>148</v>
      </c>
      <c r="E94" s="179">
        <v>1128.2674999999999</v>
      </c>
      <c r="F94" s="180"/>
      <c r="G94" s="181">
        <f>ROUND(E94*F94,2)</f>
        <v>0</v>
      </c>
      <c r="H94" s="180"/>
      <c r="I94" s="181">
        <f>ROUND(E94*H94,2)</f>
        <v>0</v>
      </c>
      <c r="J94" s="180"/>
      <c r="K94" s="181">
        <f>ROUND(E94*J94,2)</f>
        <v>0</v>
      </c>
      <c r="L94" s="181">
        <v>12</v>
      </c>
      <c r="M94" s="181">
        <f>G94*(1+L94/100)</f>
        <v>0</v>
      </c>
      <c r="N94" s="179">
        <v>0</v>
      </c>
      <c r="O94" s="179">
        <f>ROUND(E94*N94,2)</f>
        <v>0</v>
      </c>
      <c r="P94" s="179">
        <v>0</v>
      </c>
      <c r="Q94" s="179">
        <f>ROUND(E94*P94,2)</f>
        <v>0</v>
      </c>
      <c r="R94" s="181"/>
      <c r="S94" s="181" t="s">
        <v>261</v>
      </c>
      <c r="T94" s="182" t="s">
        <v>262</v>
      </c>
      <c r="U94" s="158">
        <v>0</v>
      </c>
      <c r="V94" s="158">
        <f>ROUND(E94*U94,2)</f>
        <v>0</v>
      </c>
      <c r="W94" s="158"/>
      <c r="X94" s="158" t="s">
        <v>151</v>
      </c>
      <c r="Y94" s="158" t="s">
        <v>152</v>
      </c>
      <c r="Z94" s="148"/>
      <c r="AA94" s="148"/>
      <c r="AB94" s="148"/>
      <c r="AC94" s="148"/>
      <c r="AD94" s="148"/>
      <c r="AE94" s="148"/>
      <c r="AF94" s="148"/>
      <c r="AG94" s="148" t="s">
        <v>153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1" x14ac:dyDescent="0.25">
      <c r="A95" s="176">
        <v>29</v>
      </c>
      <c r="B95" s="177" t="s">
        <v>269</v>
      </c>
      <c r="C95" s="186" t="s">
        <v>270</v>
      </c>
      <c r="D95" s="178" t="s">
        <v>271</v>
      </c>
      <c r="E95" s="179">
        <v>200</v>
      </c>
      <c r="F95" s="180"/>
      <c r="G95" s="181">
        <f>ROUND(E95*F95,2)</f>
        <v>0</v>
      </c>
      <c r="H95" s="180"/>
      <c r="I95" s="181">
        <f>ROUND(E95*H95,2)</f>
        <v>0</v>
      </c>
      <c r="J95" s="180"/>
      <c r="K95" s="181">
        <f>ROUND(E95*J95,2)</f>
        <v>0</v>
      </c>
      <c r="L95" s="181">
        <v>12</v>
      </c>
      <c r="M95" s="181">
        <f>G95*(1+L95/100)</f>
        <v>0</v>
      </c>
      <c r="N95" s="179">
        <v>2.0000000000000002E-5</v>
      </c>
      <c r="O95" s="179">
        <f>ROUND(E95*N95,2)</f>
        <v>0</v>
      </c>
      <c r="P95" s="179">
        <v>0</v>
      </c>
      <c r="Q95" s="179">
        <f>ROUND(E95*P95,2)</f>
        <v>0</v>
      </c>
      <c r="R95" s="181" t="s">
        <v>180</v>
      </c>
      <c r="S95" s="181" t="s">
        <v>272</v>
      </c>
      <c r="T95" s="182" t="s">
        <v>272</v>
      </c>
      <c r="U95" s="158">
        <v>0</v>
      </c>
      <c r="V95" s="158">
        <f>ROUND(E95*U95,2)</f>
        <v>0</v>
      </c>
      <c r="W95" s="158"/>
      <c r="X95" s="158" t="s">
        <v>182</v>
      </c>
      <c r="Y95" s="158" t="s">
        <v>152</v>
      </c>
      <c r="Z95" s="148"/>
      <c r="AA95" s="148"/>
      <c r="AB95" s="148"/>
      <c r="AC95" s="148"/>
      <c r="AD95" s="148"/>
      <c r="AE95" s="148"/>
      <c r="AF95" s="148"/>
      <c r="AG95" s="148" t="s">
        <v>183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x14ac:dyDescent="0.25">
      <c r="A96" s="162" t="s">
        <v>144</v>
      </c>
      <c r="B96" s="163" t="s">
        <v>87</v>
      </c>
      <c r="C96" s="183" t="s">
        <v>88</v>
      </c>
      <c r="D96" s="164"/>
      <c r="E96" s="165"/>
      <c r="F96" s="166"/>
      <c r="G96" s="166">
        <f>SUMIF(AG97:AG109,"&lt;&gt;NOR",G97:G109)</f>
        <v>0</v>
      </c>
      <c r="H96" s="166"/>
      <c r="I96" s="166">
        <f>SUM(I97:I109)</f>
        <v>0</v>
      </c>
      <c r="J96" s="166"/>
      <c r="K96" s="166">
        <f>SUM(K97:K109)</f>
        <v>0</v>
      </c>
      <c r="L96" s="166"/>
      <c r="M96" s="166">
        <f>SUM(M97:M109)</f>
        <v>0</v>
      </c>
      <c r="N96" s="165"/>
      <c r="O96" s="165">
        <f>SUM(O97:O109)</f>
        <v>126.46</v>
      </c>
      <c r="P96" s="165"/>
      <c r="Q96" s="165">
        <f>SUM(Q97:Q109)</f>
        <v>0</v>
      </c>
      <c r="R96" s="166"/>
      <c r="S96" s="166"/>
      <c r="T96" s="167"/>
      <c r="U96" s="161"/>
      <c r="V96" s="161">
        <f>SUM(V97:V109)</f>
        <v>347.59000000000003</v>
      </c>
      <c r="W96" s="161"/>
      <c r="X96" s="161"/>
      <c r="Y96" s="161"/>
      <c r="AG96" t="s">
        <v>145</v>
      </c>
    </row>
    <row r="97" spans="1:60" outlineLevel="1" x14ac:dyDescent="0.25">
      <c r="A97" s="169">
        <v>30</v>
      </c>
      <c r="B97" s="170" t="s">
        <v>273</v>
      </c>
      <c r="C97" s="184" t="s">
        <v>274</v>
      </c>
      <c r="D97" s="171" t="s">
        <v>158</v>
      </c>
      <c r="E97" s="172">
        <v>48.543300000000002</v>
      </c>
      <c r="F97" s="173"/>
      <c r="G97" s="174">
        <f>ROUND(E97*F97,2)</f>
        <v>0</v>
      </c>
      <c r="H97" s="173"/>
      <c r="I97" s="174">
        <f>ROUND(E97*H97,2)</f>
        <v>0</v>
      </c>
      <c r="J97" s="173"/>
      <c r="K97" s="174">
        <f>ROUND(E97*J97,2)</f>
        <v>0</v>
      </c>
      <c r="L97" s="174">
        <v>12</v>
      </c>
      <c r="M97" s="174">
        <f>G97*(1+L97/100)</f>
        <v>0</v>
      </c>
      <c r="N97" s="172">
        <v>2.5249999999999999</v>
      </c>
      <c r="O97" s="172">
        <f>ROUND(E97*N97,2)</f>
        <v>122.57</v>
      </c>
      <c r="P97" s="172">
        <v>0</v>
      </c>
      <c r="Q97" s="172">
        <f>ROUND(E97*P97,2)</f>
        <v>0</v>
      </c>
      <c r="R97" s="174"/>
      <c r="S97" s="174" t="s">
        <v>149</v>
      </c>
      <c r="T97" s="175" t="s">
        <v>150</v>
      </c>
      <c r="U97" s="158">
        <v>2.3170000000000002</v>
      </c>
      <c r="V97" s="158">
        <f>ROUND(E97*U97,2)</f>
        <v>112.47</v>
      </c>
      <c r="W97" s="158"/>
      <c r="X97" s="158" t="s">
        <v>151</v>
      </c>
      <c r="Y97" s="158" t="s">
        <v>152</v>
      </c>
      <c r="Z97" s="148"/>
      <c r="AA97" s="148"/>
      <c r="AB97" s="148"/>
      <c r="AC97" s="148"/>
      <c r="AD97" s="148"/>
      <c r="AE97" s="148"/>
      <c r="AF97" s="148"/>
      <c r="AG97" s="148" t="s">
        <v>153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2" x14ac:dyDescent="0.25">
      <c r="A98" s="155"/>
      <c r="B98" s="156"/>
      <c r="C98" s="185" t="s">
        <v>275</v>
      </c>
      <c r="D98" s="159"/>
      <c r="E98" s="160">
        <v>33.135300000000001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155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3" x14ac:dyDescent="0.25">
      <c r="A99" s="155"/>
      <c r="B99" s="156"/>
      <c r="C99" s="185" t="s">
        <v>276</v>
      </c>
      <c r="D99" s="159"/>
      <c r="E99" s="160">
        <v>13.247999999999999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8"/>
      <c r="AA99" s="148"/>
      <c r="AB99" s="148"/>
      <c r="AC99" s="148"/>
      <c r="AD99" s="148"/>
      <c r="AE99" s="148"/>
      <c r="AF99" s="148"/>
      <c r="AG99" s="148" t="s">
        <v>155</v>
      </c>
      <c r="AH99" s="148">
        <v>0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3" x14ac:dyDescent="0.25">
      <c r="A100" s="155"/>
      <c r="B100" s="156"/>
      <c r="C100" s="185" t="s">
        <v>277</v>
      </c>
      <c r="D100" s="159"/>
      <c r="E100" s="160">
        <v>2.16</v>
      </c>
      <c r="F100" s="158"/>
      <c r="G100" s="15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8"/>
      <c r="AA100" s="148"/>
      <c r="AB100" s="148"/>
      <c r="AC100" s="148"/>
      <c r="AD100" s="148"/>
      <c r="AE100" s="148"/>
      <c r="AF100" s="148"/>
      <c r="AG100" s="148" t="s">
        <v>155</v>
      </c>
      <c r="AH100" s="148">
        <v>0</v>
      </c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1" x14ac:dyDescent="0.25">
      <c r="A101" s="176">
        <v>31</v>
      </c>
      <c r="B101" s="177" t="s">
        <v>278</v>
      </c>
      <c r="C101" s="186" t="s">
        <v>279</v>
      </c>
      <c r="D101" s="178" t="s">
        <v>158</v>
      </c>
      <c r="E101" s="179">
        <v>48.543300000000002</v>
      </c>
      <c r="F101" s="180"/>
      <c r="G101" s="181">
        <f>ROUND(E101*F101,2)</f>
        <v>0</v>
      </c>
      <c r="H101" s="180"/>
      <c r="I101" s="181">
        <f>ROUND(E101*H101,2)</f>
        <v>0</v>
      </c>
      <c r="J101" s="180"/>
      <c r="K101" s="181">
        <f>ROUND(E101*J101,2)</f>
        <v>0</v>
      </c>
      <c r="L101" s="181">
        <v>12</v>
      </c>
      <c r="M101" s="181">
        <f>G101*(1+L101/100)</f>
        <v>0</v>
      </c>
      <c r="N101" s="179">
        <v>0</v>
      </c>
      <c r="O101" s="179">
        <f>ROUND(E101*N101,2)</f>
        <v>0</v>
      </c>
      <c r="P101" s="179">
        <v>0</v>
      </c>
      <c r="Q101" s="179">
        <f>ROUND(E101*P101,2)</f>
        <v>0</v>
      </c>
      <c r="R101" s="181"/>
      <c r="S101" s="181" t="s">
        <v>149</v>
      </c>
      <c r="T101" s="182" t="s">
        <v>150</v>
      </c>
      <c r="U101" s="158">
        <v>0.41</v>
      </c>
      <c r="V101" s="158">
        <f>ROUND(E101*U101,2)</f>
        <v>19.899999999999999</v>
      </c>
      <c r="W101" s="158"/>
      <c r="X101" s="158" t="s">
        <v>151</v>
      </c>
      <c r="Y101" s="158" t="s">
        <v>152</v>
      </c>
      <c r="Z101" s="148"/>
      <c r="AA101" s="148"/>
      <c r="AB101" s="148"/>
      <c r="AC101" s="148"/>
      <c r="AD101" s="148"/>
      <c r="AE101" s="148"/>
      <c r="AF101" s="148"/>
      <c r="AG101" s="148" t="s">
        <v>153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1" x14ac:dyDescent="0.25">
      <c r="A102" s="176">
        <v>32</v>
      </c>
      <c r="B102" s="177" t="s">
        <v>280</v>
      </c>
      <c r="C102" s="186" t="s">
        <v>281</v>
      </c>
      <c r="D102" s="178" t="s">
        <v>158</v>
      </c>
      <c r="E102" s="179">
        <v>48.543300000000002</v>
      </c>
      <c r="F102" s="180"/>
      <c r="G102" s="181">
        <f>ROUND(E102*F102,2)</f>
        <v>0</v>
      </c>
      <c r="H102" s="180"/>
      <c r="I102" s="181">
        <f>ROUND(E102*H102,2)</f>
        <v>0</v>
      </c>
      <c r="J102" s="180"/>
      <c r="K102" s="181">
        <f>ROUND(E102*J102,2)</f>
        <v>0</v>
      </c>
      <c r="L102" s="181">
        <v>12</v>
      </c>
      <c r="M102" s="181">
        <f>G102*(1+L102/100)</f>
        <v>0</v>
      </c>
      <c r="N102" s="179">
        <v>0</v>
      </c>
      <c r="O102" s="179">
        <f>ROUND(E102*N102,2)</f>
        <v>0</v>
      </c>
      <c r="P102" s="179">
        <v>0</v>
      </c>
      <c r="Q102" s="179">
        <f>ROUND(E102*P102,2)</f>
        <v>0</v>
      </c>
      <c r="R102" s="181"/>
      <c r="S102" s="181" t="s">
        <v>149</v>
      </c>
      <c r="T102" s="182" t="s">
        <v>150</v>
      </c>
      <c r="U102" s="158">
        <v>0.188</v>
      </c>
      <c r="V102" s="158">
        <f>ROUND(E102*U102,2)</f>
        <v>9.1300000000000008</v>
      </c>
      <c r="W102" s="158"/>
      <c r="X102" s="158" t="s">
        <v>151</v>
      </c>
      <c r="Y102" s="158" t="s">
        <v>152</v>
      </c>
      <c r="Z102" s="148"/>
      <c r="AA102" s="148"/>
      <c r="AB102" s="148"/>
      <c r="AC102" s="148"/>
      <c r="AD102" s="148"/>
      <c r="AE102" s="148"/>
      <c r="AF102" s="148"/>
      <c r="AG102" s="148" t="s">
        <v>153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1" x14ac:dyDescent="0.25">
      <c r="A103" s="169">
        <v>33</v>
      </c>
      <c r="B103" s="170" t="s">
        <v>282</v>
      </c>
      <c r="C103" s="184" t="s">
        <v>283</v>
      </c>
      <c r="D103" s="171" t="s">
        <v>158</v>
      </c>
      <c r="E103" s="172">
        <v>48.543300000000002</v>
      </c>
      <c r="F103" s="173"/>
      <c r="G103" s="174">
        <f>ROUND(E103*F103,2)</f>
        <v>0</v>
      </c>
      <c r="H103" s="173"/>
      <c r="I103" s="174">
        <f>ROUND(E103*H103,2)</f>
        <v>0</v>
      </c>
      <c r="J103" s="173"/>
      <c r="K103" s="174">
        <f>ROUND(E103*J103,2)</f>
        <v>0</v>
      </c>
      <c r="L103" s="174">
        <v>12</v>
      </c>
      <c r="M103" s="174">
        <f>G103*(1+L103/100)</f>
        <v>0</v>
      </c>
      <c r="N103" s="172">
        <v>0</v>
      </c>
      <c r="O103" s="172">
        <f>ROUND(E103*N103,2)</f>
        <v>0</v>
      </c>
      <c r="P103" s="172">
        <v>0</v>
      </c>
      <c r="Q103" s="172">
        <f>ROUND(E103*P103,2)</f>
        <v>0</v>
      </c>
      <c r="R103" s="174"/>
      <c r="S103" s="174" t="s">
        <v>149</v>
      </c>
      <c r="T103" s="175" t="s">
        <v>150</v>
      </c>
      <c r="U103" s="158">
        <v>1.357</v>
      </c>
      <c r="V103" s="158">
        <f>ROUND(E103*U103,2)</f>
        <v>65.87</v>
      </c>
      <c r="W103" s="158"/>
      <c r="X103" s="158" t="s">
        <v>151</v>
      </c>
      <c r="Y103" s="158" t="s">
        <v>152</v>
      </c>
      <c r="Z103" s="148"/>
      <c r="AA103" s="148"/>
      <c r="AB103" s="148"/>
      <c r="AC103" s="148"/>
      <c r="AD103" s="148"/>
      <c r="AE103" s="148"/>
      <c r="AF103" s="148"/>
      <c r="AG103" s="148" t="s">
        <v>153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2" x14ac:dyDescent="0.25">
      <c r="A104" s="155"/>
      <c r="B104" s="156"/>
      <c r="C104" s="185" t="s">
        <v>284</v>
      </c>
      <c r="D104" s="159"/>
      <c r="E104" s="160">
        <v>48.543300000000002</v>
      </c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155</v>
      </c>
      <c r="AH104" s="148">
        <v>0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ht="20.399999999999999" outlineLevel="1" x14ac:dyDescent="0.25">
      <c r="A105" s="169">
        <v>34</v>
      </c>
      <c r="B105" s="170" t="s">
        <v>285</v>
      </c>
      <c r="C105" s="184" t="s">
        <v>286</v>
      </c>
      <c r="D105" s="171" t="s">
        <v>148</v>
      </c>
      <c r="E105" s="172">
        <v>552.05999999999995</v>
      </c>
      <c r="F105" s="173"/>
      <c r="G105" s="174">
        <f>ROUND(E105*F105,2)</f>
        <v>0</v>
      </c>
      <c r="H105" s="173"/>
      <c r="I105" s="174">
        <f>ROUND(E105*H105,2)</f>
        <v>0</v>
      </c>
      <c r="J105" s="173"/>
      <c r="K105" s="174">
        <f>ROUND(E105*J105,2)</f>
        <v>0</v>
      </c>
      <c r="L105" s="174">
        <v>12</v>
      </c>
      <c r="M105" s="174">
        <f>G105*(1+L105/100)</f>
        <v>0</v>
      </c>
      <c r="N105" s="172">
        <v>7.0000000000000001E-3</v>
      </c>
      <c r="O105" s="172">
        <f>ROUND(E105*N105,2)</f>
        <v>3.86</v>
      </c>
      <c r="P105" s="172">
        <v>0</v>
      </c>
      <c r="Q105" s="172">
        <f>ROUND(E105*P105,2)</f>
        <v>0</v>
      </c>
      <c r="R105" s="174"/>
      <c r="S105" s="174" t="s">
        <v>149</v>
      </c>
      <c r="T105" s="175" t="s">
        <v>150</v>
      </c>
      <c r="U105" s="158">
        <v>0.254</v>
      </c>
      <c r="V105" s="158">
        <f>ROUND(E105*U105,2)</f>
        <v>140.22</v>
      </c>
      <c r="W105" s="158"/>
      <c r="X105" s="158" t="s">
        <v>151</v>
      </c>
      <c r="Y105" s="158" t="s">
        <v>152</v>
      </c>
      <c r="Z105" s="148"/>
      <c r="AA105" s="148"/>
      <c r="AB105" s="148"/>
      <c r="AC105" s="148"/>
      <c r="AD105" s="148"/>
      <c r="AE105" s="148"/>
      <c r="AF105" s="148"/>
      <c r="AG105" s="148" t="s">
        <v>153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2" x14ac:dyDescent="0.25">
      <c r="A106" s="155"/>
      <c r="B106" s="156"/>
      <c r="C106" s="185" t="s">
        <v>287</v>
      </c>
      <c r="D106" s="159"/>
      <c r="E106" s="160">
        <v>374.4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8"/>
      <c r="AA106" s="148"/>
      <c r="AB106" s="148"/>
      <c r="AC106" s="148"/>
      <c r="AD106" s="148"/>
      <c r="AE106" s="148"/>
      <c r="AF106" s="148"/>
      <c r="AG106" s="148" t="s">
        <v>155</v>
      </c>
      <c r="AH106" s="148">
        <v>0</v>
      </c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ht="20.399999999999999" outlineLevel="3" x14ac:dyDescent="0.25">
      <c r="A107" s="155"/>
      <c r="B107" s="156"/>
      <c r="C107" s="185" t="s">
        <v>288</v>
      </c>
      <c r="D107" s="159"/>
      <c r="E107" s="160">
        <v>177.66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155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1" x14ac:dyDescent="0.25">
      <c r="A108" s="169">
        <v>35</v>
      </c>
      <c r="B108" s="170" t="s">
        <v>289</v>
      </c>
      <c r="C108" s="184" t="s">
        <v>290</v>
      </c>
      <c r="D108" s="171" t="s">
        <v>271</v>
      </c>
      <c r="E108" s="172">
        <v>46</v>
      </c>
      <c r="F108" s="173"/>
      <c r="G108" s="174">
        <f>ROUND(E108*F108,2)</f>
        <v>0</v>
      </c>
      <c r="H108" s="173"/>
      <c r="I108" s="174">
        <f>ROUND(E108*H108,2)</f>
        <v>0</v>
      </c>
      <c r="J108" s="173"/>
      <c r="K108" s="174">
        <f>ROUND(E108*J108,2)</f>
        <v>0</v>
      </c>
      <c r="L108" s="174">
        <v>12</v>
      </c>
      <c r="M108" s="174">
        <f>G108*(1+L108/100)</f>
        <v>0</v>
      </c>
      <c r="N108" s="172">
        <v>5.9999999999999995E-4</v>
      </c>
      <c r="O108" s="172">
        <f>ROUND(E108*N108,2)</f>
        <v>0.03</v>
      </c>
      <c r="P108" s="172">
        <v>0</v>
      </c>
      <c r="Q108" s="172">
        <f>ROUND(E108*P108,2)</f>
        <v>0</v>
      </c>
      <c r="R108" s="174" t="s">
        <v>180</v>
      </c>
      <c r="S108" s="174" t="s">
        <v>149</v>
      </c>
      <c r="T108" s="175" t="s">
        <v>181</v>
      </c>
      <c r="U108" s="158">
        <v>0</v>
      </c>
      <c r="V108" s="158">
        <f>ROUND(E108*U108,2)</f>
        <v>0</v>
      </c>
      <c r="W108" s="158"/>
      <c r="X108" s="158" t="s">
        <v>182</v>
      </c>
      <c r="Y108" s="158" t="s">
        <v>152</v>
      </c>
      <c r="Z108" s="148"/>
      <c r="AA108" s="148"/>
      <c r="AB108" s="148"/>
      <c r="AC108" s="148"/>
      <c r="AD108" s="148"/>
      <c r="AE108" s="148"/>
      <c r="AF108" s="148"/>
      <c r="AG108" s="148" t="s">
        <v>183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2" x14ac:dyDescent="0.25">
      <c r="A109" s="155"/>
      <c r="B109" s="156"/>
      <c r="C109" s="185" t="s">
        <v>291</v>
      </c>
      <c r="D109" s="159"/>
      <c r="E109" s="160">
        <v>46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8"/>
      <c r="AA109" s="148"/>
      <c r="AB109" s="148"/>
      <c r="AC109" s="148"/>
      <c r="AD109" s="148"/>
      <c r="AE109" s="148"/>
      <c r="AF109" s="148"/>
      <c r="AG109" s="148" t="s">
        <v>155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x14ac:dyDescent="0.25">
      <c r="A110" s="162" t="s">
        <v>144</v>
      </c>
      <c r="B110" s="163" t="s">
        <v>89</v>
      </c>
      <c r="C110" s="183" t="s">
        <v>90</v>
      </c>
      <c r="D110" s="164"/>
      <c r="E110" s="165"/>
      <c r="F110" s="166"/>
      <c r="G110" s="166">
        <f>SUMIF(AG111:AG118,"&lt;&gt;NOR",G111:G118)</f>
        <v>0</v>
      </c>
      <c r="H110" s="166"/>
      <c r="I110" s="166">
        <f>SUM(I111:I118)</f>
        <v>0</v>
      </c>
      <c r="J110" s="166"/>
      <c r="K110" s="166">
        <f>SUM(K111:K118)</f>
        <v>0</v>
      </c>
      <c r="L110" s="166"/>
      <c r="M110" s="166">
        <f>SUM(M111:M118)</f>
        <v>0</v>
      </c>
      <c r="N110" s="165"/>
      <c r="O110" s="165">
        <f>SUM(O111:O118)</f>
        <v>57.93</v>
      </c>
      <c r="P110" s="165"/>
      <c r="Q110" s="165">
        <f>SUM(Q111:Q118)</f>
        <v>0</v>
      </c>
      <c r="R110" s="166"/>
      <c r="S110" s="166"/>
      <c r="T110" s="167"/>
      <c r="U110" s="161"/>
      <c r="V110" s="161">
        <f>SUM(V111:V118)</f>
        <v>718.56</v>
      </c>
      <c r="W110" s="161"/>
      <c r="X110" s="161"/>
      <c r="Y110" s="161"/>
      <c r="AG110" t="s">
        <v>145</v>
      </c>
    </row>
    <row r="111" spans="1:60" outlineLevel="1" x14ac:dyDescent="0.25">
      <c r="A111" s="169">
        <v>36</v>
      </c>
      <c r="B111" s="170" t="s">
        <v>292</v>
      </c>
      <c r="C111" s="184" t="s">
        <v>293</v>
      </c>
      <c r="D111" s="171" t="s">
        <v>148</v>
      </c>
      <c r="E111" s="172">
        <v>3151.5839999999998</v>
      </c>
      <c r="F111" s="173"/>
      <c r="G111" s="174">
        <f>ROUND(E111*F111,2)</f>
        <v>0</v>
      </c>
      <c r="H111" s="173"/>
      <c r="I111" s="174">
        <f>ROUND(E111*H111,2)</f>
        <v>0</v>
      </c>
      <c r="J111" s="173"/>
      <c r="K111" s="174">
        <f>ROUND(E111*J111,2)</f>
        <v>0</v>
      </c>
      <c r="L111" s="174">
        <v>12</v>
      </c>
      <c r="M111" s="174">
        <f>G111*(1+L111/100)</f>
        <v>0</v>
      </c>
      <c r="N111" s="172">
        <v>1.8380000000000001E-2</v>
      </c>
      <c r="O111" s="172">
        <f>ROUND(E111*N111,2)</f>
        <v>57.93</v>
      </c>
      <c r="P111" s="172">
        <v>0</v>
      </c>
      <c r="Q111" s="172">
        <f>ROUND(E111*P111,2)</f>
        <v>0</v>
      </c>
      <c r="R111" s="174"/>
      <c r="S111" s="174" t="s">
        <v>149</v>
      </c>
      <c r="T111" s="175" t="s">
        <v>150</v>
      </c>
      <c r="U111" s="158">
        <v>0.123</v>
      </c>
      <c r="V111" s="158">
        <f>ROUND(E111*U111,2)</f>
        <v>387.64</v>
      </c>
      <c r="W111" s="158"/>
      <c r="X111" s="158" t="s">
        <v>151</v>
      </c>
      <c r="Y111" s="158" t="s">
        <v>152</v>
      </c>
      <c r="Z111" s="148"/>
      <c r="AA111" s="148"/>
      <c r="AB111" s="148"/>
      <c r="AC111" s="148"/>
      <c r="AD111" s="148"/>
      <c r="AE111" s="148"/>
      <c r="AF111" s="148"/>
      <c r="AG111" s="148" t="s">
        <v>153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ht="30.6" outlineLevel="2" x14ac:dyDescent="0.25">
      <c r="A112" s="155"/>
      <c r="B112" s="156"/>
      <c r="C112" s="185" t="s">
        <v>294</v>
      </c>
      <c r="D112" s="159"/>
      <c r="E112" s="160">
        <v>2626.32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8"/>
      <c r="AA112" s="148"/>
      <c r="AB112" s="148"/>
      <c r="AC112" s="148"/>
      <c r="AD112" s="148"/>
      <c r="AE112" s="148"/>
      <c r="AF112" s="148"/>
      <c r="AG112" s="148" t="s">
        <v>155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3" x14ac:dyDescent="0.25">
      <c r="A113" s="155"/>
      <c r="B113" s="156"/>
      <c r="C113" s="185" t="s">
        <v>295</v>
      </c>
      <c r="D113" s="159"/>
      <c r="E113" s="160">
        <v>525.26400000000001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8"/>
      <c r="AA113" s="148"/>
      <c r="AB113" s="148"/>
      <c r="AC113" s="148"/>
      <c r="AD113" s="148"/>
      <c r="AE113" s="148"/>
      <c r="AF113" s="148"/>
      <c r="AG113" s="148" t="s">
        <v>155</v>
      </c>
      <c r="AH113" s="148">
        <v>0</v>
      </c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1" x14ac:dyDescent="0.25">
      <c r="A114" s="169">
        <v>37</v>
      </c>
      <c r="B114" s="170" t="s">
        <v>296</v>
      </c>
      <c r="C114" s="184" t="s">
        <v>297</v>
      </c>
      <c r="D114" s="171" t="s">
        <v>298</v>
      </c>
      <c r="E114" s="172">
        <v>1400</v>
      </c>
      <c r="F114" s="173"/>
      <c r="G114" s="174">
        <f>ROUND(E114*F114,2)</f>
        <v>0</v>
      </c>
      <c r="H114" s="173"/>
      <c r="I114" s="174">
        <f>ROUND(E114*H114,2)</f>
        <v>0</v>
      </c>
      <c r="J114" s="173"/>
      <c r="K114" s="174">
        <f>ROUND(E114*J114,2)</f>
        <v>0</v>
      </c>
      <c r="L114" s="174">
        <v>12</v>
      </c>
      <c r="M114" s="174">
        <f>G114*(1+L114/100)</f>
        <v>0</v>
      </c>
      <c r="N114" s="172">
        <v>0</v>
      </c>
      <c r="O114" s="172">
        <f>ROUND(E114*N114,2)</f>
        <v>0</v>
      </c>
      <c r="P114" s="172">
        <v>0</v>
      </c>
      <c r="Q114" s="172">
        <f>ROUND(E114*P114,2)</f>
        <v>0</v>
      </c>
      <c r="R114" s="174"/>
      <c r="S114" s="174" t="s">
        <v>149</v>
      </c>
      <c r="T114" s="175" t="s">
        <v>150</v>
      </c>
      <c r="U114" s="158">
        <v>0</v>
      </c>
      <c r="V114" s="158">
        <f>ROUND(E114*U114,2)</f>
        <v>0</v>
      </c>
      <c r="W114" s="158"/>
      <c r="X114" s="158" t="s">
        <v>151</v>
      </c>
      <c r="Y114" s="158" t="s">
        <v>152</v>
      </c>
      <c r="Z114" s="148"/>
      <c r="AA114" s="148"/>
      <c r="AB114" s="148"/>
      <c r="AC114" s="148"/>
      <c r="AD114" s="148"/>
      <c r="AE114" s="148"/>
      <c r="AF114" s="148"/>
      <c r="AG114" s="148" t="s">
        <v>153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2" x14ac:dyDescent="0.25">
      <c r="A115" s="155"/>
      <c r="B115" s="156"/>
      <c r="C115" s="185" t="s">
        <v>299</v>
      </c>
      <c r="D115" s="159"/>
      <c r="E115" s="160">
        <v>1400</v>
      </c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8"/>
      <c r="AA115" s="148"/>
      <c r="AB115" s="148"/>
      <c r="AC115" s="148"/>
      <c r="AD115" s="148"/>
      <c r="AE115" s="148"/>
      <c r="AF115" s="148"/>
      <c r="AG115" s="148" t="s">
        <v>155</v>
      </c>
      <c r="AH115" s="148">
        <v>0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1" x14ac:dyDescent="0.25">
      <c r="A116" s="169">
        <v>38</v>
      </c>
      <c r="B116" s="170" t="s">
        <v>300</v>
      </c>
      <c r="C116" s="184" t="s">
        <v>301</v>
      </c>
      <c r="D116" s="171" t="s">
        <v>148</v>
      </c>
      <c r="E116" s="172">
        <v>567285.12</v>
      </c>
      <c r="F116" s="173"/>
      <c r="G116" s="174">
        <f>ROUND(E116*F116,2)</f>
        <v>0</v>
      </c>
      <c r="H116" s="173"/>
      <c r="I116" s="174">
        <f>ROUND(E116*H116,2)</f>
        <v>0</v>
      </c>
      <c r="J116" s="173"/>
      <c r="K116" s="174">
        <f>ROUND(E116*J116,2)</f>
        <v>0</v>
      </c>
      <c r="L116" s="174">
        <v>12</v>
      </c>
      <c r="M116" s="174">
        <f>G116*(1+L116/100)</f>
        <v>0</v>
      </c>
      <c r="N116" s="172">
        <v>0</v>
      </c>
      <c r="O116" s="172">
        <f>ROUND(E116*N116,2)</f>
        <v>0</v>
      </c>
      <c r="P116" s="172">
        <v>0</v>
      </c>
      <c r="Q116" s="172">
        <f>ROUND(E116*P116,2)</f>
        <v>0</v>
      </c>
      <c r="R116" s="174"/>
      <c r="S116" s="174" t="s">
        <v>149</v>
      </c>
      <c r="T116" s="175" t="s">
        <v>150</v>
      </c>
      <c r="U116" s="158">
        <v>0</v>
      </c>
      <c r="V116" s="158">
        <f>ROUND(E116*U116,2)</f>
        <v>0</v>
      </c>
      <c r="W116" s="158"/>
      <c r="X116" s="158" t="s">
        <v>151</v>
      </c>
      <c r="Y116" s="158" t="s">
        <v>152</v>
      </c>
      <c r="Z116" s="148"/>
      <c r="AA116" s="148"/>
      <c r="AB116" s="148"/>
      <c r="AC116" s="148"/>
      <c r="AD116" s="148"/>
      <c r="AE116" s="148"/>
      <c r="AF116" s="148"/>
      <c r="AG116" s="148" t="s">
        <v>153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2" x14ac:dyDescent="0.25">
      <c r="A117" s="155"/>
      <c r="B117" s="156"/>
      <c r="C117" s="185" t="s">
        <v>302</v>
      </c>
      <c r="D117" s="159"/>
      <c r="E117" s="160">
        <v>567285.12</v>
      </c>
      <c r="F117" s="158"/>
      <c r="G117" s="15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8"/>
      <c r="AA117" s="148"/>
      <c r="AB117" s="148"/>
      <c r="AC117" s="148"/>
      <c r="AD117" s="148"/>
      <c r="AE117" s="148"/>
      <c r="AF117" s="148"/>
      <c r="AG117" s="148" t="s">
        <v>155</v>
      </c>
      <c r="AH117" s="148">
        <v>0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1" x14ac:dyDescent="0.25">
      <c r="A118" s="176">
        <v>39</v>
      </c>
      <c r="B118" s="177" t="s">
        <v>303</v>
      </c>
      <c r="C118" s="186" t="s">
        <v>304</v>
      </c>
      <c r="D118" s="178" t="s">
        <v>148</v>
      </c>
      <c r="E118" s="179">
        <v>3151.5839999999998</v>
      </c>
      <c r="F118" s="180"/>
      <c r="G118" s="181">
        <f>ROUND(E118*F118,2)</f>
        <v>0</v>
      </c>
      <c r="H118" s="180"/>
      <c r="I118" s="181">
        <f>ROUND(E118*H118,2)</f>
        <v>0</v>
      </c>
      <c r="J118" s="180"/>
      <c r="K118" s="181">
        <f>ROUND(E118*J118,2)</f>
        <v>0</v>
      </c>
      <c r="L118" s="181">
        <v>12</v>
      </c>
      <c r="M118" s="181">
        <f>G118*(1+L118/100)</f>
        <v>0</v>
      </c>
      <c r="N118" s="179">
        <v>0</v>
      </c>
      <c r="O118" s="179">
        <f>ROUND(E118*N118,2)</f>
        <v>0</v>
      </c>
      <c r="P118" s="179">
        <v>0</v>
      </c>
      <c r="Q118" s="179">
        <f>ROUND(E118*P118,2)</f>
        <v>0</v>
      </c>
      <c r="R118" s="181"/>
      <c r="S118" s="181" t="s">
        <v>149</v>
      </c>
      <c r="T118" s="182" t="s">
        <v>150</v>
      </c>
      <c r="U118" s="158">
        <v>0.105</v>
      </c>
      <c r="V118" s="158">
        <f>ROUND(E118*U118,2)</f>
        <v>330.92</v>
      </c>
      <c r="W118" s="158"/>
      <c r="X118" s="158" t="s">
        <v>151</v>
      </c>
      <c r="Y118" s="158" t="s">
        <v>152</v>
      </c>
      <c r="Z118" s="148"/>
      <c r="AA118" s="148"/>
      <c r="AB118" s="148"/>
      <c r="AC118" s="148"/>
      <c r="AD118" s="148"/>
      <c r="AE118" s="148"/>
      <c r="AF118" s="148"/>
      <c r="AG118" s="148" t="s">
        <v>153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ht="26.4" x14ac:dyDescent="0.25">
      <c r="A119" s="162" t="s">
        <v>144</v>
      </c>
      <c r="B119" s="163" t="s">
        <v>91</v>
      </c>
      <c r="C119" s="183" t="s">
        <v>92</v>
      </c>
      <c r="D119" s="164"/>
      <c r="E119" s="165"/>
      <c r="F119" s="166"/>
      <c r="G119" s="166">
        <f>SUMIF(AG120:AG122,"&lt;&gt;NOR",G120:G122)</f>
        <v>0</v>
      </c>
      <c r="H119" s="166"/>
      <c r="I119" s="166">
        <f>SUM(I120:I122)</f>
        <v>0</v>
      </c>
      <c r="J119" s="166"/>
      <c r="K119" s="166">
        <f>SUM(K120:K122)</f>
        <v>0</v>
      </c>
      <c r="L119" s="166"/>
      <c r="M119" s="166">
        <f>SUM(M120:M122)</f>
        <v>0</v>
      </c>
      <c r="N119" s="165"/>
      <c r="O119" s="165">
        <f>SUM(O120:O122)</f>
        <v>0</v>
      </c>
      <c r="P119" s="165"/>
      <c r="Q119" s="165">
        <f>SUM(Q120:Q122)</f>
        <v>0</v>
      </c>
      <c r="R119" s="166"/>
      <c r="S119" s="166"/>
      <c r="T119" s="167"/>
      <c r="U119" s="161"/>
      <c r="V119" s="161">
        <f>SUM(V120:V122)</f>
        <v>65.73</v>
      </c>
      <c r="W119" s="161"/>
      <c r="X119" s="161"/>
      <c r="Y119" s="161"/>
      <c r="AG119" t="s">
        <v>145</v>
      </c>
    </row>
    <row r="120" spans="1:60" outlineLevel="1" x14ac:dyDescent="0.25">
      <c r="A120" s="169">
        <v>40</v>
      </c>
      <c r="B120" s="170" t="s">
        <v>305</v>
      </c>
      <c r="C120" s="184" t="s">
        <v>306</v>
      </c>
      <c r="D120" s="171" t="s">
        <v>271</v>
      </c>
      <c r="E120" s="172">
        <v>416</v>
      </c>
      <c r="F120" s="173"/>
      <c r="G120" s="174">
        <f>ROUND(E120*F120,2)</f>
        <v>0</v>
      </c>
      <c r="H120" s="173"/>
      <c r="I120" s="174">
        <f>ROUND(E120*H120,2)</f>
        <v>0</v>
      </c>
      <c r="J120" s="173"/>
      <c r="K120" s="174">
        <f>ROUND(E120*J120,2)</f>
        <v>0</v>
      </c>
      <c r="L120" s="174">
        <v>12</v>
      </c>
      <c r="M120" s="174">
        <f>G120*(1+L120/100)</f>
        <v>0</v>
      </c>
      <c r="N120" s="172">
        <v>0</v>
      </c>
      <c r="O120" s="172">
        <f>ROUND(E120*N120,2)</f>
        <v>0</v>
      </c>
      <c r="P120" s="172">
        <v>0</v>
      </c>
      <c r="Q120" s="172">
        <f>ROUND(E120*P120,2)</f>
        <v>0</v>
      </c>
      <c r="R120" s="174"/>
      <c r="S120" s="174" t="s">
        <v>149</v>
      </c>
      <c r="T120" s="175" t="s">
        <v>150</v>
      </c>
      <c r="U120" s="158">
        <v>0.158</v>
      </c>
      <c r="V120" s="158">
        <f>ROUND(E120*U120,2)</f>
        <v>65.73</v>
      </c>
      <c r="W120" s="158"/>
      <c r="X120" s="158" t="s">
        <v>151</v>
      </c>
      <c r="Y120" s="158" t="s">
        <v>152</v>
      </c>
      <c r="Z120" s="148"/>
      <c r="AA120" s="148"/>
      <c r="AB120" s="148"/>
      <c r="AC120" s="148"/>
      <c r="AD120" s="148"/>
      <c r="AE120" s="148"/>
      <c r="AF120" s="148"/>
      <c r="AG120" s="148" t="s">
        <v>153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ht="20.399999999999999" outlineLevel="2" x14ac:dyDescent="0.25">
      <c r="A121" s="155"/>
      <c r="B121" s="156"/>
      <c r="C121" s="185" t="s">
        <v>307</v>
      </c>
      <c r="D121" s="159"/>
      <c r="E121" s="160">
        <v>384</v>
      </c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8"/>
      <c r="AA121" s="148"/>
      <c r="AB121" s="148"/>
      <c r="AC121" s="148"/>
      <c r="AD121" s="148"/>
      <c r="AE121" s="148"/>
      <c r="AF121" s="148"/>
      <c r="AG121" s="148" t="s">
        <v>155</v>
      </c>
      <c r="AH121" s="148">
        <v>0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3" x14ac:dyDescent="0.25">
      <c r="A122" s="155"/>
      <c r="B122" s="156"/>
      <c r="C122" s="185" t="s">
        <v>308</v>
      </c>
      <c r="D122" s="159"/>
      <c r="E122" s="160">
        <v>32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8"/>
      <c r="AA122" s="148"/>
      <c r="AB122" s="148"/>
      <c r="AC122" s="148"/>
      <c r="AD122" s="148"/>
      <c r="AE122" s="148"/>
      <c r="AF122" s="148"/>
      <c r="AG122" s="148" t="s">
        <v>155</v>
      </c>
      <c r="AH122" s="148">
        <v>0</v>
      </c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x14ac:dyDescent="0.25">
      <c r="A123" s="162" t="s">
        <v>144</v>
      </c>
      <c r="B123" s="163" t="s">
        <v>93</v>
      </c>
      <c r="C123" s="183" t="s">
        <v>94</v>
      </c>
      <c r="D123" s="164"/>
      <c r="E123" s="165"/>
      <c r="F123" s="166"/>
      <c r="G123" s="166">
        <f>SUMIF(AG124:AG138,"&lt;&gt;NOR",G124:G138)</f>
        <v>0</v>
      </c>
      <c r="H123" s="166"/>
      <c r="I123" s="166">
        <f>SUM(I124:I138)</f>
        <v>0</v>
      </c>
      <c r="J123" s="166"/>
      <c r="K123" s="166">
        <f>SUM(K124:K138)</f>
        <v>0</v>
      </c>
      <c r="L123" s="166"/>
      <c r="M123" s="166">
        <f>SUM(M124:M138)</f>
        <v>0</v>
      </c>
      <c r="N123" s="165"/>
      <c r="O123" s="165">
        <f>SUM(O124:O138)</f>
        <v>0</v>
      </c>
      <c r="P123" s="165"/>
      <c r="Q123" s="165">
        <f>SUM(Q124:Q138)</f>
        <v>189.7</v>
      </c>
      <c r="R123" s="166"/>
      <c r="S123" s="166"/>
      <c r="T123" s="167"/>
      <c r="U123" s="161"/>
      <c r="V123" s="161">
        <f>SUM(V124:V138)</f>
        <v>884.91000000000008</v>
      </c>
      <c r="W123" s="161"/>
      <c r="X123" s="161"/>
      <c r="Y123" s="161"/>
      <c r="AG123" t="s">
        <v>145</v>
      </c>
    </row>
    <row r="124" spans="1:60" ht="20.399999999999999" outlineLevel="1" x14ac:dyDescent="0.25">
      <c r="A124" s="169">
        <v>41</v>
      </c>
      <c r="B124" s="170" t="s">
        <v>309</v>
      </c>
      <c r="C124" s="184" t="s">
        <v>310</v>
      </c>
      <c r="D124" s="171" t="s">
        <v>158</v>
      </c>
      <c r="E124" s="172">
        <v>48.543300000000002</v>
      </c>
      <c r="F124" s="173"/>
      <c r="G124" s="174">
        <f>ROUND(E124*F124,2)</f>
        <v>0</v>
      </c>
      <c r="H124" s="173"/>
      <c r="I124" s="174">
        <f>ROUND(E124*H124,2)</f>
        <v>0</v>
      </c>
      <c r="J124" s="173"/>
      <c r="K124" s="174">
        <f>ROUND(E124*J124,2)</f>
        <v>0</v>
      </c>
      <c r="L124" s="174">
        <v>12</v>
      </c>
      <c r="M124" s="174">
        <f>G124*(1+L124/100)</f>
        <v>0</v>
      </c>
      <c r="N124" s="172">
        <v>0</v>
      </c>
      <c r="O124" s="172">
        <f>ROUND(E124*N124,2)</f>
        <v>0</v>
      </c>
      <c r="P124" s="172">
        <v>2.2000000000000002</v>
      </c>
      <c r="Q124" s="172">
        <f>ROUND(E124*P124,2)</f>
        <v>106.8</v>
      </c>
      <c r="R124" s="174"/>
      <c r="S124" s="174" t="s">
        <v>149</v>
      </c>
      <c r="T124" s="175" t="s">
        <v>150</v>
      </c>
      <c r="U124" s="158">
        <v>12.05</v>
      </c>
      <c r="V124" s="158">
        <f>ROUND(E124*U124,2)</f>
        <v>584.95000000000005</v>
      </c>
      <c r="W124" s="158"/>
      <c r="X124" s="158" t="s">
        <v>151</v>
      </c>
      <c r="Y124" s="158" t="s">
        <v>152</v>
      </c>
      <c r="Z124" s="148"/>
      <c r="AA124" s="148"/>
      <c r="AB124" s="148"/>
      <c r="AC124" s="148"/>
      <c r="AD124" s="148"/>
      <c r="AE124" s="148"/>
      <c r="AF124" s="148"/>
      <c r="AG124" s="148" t="s">
        <v>153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2" x14ac:dyDescent="0.25">
      <c r="A125" s="155"/>
      <c r="B125" s="156"/>
      <c r="C125" s="185" t="s">
        <v>275</v>
      </c>
      <c r="D125" s="159"/>
      <c r="E125" s="160">
        <v>33.135300000000001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155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3" x14ac:dyDescent="0.25">
      <c r="A126" s="155"/>
      <c r="B126" s="156"/>
      <c r="C126" s="185" t="s">
        <v>276</v>
      </c>
      <c r="D126" s="159"/>
      <c r="E126" s="160">
        <v>13.247999999999999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8"/>
      <c r="AA126" s="148"/>
      <c r="AB126" s="148"/>
      <c r="AC126" s="148"/>
      <c r="AD126" s="148"/>
      <c r="AE126" s="148"/>
      <c r="AF126" s="148"/>
      <c r="AG126" s="148" t="s">
        <v>155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3" x14ac:dyDescent="0.25">
      <c r="A127" s="155"/>
      <c r="B127" s="156"/>
      <c r="C127" s="185" t="s">
        <v>277</v>
      </c>
      <c r="D127" s="159"/>
      <c r="E127" s="160">
        <v>2.16</v>
      </c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8"/>
      <c r="AA127" s="148"/>
      <c r="AB127" s="148"/>
      <c r="AC127" s="148"/>
      <c r="AD127" s="148"/>
      <c r="AE127" s="148"/>
      <c r="AF127" s="148"/>
      <c r="AG127" s="148" t="s">
        <v>155</v>
      </c>
      <c r="AH127" s="148">
        <v>0</v>
      </c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ht="20.399999999999999" outlineLevel="1" x14ac:dyDescent="0.25">
      <c r="A128" s="169">
        <v>42</v>
      </c>
      <c r="B128" s="170" t="s">
        <v>311</v>
      </c>
      <c r="C128" s="184" t="s">
        <v>312</v>
      </c>
      <c r="D128" s="171" t="s">
        <v>148</v>
      </c>
      <c r="E128" s="172">
        <v>220.90199999999999</v>
      </c>
      <c r="F128" s="173"/>
      <c r="G128" s="174">
        <f>ROUND(E128*F128,2)</f>
        <v>0</v>
      </c>
      <c r="H128" s="173"/>
      <c r="I128" s="174">
        <f>ROUND(E128*H128,2)</f>
        <v>0</v>
      </c>
      <c r="J128" s="173"/>
      <c r="K128" s="174">
        <f>ROUND(E128*J128,2)</f>
        <v>0</v>
      </c>
      <c r="L128" s="174">
        <v>12</v>
      </c>
      <c r="M128" s="174">
        <f>G128*(1+L128/100)</f>
        <v>0</v>
      </c>
      <c r="N128" s="172">
        <v>0</v>
      </c>
      <c r="O128" s="172">
        <f>ROUND(E128*N128,2)</f>
        <v>0</v>
      </c>
      <c r="P128" s="172">
        <v>7.0000000000000007E-2</v>
      </c>
      <c r="Q128" s="172">
        <f>ROUND(E128*P128,2)</f>
        <v>15.46</v>
      </c>
      <c r="R128" s="174"/>
      <c r="S128" s="174" t="s">
        <v>149</v>
      </c>
      <c r="T128" s="175" t="s">
        <v>150</v>
      </c>
      <c r="U128" s="158">
        <v>0.42</v>
      </c>
      <c r="V128" s="158">
        <f>ROUND(E128*U128,2)</f>
        <v>92.78</v>
      </c>
      <c r="W128" s="158"/>
      <c r="X128" s="158" t="s">
        <v>151</v>
      </c>
      <c r="Y128" s="158" t="s">
        <v>152</v>
      </c>
      <c r="Z128" s="148"/>
      <c r="AA128" s="148"/>
      <c r="AB128" s="148"/>
      <c r="AC128" s="148"/>
      <c r="AD128" s="148"/>
      <c r="AE128" s="148"/>
      <c r="AF128" s="148"/>
      <c r="AG128" s="148" t="s">
        <v>153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ht="30.6" outlineLevel="2" x14ac:dyDescent="0.25">
      <c r="A129" s="155"/>
      <c r="B129" s="156"/>
      <c r="C129" s="185" t="s">
        <v>313</v>
      </c>
      <c r="D129" s="159"/>
      <c r="E129" s="160">
        <v>41.411999999999999</v>
      </c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8"/>
      <c r="AA129" s="148"/>
      <c r="AB129" s="148"/>
      <c r="AC129" s="148"/>
      <c r="AD129" s="148"/>
      <c r="AE129" s="148"/>
      <c r="AF129" s="148"/>
      <c r="AG129" s="148" t="s">
        <v>155</v>
      </c>
      <c r="AH129" s="148">
        <v>0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ht="20.399999999999999" outlineLevel="3" x14ac:dyDescent="0.25">
      <c r="A130" s="155"/>
      <c r="B130" s="156"/>
      <c r="C130" s="185" t="s">
        <v>314</v>
      </c>
      <c r="D130" s="159"/>
      <c r="E130" s="160">
        <v>41.411999999999999</v>
      </c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8"/>
      <c r="AA130" s="148"/>
      <c r="AB130" s="148"/>
      <c r="AC130" s="148"/>
      <c r="AD130" s="148"/>
      <c r="AE130" s="148"/>
      <c r="AF130" s="148"/>
      <c r="AG130" s="148" t="s">
        <v>155</v>
      </c>
      <c r="AH130" s="148">
        <v>0</v>
      </c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ht="20.399999999999999" outlineLevel="3" x14ac:dyDescent="0.25">
      <c r="A131" s="155"/>
      <c r="B131" s="156"/>
      <c r="C131" s="185" t="s">
        <v>315</v>
      </c>
      <c r="D131" s="159"/>
      <c r="E131" s="160">
        <v>41.411999999999999</v>
      </c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8"/>
      <c r="AA131" s="148"/>
      <c r="AB131" s="148"/>
      <c r="AC131" s="148"/>
      <c r="AD131" s="148"/>
      <c r="AE131" s="148"/>
      <c r="AF131" s="148"/>
      <c r="AG131" s="148" t="s">
        <v>155</v>
      </c>
      <c r="AH131" s="148">
        <v>0</v>
      </c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ht="20.399999999999999" outlineLevel="3" x14ac:dyDescent="0.25">
      <c r="A132" s="155"/>
      <c r="B132" s="156"/>
      <c r="C132" s="185" t="s">
        <v>316</v>
      </c>
      <c r="D132" s="159"/>
      <c r="E132" s="160">
        <v>41.411999999999999</v>
      </c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8"/>
      <c r="AA132" s="148"/>
      <c r="AB132" s="148"/>
      <c r="AC132" s="148"/>
      <c r="AD132" s="148"/>
      <c r="AE132" s="148"/>
      <c r="AF132" s="148"/>
      <c r="AG132" s="148" t="s">
        <v>155</v>
      </c>
      <c r="AH132" s="148">
        <v>0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ht="20.399999999999999" outlineLevel="3" x14ac:dyDescent="0.25">
      <c r="A133" s="155"/>
      <c r="B133" s="156"/>
      <c r="C133" s="185" t="s">
        <v>315</v>
      </c>
      <c r="D133" s="159"/>
      <c r="E133" s="160">
        <v>41.411999999999999</v>
      </c>
      <c r="F133" s="158"/>
      <c r="G133" s="158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8"/>
      <c r="AA133" s="148"/>
      <c r="AB133" s="148"/>
      <c r="AC133" s="148"/>
      <c r="AD133" s="148"/>
      <c r="AE133" s="148"/>
      <c r="AF133" s="148"/>
      <c r="AG133" s="148" t="s">
        <v>155</v>
      </c>
      <c r="AH133" s="148">
        <v>0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3" x14ac:dyDescent="0.25">
      <c r="A134" s="155"/>
      <c r="B134" s="156"/>
      <c r="C134" s="185" t="s">
        <v>317</v>
      </c>
      <c r="D134" s="159"/>
      <c r="E134" s="160">
        <v>13.842000000000001</v>
      </c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8"/>
      <c r="AA134" s="148"/>
      <c r="AB134" s="148"/>
      <c r="AC134" s="148"/>
      <c r="AD134" s="148"/>
      <c r="AE134" s="148"/>
      <c r="AF134" s="148"/>
      <c r="AG134" s="148" t="s">
        <v>155</v>
      </c>
      <c r="AH134" s="148">
        <v>0</v>
      </c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1" x14ac:dyDescent="0.25">
      <c r="A135" s="176">
        <v>43</v>
      </c>
      <c r="B135" s="177" t="s">
        <v>318</v>
      </c>
      <c r="C135" s="186" t="s">
        <v>319</v>
      </c>
      <c r="D135" s="178" t="s">
        <v>148</v>
      </c>
      <c r="E135" s="179">
        <v>3467.0025000000001</v>
      </c>
      <c r="F135" s="180"/>
      <c r="G135" s="181">
        <f>ROUND(E135*F135,2)</f>
        <v>0</v>
      </c>
      <c r="H135" s="180"/>
      <c r="I135" s="181">
        <f>ROUND(E135*H135,2)</f>
        <v>0</v>
      </c>
      <c r="J135" s="180"/>
      <c r="K135" s="181">
        <f>ROUND(E135*J135,2)</f>
        <v>0</v>
      </c>
      <c r="L135" s="181">
        <v>12</v>
      </c>
      <c r="M135" s="181">
        <f>G135*(1+L135/100)</f>
        <v>0</v>
      </c>
      <c r="N135" s="179">
        <v>0</v>
      </c>
      <c r="O135" s="179">
        <f>ROUND(E135*N135,2)</f>
        <v>0</v>
      </c>
      <c r="P135" s="179">
        <v>1.6E-2</v>
      </c>
      <c r="Q135" s="179">
        <f>ROUND(E135*P135,2)</f>
        <v>55.47</v>
      </c>
      <c r="R135" s="181"/>
      <c r="S135" s="181" t="s">
        <v>149</v>
      </c>
      <c r="T135" s="182" t="s">
        <v>150</v>
      </c>
      <c r="U135" s="158">
        <v>0.05</v>
      </c>
      <c r="V135" s="158">
        <f>ROUND(E135*U135,2)</f>
        <v>173.35</v>
      </c>
      <c r="W135" s="158"/>
      <c r="X135" s="158" t="s">
        <v>151</v>
      </c>
      <c r="Y135" s="158" t="s">
        <v>152</v>
      </c>
      <c r="Z135" s="148"/>
      <c r="AA135" s="148"/>
      <c r="AB135" s="148"/>
      <c r="AC135" s="148"/>
      <c r="AD135" s="148"/>
      <c r="AE135" s="148"/>
      <c r="AF135" s="148"/>
      <c r="AG135" s="148" t="s">
        <v>153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1" x14ac:dyDescent="0.25">
      <c r="A136" s="169">
        <v>44</v>
      </c>
      <c r="B136" s="170" t="s">
        <v>320</v>
      </c>
      <c r="C136" s="184" t="s">
        <v>321</v>
      </c>
      <c r="D136" s="171" t="s">
        <v>148</v>
      </c>
      <c r="E136" s="172">
        <v>130.10550000000001</v>
      </c>
      <c r="F136" s="173"/>
      <c r="G136" s="174">
        <f>ROUND(E136*F136,2)</f>
        <v>0</v>
      </c>
      <c r="H136" s="173"/>
      <c r="I136" s="174">
        <f>ROUND(E136*H136,2)</f>
        <v>0</v>
      </c>
      <c r="J136" s="173"/>
      <c r="K136" s="174">
        <f>ROUND(E136*J136,2)</f>
        <v>0</v>
      </c>
      <c r="L136" s="174">
        <v>12</v>
      </c>
      <c r="M136" s="174">
        <f>G136*(1+L136/100)</f>
        <v>0</v>
      </c>
      <c r="N136" s="172">
        <v>0</v>
      </c>
      <c r="O136" s="172">
        <f>ROUND(E136*N136,2)</f>
        <v>0</v>
      </c>
      <c r="P136" s="172">
        <v>9.1999999999999998E-2</v>
      </c>
      <c r="Q136" s="172">
        <f>ROUND(E136*P136,2)</f>
        <v>11.97</v>
      </c>
      <c r="R136" s="174"/>
      <c r="S136" s="174" t="s">
        <v>149</v>
      </c>
      <c r="T136" s="175" t="s">
        <v>150</v>
      </c>
      <c r="U136" s="158">
        <v>0.26</v>
      </c>
      <c r="V136" s="158">
        <f>ROUND(E136*U136,2)</f>
        <v>33.83</v>
      </c>
      <c r="W136" s="158"/>
      <c r="X136" s="158" t="s">
        <v>151</v>
      </c>
      <c r="Y136" s="158" t="s">
        <v>152</v>
      </c>
      <c r="Z136" s="148"/>
      <c r="AA136" s="148"/>
      <c r="AB136" s="148"/>
      <c r="AC136" s="148"/>
      <c r="AD136" s="148"/>
      <c r="AE136" s="148"/>
      <c r="AF136" s="148"/>
      <c r="AG136" s="148" t="s">
        <v>153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2" x14ac:dyDescent="0.25">
      <c r="A137" s="155"/>
      <c r="B137" s="156"/>
      <c r="C137" s="185" t="s">
        <v>231</v>
      </c>
      <c r="D137" s="159"/>
      <c r="E137" s="160">
        <v>55.225499999999997</v>
      </c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8"/>
      <c r="AA137" s="148"/>
      <c r="AB137" s="148"/>
      <c r="AC137" s="148"/>
      <c r="AD137" s="148"/>
      <c r="AE137" s="148"/>
      <c r="AF137" s="148"/>
      <c r="AG137" s="148" t="s">
        <v>155</v>
      </c>
      <c r="AH137" s="148">
        <v>0</v>
      </c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3" x14ac:dyDescent="0.25">
      <c r="A138" s="155"/>
      <c r="B138" s="156"/>
      <c r="C138" s="185" t="s">
        <v>232</v>
      </c>
      <c r="D138" s="159"/>
      <c r="E138" s="160">
        <v>74.88</v>
      </c>
      <c r="F138" s="158"/>
      <c r="G138" s="158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8"/>
      <c r="AA138" s="148"/>
      <c r="AB138" s="148"/>
      <c r="AC138" s="148"/>
      <c r="AD138" s="148"/>
      <c r="AE138" s="148"/>
      <c r="AF138" s="148"/>
      <c r="AG138" s="148" t="s">
        <v>155</v>
      </c>
      <c r="AH138" s="148">
        <v>0</v>
      </c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x14ac:dyDescent="0.25">
      <c r="A139" s="162" t="s">
        <v>144</v>
      </c>
      <c r="B139" s="163" t="s">
        <v>95</v>
      </c>
      <c r="C139" s="183" t="s">
        <v>96</v>
      </c>
      <c r="D139" s="164"/>
      <c r="E139" s="165"/>
      <c r="F139" s="166"/>
      <c r="G139" s="166">
        <f>SUMIF(AG140:AG140,"&lt;&gt;NOR",G140:G140)</f>
        <v>0</v>
      </c>
      <c r="H139" s="166"/>
      <c r="I139" s="166">
        <f>SUM(I140:I140)</f>
        <v>0</v>
      </c>
      <c r="J139" s="166"/>
      <c r="K139" s="166">
        <f>SUM(K140:K140)</f>
        <v>0</v>
      </c>
      <c r="L139" s="166"/>
      <c r="M139" s="166">
        <f>SUM(M140:M140)</f>
        <v>0</v>
      </c>
      <c r="N139" s="165"/>
      <c r="O139" s="165">
        <f>SUM(O140:O140)</f>
        <v>0</v>
      </c>
      <c r="P139" s="165"/>
      <c r="Q139" s="165">
        <f>SUM(Q140:Q140)</f>
        <v>0</v>
      </c>
      <c r="R139" s="166"/>
      <c r="S139" s="166"/>
      <c r="T139" s="167"/>
      <c r="U139" s="161"/>
      <c r="V139" s="161">
        <f>SUM(V140:V140)</f>
        <v>1338.81</v>
      </c>
      <c r="W139" s="161"/>
      <c r="X139" s="161"/>
      <c r="Y139" s="161"/>
      <c r="AG139" t="s">
        <v>145</v>
      </c>
    </row>
    <row r="140" spans="1:60" outlineLevel="1" x14ac:dyDescent="0.25">
      <c r="A140" s="176">
        <v>45</v>
      </c>
      <c r="B140" s="177" t="s">
        <v>322</v>
      </c>
      <c r="C140" s="186" t="s">
        <v>323</v>
      </c>
      <c r="D140" s="178" t="s">
        <v>324</v>
      </c>
      <c r="E140" s="179">
        <v>519.52368999999999</v>
      </c>
      <c r="F140" s="180"/>
      <c r="G140" s="181">
        <f>ROUND(E140*F140,2)</f>
        <v>0</v>
      </c>
      <c r="H140" s="180"/>
      <c r="I140" s="181">
        <f>ROUND(E140*H140,2)</f>
        <v>0</v>
      </c>
      <c r="J140" s="180"/>
      <c r="K140" s="181">
        <f>ROUND(E140*J140,2)</f>
        <v>0</v>
      </c>
      <c r="L140" s="181">
        <v>12</v>
      </c>
      <c r="M140" s="181">
        <f>G140*(1+L140/100)</f>
        <v>0</v>
      </c>
      <c r="N140" s="179">
        <v>0</v>
      </c>
      <c r="O140" s="179">
        <f>ROUND(E140*N140,2)</f>
        <v>0</v>
      </c>
      <c r="P140" s="179">
        <v>0</v>
      </c>
      <c r="Q140" s="179">
        <f>ROUND(E140*P140,2)</f>
        <v>0</v>
      </c>
      <c r="R140" s="181"/>
      <c r="S140" s="181" t="s">
        <v>149</v>
      </c>
      <c r="T140" s="182" t="s">
        <v>150</v>
      </c>
      <c r="U140" s="158">
        <v>2.577</v>
      </c>
      <c r="V140" s="158">
        <f>ROUND(E140*U140,2)</f>
        <v>1338.81</v>
      </c>
      <c r="W140" s="158"/>
      <c r="X140" s="158" t="s">
        <v>325</v>
      </c>
      <c r="Y140" s="158" t="s">
        <v>152</v>
      </c>
      <c r="Z140" s="148"/>
      <c r="AA140" s="148"/>
      <c r="AB140" s="148"/>
      <c r="AC140" s="148"/>
      <c r="AD140" s="148"/>
      <c r="AE140" s="148"/>
      <c r="AF140" s="148"/>
      <c r="AG140" s="148" t="s">
        <v>326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x14ac:dyDescent="0.25">
      <c r="A141" s="162" t="s">
        <v>144</v>
      </c>
      <c r="B141" s="163" t="s">
        <v>97</v>
      </c>
      <c r="C141" s="183" t="s">
        <v>98</v>
      </c>
      <c r="D141" s="164"/>
      <c r="E141" s="165"/>
      <c r="F141" s="166"/>
      <c r="G141" s="166">
        <f>SUMIF(AG142:AG150,"&lt;&gt;NOR",G142:G150)</f>
        <v>0</v>
      </c>
      <c r="H141" s="166"/>
      <c r="I141" s="166">
        <f>SUM(I142:I150)</f>
        <v>0</v>
      </c>
      <c r="J141" s="166"/>
      <c r="K141" s="166">
        <f>SUM(K142:K150)</f>
        <v>0</v>
      </c>
      <c r="L141" s="166"/>
      <c r="M141" s="166">
        <f>SUM(M142:M150)</f>
        <v>0</v>
      </c>
      <c r="N141" s="165"/>
      <c r="O141" s="165">
        <f>SUM(O142:O150)</f>
        <v>3.04</v>
      </c>
      <c r="P141" s="165"/>
      <c r="Q141" s="165">
        <f>SUM(Q142:Q150)</f>
        <v>0</v>
      </c>
      <c r="R141" s="166"/>
      <c r="S141" s="166"/>
      <c r="T141" s="167"/>
      <c r="U141" s="161"/>
      <c r="V141" s="161">
        <f>SUM(V142:V150)</f>
        <v>317.84000000000003</v>
      </c>
      <c r="W141" s="161"/>
      <c r="X141" s="161"/>
      <c r="Y141" s="161"/>
      <c r="AG141" t="s">
        <v>145</v>
      </c>
    </row>
    <row r="142" spans="1:60" ht="20.399999999999999" outlineLevel="1" x14ac:dyDescent="0.25">
      <c r="A142" s="176">
        <v>46</v>
      </c>
      <c r="B142" s="177" t="s">
        <v>327</v>
      </c>
      <c r="C142" s="186" t="s">
        <v>328</v>
      </c>
      <c r="D142" s="178" t="s">
        <v>148</v>
      </c>
      <c r="E142" s="179">
        <v>552.05999999999995</v>
      </c>
      <c r="F142" s="180"/>
      <c r="G142" s="181">
        <f>ROUND(E142*F142,2)</f>
        <v>0</v>
      </c>
      <c r="H142" s="180"/>
      <c r="I142" s="181">
        <f>ROUND(E142*H142,2)</f>
        <v>0</v>
      </c>
      <c r="J142" s="180"/>
      <c r="K142" s="181">
        <f>ROUND(E142*J142,2)</f>
        <v>0</v>
      </c>
      <c r="L142" s="181">
        <v>12</v>
      </c>
      <c r="M142" s="181">
        <f>G142*(1+L142/100)</f>
        <v>0</v>
      </c>
      <c r="N142" s="179">
        <v>2.1000000000000001E-4</v>
      </c>
      <c r="O142" s="179">
        <f>ROUND(E142*N142,2)</f>
        <v>0.12</v>
      </c>
      <c r="P142" s="179">
        <v>0</v>
      </c>
      <c r="Q142" s="179">
        <f>ROUND(E142*P142,2)</f>
        <v>0</v>
      </c>
      <c r="R142" s="181"/>
      <c r="S142" s="181" t="s">
        <v>329</v>
      </c>
      <c r="T142" s="182" t="s">
        <v>330</v>
      </c>
      <c r="U142" s="158">
        <v>9.5000000000000001E-2</v>
      </c>
      <c r="V142" s="158">
        <f>ROUND(E142*U142,2)</f>
        <v>52.45</v>
      </c>
      <c r="W142" s="158"/>
      <c r="X142" s="158" t="s">
        <v>151</v>
      </c>
      <c r="Y142" s="158" t="s">
        <v>152</v>
      </c>
      <c r="Z142" s="148"/>
      <c r="AA142" s="148"/>
      <c r="AB142" s="148"/>
      <c r="AC142" s="148"/>
      <c r="AD142" s="148"/>
      <c r="AE142" s="148"/>
      <c r="AF142" s="148"/>
      <c r="AG142" s="148" t="s">
        <v>153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ht="20.399999999999999" outlineLevel="1" x14ac:dyDescent="0.25">
      <c r="A143" s="169">
        <v>47</v>
      </c>
      <c r="B143" s="170" t="s">
        <v>331</v>
      </c>
      <c r="C143" s="184" t="s">
        <v>332</v>
      </c>
      <c r="D143" s="171" t="s">
        <v>148</v>
      </c>
      <c r="E143" s="172">
        <v>552.05999999999995</v>
      </c>
      <c r="F143" s="173"/>
      <c r="G143" s="174">
        <f>ROUND(E143*F143,2)</f>
        <v>0</v>
      </c>
      <c r="H143" s="173"/>
      <c r="I143" s="174">
        <f>ROUND(E143*H143,2)</f>
        <v>0</v>
      </c>
      <c r="J143" s="173"/>
      <c r="K143" s="174">
        <f>ROUND(E143*J143,2)</f>
        <v>0</v>
      </c>
      <c r="L143" s="174">
        <v>12</v>
      </c>
      <c r="M143" s="174">
        <f>G143*(1+L143/100)</f>
        <v>0</v>
      </c>
      <c r="N143" s="172">
        <v>4.7299999999999998E-3</v>
      </c>
      <c r="O143" s="172">
        <f>ROUND(E143*N143,2)</f>
        <v>2.61</v>
      </c>
      <c r="P143" s="172">
        <v>0</v>
      </c>
      <c r="Q143" s="172">
        <f>ROUND(E143*P143,2)</f>
        <v>0</v>
      </c>
      <c r="R143" s="174"/>
      <c r="S143" s="174" t="s">
        <v>149</v>
      </c>
      <c r="T143" s="175" t="s">
        <v>150</v>
      </c>
      <c r="U143" s="158">
        <v>0.38500000000000001</v>
      </c>
      <c r="V143" s="158">
        <f>ROUND(E143*U143,2)</f>
        <v>212.54</v>
      </c>
      <c r="W143" s="158"/>
      <c r="X143" s="158" t="s">
        <v>151</v>
      </c>
      <c r="Y143" s="158" t="s">
        <v>152</v>
      </c>
      <c r="Z143" s="148"/>
      <c r="AA143" s="148"/>
      <c r="AB143" s="148"/>
      <c r="AC143" s="148"/>
      <c r="AD143" s="148"/>
      <c r="AE143" s="148"/>
      <c r="AF143" s="148"/>
      <c r="AG143" s="148" t="s">
        <v>153</v>
      </c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ht="20.399999999999999" outlineLevel="2" x14ac:dyDescent="0.25">
      <c r="A144" s="155"/>
      <c r="B144" s="156"/>
      <c r="C144" s="185" t="s">
        <v>333</v>
      </c>
      <c r="D144" s="159"/>
      <c r="E144" s="160">
        <v>374.4</v>
      </c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8"/>
      <c r="AA144" s="148"/>
      <c r="AB144" s="148"/>
      <c r="AC144" s="148"/>
      <c r="AD144" s="148"/>
      <c r="AE144" s="148"/>
      <c r="AF144" s="148"/>
      <c r="AG144" s="148" t="s">
        <v>155</v>
      </c>
      <c r="AH144" s="148">
        <v>0</v>
      </c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3" x14ac:dyDescent="0.25">
      <c r="A145" s="155"/>
      <c r="B145" s="156"/>
      <c r="C145" s="185" t="s">
        <v>334</v>
      </c>
      <c r="D145" s="159"/>
      <c r="E145" s="160">
        <v>177.66</v>
      </c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8"/>
      <c r="AA145" s="148"/>
      <c r="AB145" s="148"/>
      <c r="AC145" s="148"/>
      <c r="AD145" s="148"/>
      <c r="AE145" s="148"/>
      <c r="AF145" s="148"/>
      <c r="AG145" s="148" t="s">
        <v>155</v>
      </c>
      <c r="AH145" s="148">
        <v>0</v>
      </c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ht="20.399999999999999" outlineLevel="1" x14ac:dyDescent="0.25">
      <c r="A146" s="169">
        <v>48</v>
      </c>
      <c r="B146" s="170" t="s">
        <v>335</v>
      </c>
      <c r="C146" s="184" t="s">
        <v>336</v>
      </c>
      <c r="D146" s="171" t="s">
        <v>148</v>
      </c>
      <c r="E146" s="172">
        <v>253.92</v>
      </c>
      <c r="F146" s="173"/>
      <c r="G146" s="174">
        <f>ROUND(E146*F146,2)</f>
        <v>0</v>
      </c>
      <c r="H146" s="173"/>
      <c r="I146" s="174">
        <f>ROUND(E146*H146,2)</f>
        <v>0</v>
      </c>
      <c r="J146" s="173"/>
      <c r="K146" s="174">
        <f>ROUND(E146*J146,2)</f>
        <v>0</v>
      </c>
      <c r="L146" s="174">
        <v>12</v>
      </c>
      <c r="M146" s="174">
        <f>G146*(1+L146/100)</f>
        <v>0</v>
      </c>
      <c r="N146" s="172">
        <v>1.15E-3</v>
      </c>
      <c r="O146" s="172">
        <f>ROUND(E146*N146,2)</f>
        <v>0.28999999999999998</v>
      </c>
      <c r="P146" s="172">
        <v>0</v>
      </c>
      <c r="Q146" s="172">
        <f>ROUND(E146*P146,2)</f>
        <v>0</v>
      </c>
      <c r="R146" s="174"/>
      <c r="S146" s="174" t="s">
        <v>149</v>
      </c>
      <c r="T146" s="175" t="s">
        <v>150</v>
      </c>
      <c r="U146" s="158">
        <v>0.16</v>
      </c>
      <c r="V146" s="158">
        <f>ROUND(E146*U146,2)</f>
        <v>40.630000000000003</v>
      </c>
      <c r="W146" s="158"/>
      <c r="X146" s="158" t="s">
        <v>151</v>
      </c>
      <c r="Y146" s="158" t="s">
        <v>152</v>
      </c>
      <c r="Z146" s="148"/>
      <c r="AA146" s="148"/>
      <c r="AB146" s="148"/>
      <c r="AC146" s="148"/>
      <c r="AD146" s="148"/>
      <c r="AE146" s="148"/>
      <c r="AF146" s="148"/>
      <c r="AG146" s="148" t="s">
        <v>153</v>
      </c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ht="20.399999999999999" outlineLevel="2" x14ac:dyDescent="0.25">
      <c r="A147" s="155"/>
      <c r="B147" s="156"/>
      <c r="C147" s="185" t="s">
        <v>337</v>
      </c>
      <c r="D147" s="159"/>
      <c r="E147" s="160">
        <v>253.92</v>
      </c>
      <c r="F147" s="158"/>
      <c r="G147" s="158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8"/>
      <c r="AA147" s="148"/>
      <c r="AB147" s="148"/>
      <c r="AC147" s="148"/>
      <c r="AD147" s="148"/>
      <c r="AE147" s="148"/>
      <c r="AF147" s="148"/>
      <c r="AG147" s="148" t="s">
        <v>155</v>
      </c>
      <c r="AH147" s="148">
        <v>0</v>
      </c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ht="20.399999999999999" outlineLevel="1" x14ac:dyDescent="0.25">
      <c r="A148" s="169">
        <v>49</v>
      </c>
      <c r="B148" s="170" t="s">
        <v>338</v>
      </c>
      <c r="C148" s="184" t="s">
        <v>339</v>
      </c>
      <c r="D148" s="171" t="s">
        <v>197</v>
      </c>
      <c r="E148" s="172">
        <v>73.599999999999994</v>
      </c>
      <c r="F148" s="173"/>
      <c r="G148" s="174">
        <f>ROUND(E148*F148,2)</f>
        <v>0</v>
      </c>
      <c r="H148" s="173"/>
      <c r="I148" s="174">
        <f>ROUND(E148*H148,2)</f>
        <v>0</v>
      </c>
      <c r="J148" s="173"/>
      <c r="K148" s="174">
        <f>ROUND(E148*J148,2)</f>
        <v>0</v>
      </c>
      <c r="L148" s="174">
        <v>12</v>
      </c>
      <c r="M148" s="174">
        <f>G148*(1+L148/100)</f>
        <v>0</v>
      </c>
      <c r="N148" s="172">
        <v>3.3E-4</v>
      </c>
      <c r="O148" s="172">
        <f>ROUND(E148*N148,2)</f>
        <v>0.02</v>
      </c>
      <c r="P148" s="172">
        <v>0</v>
      </c>
      <c r="Q148" s="172">
        <f>ROUND(E148*P148,2)</f>
        <v>0</v>
      </c>
      <c r="R148" s="174"/>
      <c r="S148" s="174" t="s">
        <v>149</v>
      </c>
      <c r="T148" s="175" t="s">
        <v>150</v>
      </c>
      <c r="U148" s="158">
        <v>0.1</v>
      </c>
      <c r="V148" s="158">
        <f>ROUND(E148*U148,2)</f>
        <v>7.36</v>
      </c>
      <c r="W148" s="158"/>
      <c r="X148" s="158" t="s">
        <v>151</v>
      </c>
      <c r="Y148" s="158" t="s">
        <v>152</v>
      </c>
      <c r="Z148" s="148"/>
      <c r="AA148" s="148"/>
      <c r="AB148" s="148"/>
      <c r="AC148" s="148"/>
      <c r="AD148" s="148"/>
      <c r="AE148" s="148"/>
      <c r="AF148" s="148"/>
      <c r="AG148" s="148" t="s">
        <v>153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2" x14ac:dyDescent="0.25">
      <c r="A149" s="155"/>
      <c r="B149" s="156"/>
      <c r="C149" s="185" t="s">
        <v>340</v>
      </c>
      <c r="D149" s="159"/>
      <c r="E149" s="160">
        <v>73.599999999999994</v>
      </c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8"/>
      <c r="AA149" s="148"/>
      <c r="AB149" s="148"/>
      <c r="AC149" s="148"/>
      <c r="AD149" s="148"/>
      <c r="AE149" s="148"/>
      <c r="AF149" s="148"/>
      <c r="AG149" s="148" t="s">
        <v>155</v>
      </c>
      <c r="AH149" s="148">
        <v>0</v>
      </c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1" x14ac:dyDescent="0.25">
      <c r="A150" s="176">
        <v>50</v>
      </c>
      <c r="B150" s="177" t="s">
        <v>341</v>
      </c>
      <c r="C150" s="186" t="s">
        <v>342</v>
      </c>
      <c r="D150" s="178" t="s">
        <v>324</v>
      </c>
      <c r="E150" s="179">
        <v>3.0434700000000001</v>
      </c>
      <c r="F150" s="180"/>
      <c r="G150" s="181">
        <f>ROUND(E150*F150,2)</f>
        <v>0</v>
      </c>
      <c r="H150" s="180"/>
      <c r="I150" s="181">
        <f>ROUND(E150*H150,2)</f>
        <v>0</v>
      </c>
      <c r="J150" s="180"/>
      <c r="K150" s="181">
        <f>ROUND(E150*J150,2)</f>
        <v>0</v>
      </c>
      <c r="L150" s="181">
        <v>12</v>
      </c>
      <c r="M150" s="181">
        <f>G150*(1+L150/100)</f>
        <v>0</v>
      </c>
      <c r="N150" s="179">
        <v>0</v>
      </c>
      <c r="O150" s="179">
        <f>ROUND(E150*N150,2)</f>
        <v>0</v>
      </c>
      <c r="P150" s="179">
        <v>0</v>
      </c>
      <c r="Q150" s="179">
        <f>ROUND(E150*P150,2)</f>
        <v>0</v>
      </c>
      <c r="R150" s="181"/>
      <c r="S150" s="181" t="s">
        <v>149</v>
      </c>
      <c r="T150" s="182" t="s">
        <v>150</v>
      </c>
      <c r="U150" s="158">
        <v>1.5980000000000001</v>
      </c>
      <c r="V150" s="158">
        <f>ROUND(E150*U150,2)</f>
        <v>4.8600000000000003</v>
      </c>
      <c r="W150" s="158"/>
      <c r="X150" s="158" t="s">
        <v>325</v>
      </c>
      <c r="Y150" s="158" t="s">
        <v>152</v>
      </c>
      <c r="Z150" s="148"/>
      <c r="AA150" s="148"/>
      <c r="AB150" s="148"/>
      <c r="AC150" s="148"/>
      <c r="AD150" s="148"/>
      <c r="AE150" s="148"/>
      <c r="AF150" s="148"/>
      <c r="AG150" s="148" t="s">
        <v>326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x14ac:dyDescent="0.25">
      <c r="A151" s="162" t="s">
        <v>144</v>
      </c>
      <c r="B151" s="163" t="s">
        <v>99</v>
      </c>
      <c r="C151" s="183" t="s">
        <v>100</v>
      </c>
      <c r="D151" s="164"/>
      <c r="E151" s="165"/>
      <c r="F151" s="166"/>
      <c r="G151" s="166">
        <f>SUMIF(AG152:AG178,"&lt;&gt;NOR",G152:G178)</f>
        <v>0</v>
      </c>
      <c r="H151" s="166"/>
      <c r="I151" s="166">
        <f>SUM(I152:I178)</f>
        <v>0</v>
      </c>
      <c r="J151" s="166"/>
      <c r="K151" s="166">
        <f>SUM(K152:K178)</f>
        <v>0</v>
      </c>
      <c r="L151" s="166"/>
      <c r="M151" s="166">
        <f>SUM(M152:M178)</f>
        <v>0</v>
      </c>
      <c r="N151" s="165"/>
      <c r="O151" s="165">
        <f>SUM(O152:O178)</f>
        <v>3.21</v>
      </c>
      <c r="P151" s="165"/>
      <c r="Q151" s="165">
        <f>SUM(Q152:Q178)</f>
        <v>0</v>
      </c>
      <c r="R151" s="166"/>
      <c r="S151" s="166"/>
      <c r="T151" s="167"/>
      <c r="U151" s="161"/>
      <c r="V151" s="161">
        <f>SUM(V152:V178)</f>
        <v>777.62</v>
      </c>
      <c r="W151" s="161"/>
      <c r="X151" s="161"/>
      <c r="Y151" s="161"/>
      <c r="AG151" t="s">
        <v>145</v>
      </c>
    </row>
    <row r="152" spans="1:60" outlineLevel="1" x14ac:dyDescent="0.25">
      <c r="A152" s="169">
        <v>51</v>
      </c>
      <c r="B152" s="170" t="s">
        <v>343</v>
      </c>
      <c r="C152" s="184" t="s">
        <v>344</v>
      </c>
      <c r="D152" s="171" t="s">
        <v>148</v>
      </c>
      <c r="E152" s="172">
        <v>552.05999999999995</v>
      </c>
      <c r="F152" s="173"/>
      <c r="G152" s="174">
        <f>ROUND(E152*F152,2)</f>
        <v>0</v>
      </c>
      <c r="H152" s="173"/>
      <c r="I152" s="174">
        <f>ROUND(E152*H152,2)</f>
        <v>0</v>
      </c>
      <c r="J152" s="173"/>
      <c r="K152" s="174">
        <f>ROUND(E152*J152,2)</f>
        <v>0</v>
      </c>
      <c r="L152" s="174">
        <v>12</v>
      </c>
      <c r="M152" s="174">
        <f>G152*(1+L152/100)</f>
        <v>0</v>
      </c>
      <c r="N152" s="172">
        <v>0</v>
      </c>
      <c r="O152" s="172">
        <f>ROUND(E152*N152,2)</f>
        <v>0</v>
      </c>
      <c r="P152" s="172">
        <v>0</v>
      </c>
      <c r="Q152" s="172">
        <f>ROUND(E152*P152,2)</f>
        <v>0</v>
      </c>
      <c r="R152" s="174"/>
      <c r="S152" s="174" t="s">
        <v>149</v>
      </c>
      <c r="T152" s="175" t="s">
        <v>150</v>
      </c>
      <c r="U152" s="158">
        <v>0.91459999999999997</v>
      </c>
      <c r="V152" s="158">
        <f>ROUND(E152*U152,2)</f>
        <v>504.91</v>
      </c>
      <c r="W152" s="158"/>
      <c r="X152" s="158" t="s">
        <v>151</v>
      </c>
      <c r="Y152" s="158" t="s">
        <v>152</v>
      </c>
      <c r="Z152" s="148"/>
      <c r="AA152" s="148"/>
      <c r="AB152" s="148"/>
      <c r="AC152" s="148"/>
      <c r="AD152" s="148"/>
      <c r="AE152" s="148"/>
      <c r="AF152" s="148"/>
      <c r="AG152" s="148" t="s">
        <v>153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outlineLevel="2" x14ac:dyDescent="0.25">
      <c r="A153" s="155"/>
      <c r="B153" s="156"/>
      <c r="C153" s="185" t="s">
        <v>345</v>
      </c>
      <c r="D153" s="159"/>
      <c r="E153" s="160">
        <v>374.4</v>
      </c>
      <c r="F153" s="158"/>
      <c r="G153" s="158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8"/>
      <c r="AA153" s="148"/>
      <c r="AB153" s="148"/>
      <c r="AC153" s="148"/>
      <c r="AD153" s="148"/>
      <c r="AE153" s="148"/>
      <c r="AF153" s="148"/>
      <c r="AG153" s="148" t="s">
        <v>155</v>
      </c>
      <c r="AH153" s="148">
        <v>0</v>
      </c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3" x14ac:dyDescent="0.25">
      <c r="A154" s="155"/>
      <c r="B154" s="156"/>
      <c r="C154" s="185" t="s">
        <v>346</v>
      </c>
      <c r="D154" s="159"/>
      <c r="E154" s="160">
        <v>177.66</v>
      </c>
      <c r="F154" s="158"/>
      <c r="G154" s="158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8"/>
      <c r="AA154" s="148"/>
      <c r="AB154" s="148"/>
      <c r="AC154" s="148"/>
      <c r="AD154" s="148"/>
      <c r="AE154" s="148"/>
      <c r="AF154" s="148"/>
      <c r="AG154" s="148" t="s">
        <v>155</v>
      </c>
      <c r="AH154" s="148">
        <v>0</v>
      </c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outlineLevel="1" x14ac:dyDescent="0.25">
      <c r="A155" s="169">
        <v>52</v>
      </c>
      <c r="B155" s="170" t="s">
        <v>347</v>
      </c>
      <c r="C155" s="184" t="s">
        <v>348</v>
      </c>
      <c r="D155" s="171" t="s">
        <v>197</v>
      </c>
      <c r="E155" s="172">
        <v>367.75</v>
      </c>
      <c r="F155" s="173"/>
      <c r="G155" s="174">
        <f>ROUND(E155*F155,2)</f>
        <v>0</v>
      </c>
      <c r="H155" s="173"/>
      <c r="I155" s="174">
        <f>ROUND(E155*H155,2)</f>
        <v>0</v>
      </c>
      <c r="J155" s="173"/>
      <c r="K155" s="174">
        <f>ROUND(E155*J155,2)</f>
        <v>0</v>
      </c>
      <c r="L155" s="174">
        <v>12</v>
      </c>
      <c r="M155" s="174">
        <f>G155*(1+L155/100)</f>
        <v>0</v>
      </c>
      <c r="N155" s="172">
        <v>1.8400000000000001E-3</v>
      </c>
      <c r="O155" s="172">
        <f>ROUND(E155*N155,2)</f>
        <v>0.68</v>
      </c>
      <c r="P155" s="172">
        <v>0</v>
      </c>
      <c r="Q155" s="172">
        <f>ROUND(E155*P155,2)</f>
        <v>0</v>
      </c>
      <c r="R155" s="174"/>
      <c r="S155" s="174" t="s">
        <v>149</v>
      </c>
      <c r="T155" s="175" t="s">
        <v>150</v>
      </c>
      <c r="U155" s="158">
        <v>0.252</v>
      </c>
      <c r="V155" s="158">
        <f>ROUND(E155*U155,2)</f>
        <v>92.67</v>
      </c>
      <c r="W155" s="158"/>
      <c r="X155" s="158" t="s">
        <v>151</v>
      </c>
      <c r="Y155" s="158" t="s">
        <v>152</v>
      </c>
      <c r="Z155" s="148"/>
      <c r="AA155" s="148"/>
      <c r="AB155" s="148"/>
      <c r="AC155" s="148"/>
      <c r="AD155" s="148"/>
      <c r="AE155" s="148"/>
      <c r="AF155" s="148"/>
      <c r="AG155" s="148" t="s">
        <v>153</v>
      </c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2" x14ac:dyDescent="0.25">
      <c r="A156" s="155"/>
      <c r="B156" s="156"/>
      <c r="C156" s="185" t="s">
        <v>349</v>
      </c>
      <c r="D156" s="159"/>
      <c r="E156" s="160">
        <v>45</v>
      </c>
      <c r="F156" s="158"/>
      <c r="G156" s="158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8"/>
      <c r="AA156" s="148"/>
      <c r="AB156" s="148"/>
      <c r="AC156" s="148"/>
      <c r="AD156" s="148"/>
      <c r="AE156" s="148"/>
      <c r="AF156" s="148"/>
      <c r="AG156" s="148" t="s">
        <v>155</v>
      </c>
      <c r="AH156" s="148">
        <v>0</v>
      </c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3" x14ac:dyDescent="0.25">
      <c r="A157" s="155"/>
      <c r="B157" s="156"/>
      <c r="C157" s="185" t="s">
        <v>350</v>
      </c>
      <c r="D157" s="159"/>
      <c r="E157" s="160">
        <v>45</v>
      </c>
      <c r="F157" s="158"/>
      <c r="G157" s="158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8"/>
      <c r="AA157" s="148"/>
      <c r="AB157" s="148"/>
      <c r="AC157" s="148"/>
      <c r="AD157" s="148"/>
      <c r="AE157" s="148"/>
      <c r="AF157" s="148"/>
      <c r="AG157" s="148" t="s">
        <v>155</v>
      </c>
      <c r="AH157" s="148">
        <v>0</v>
      </c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3" x14ac:dyDescent="0.25">
      <c r="A158" s="155"/>
      <c r="B158" s="156"/>
      <c r="C158" s="185" t="s">
        <v>350</v>
      </c>
      <c r="D158" s="159"/>
      <c r="E158" s="160">
        <v>45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8"/>
      <c r="AA158" s="148"/>
      <c r="AB158" s="148"/>
      <c r="AC158" s="148"/>
      <c r="AD158" s="148"/>
      <c r="AE158" s="148"/>
      <c r="AF158" s="148"/>
      <c r="AG158" s="148" t="s">
        <v>155</v>
      </c>
      <c r="AH158" s="148">
        <v>0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3" x14ac:dyDescent="0.25">
      <c r="A159" s="155"/>
      <c r="B159" s="156"/>
      <c r="C159" s="185" t="s">
        <v>350</v>
      </c>
      <c r="D159" s="159"/>
      <c r="E159" s="160">
        <v>45</v>
      </c>
      <c r="F159" s="158"/>
      <c r="G159" s="158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8"/>
      <c r="AA159" s="148"/>
      <c r="AB159" s="148"/>
      <c r="AC159" s="148"/>
      <c r="AD159" s="148"/>
      <c r="AE159" s="148"/>
      <c r="AF159" s="148"/>
      <c r="AG159" s="148" t="s">
        <v>155</v>
      </c>
      <c r="AH159" s="148">
        <v>0</v>
      </c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3" x14ac:dyDescent="0.25">
      <c r="A160" s="155"/>
      <c r="B160" s="156"/>
      <c r="C160" s="185" t="s">
        <v>350</v>
      </c>
      <c r="D160" s="159"/>
      <c r="E160" s="160">
        <v>45</v>
      </c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8"/>
      <c r="AA160" s="148"/>
      <c r="AB160" s="148"/>
      <c r="AC160" s="148"/>
      <c r="AD160" s="148"/>
      <c r="AE160" s="148"/>
      <c r="AF160" s="148"/>
      <c r="AG160" s="148" t="s">
        <v>155</v>
      </c>
      <c r="AH160" s="148">
        <v>0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3" x14ac:dyDescent="0.25">
      <c r="A161" s="155"/>
      <c r="B161" s="156"/>
      <c r="C161" s="185" t="s">
        <v>351</v>
      </c>
      <c r="D161" s="159"/>
      <c r="E161" s="160">
        <v>15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8"/>
      <c r="AA161" s="148"/>
      <c r="AB161" s="148"/>
      <c r="AC161" s="148"/>
      <c r="AD161" s="148"/>
      <c r="AE161" s="148"/>
      <c r="AF161" s="148"/>
      <c r="AG161" s="148" t="s">
        <v>155</v>
      </c>
      <c r="AH161" s="148">
        <v>0</v>
      </c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3" x14ac:dyDescent="0.25">
      <c r="A162" s="155"/>
      <c r="B162" s="156"/>
      <c r="C162" s="185" t="s">
        <v>352</v>
      </c>
      <c r="D162" s="159"/>
      <c r="E162" s="160">
        <v>9.125</v>
      </c>
      <c r="F162" s="158"/>
      <c r="G162" s="158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8"/>
      <c r="AA162" s="148"/>
      <c r="AB162" s="148"/>
      <c r="AC162" s="148"/>
      <c r="AD162" s="148"/>
      <c r="AE162" s="148"/>
      <c r="AF162" s="148"/>
      <c r="AG162" s="148" t="s">
        <v>155</v>
      </c>
      <c r="AH162" s="148">
        <v>0</v>
      </c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3" x14ac:dyDescent="0.25">
      <c r="A163" s="155"/>
      <c r="B163" s="156"/>
      <c r="C163" s="185" t="s">
        <v>353</v>
      </c>
      <c r="D163" s="159"/>
      <c r="E163" s="160">
        <v>27.375</v>
      </c>
      <c r="F163" s="158"/>
      <c r="G163" s="158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8"/>
      <c r="AA163" s="148"/>
      <c r="AB163" s="148"/>
      <c r="AC163" s="148"/>
      <c r="AD163" s="148"/>
      <c r="AE163" s="148"/>
      <c r="AF163" s="148"/>
      <c r="AG163" s="148" t="s">
        <v>155</v>
      </c>
      <c r="AH163" s="148">
        <v>0</v>
      </c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3" x14ac:dyDescent="0.25">
      <c r="A164" s="155"/>
      <c r="B164" s="156"/>
      <c r="C164" s="185" t="s">
        <v>353</v>
      </c>
      <c r="D164" s="159"/>
      <c r="E164" s="160">
        <v>27.375</v>
      </c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8"/>
      <c r="AA164" s="148"/>
      <c r="AB164" s="148"/>
      <c r="AC164" s="148"/>
      <c r="AD164" s="148"/>
      <c r="AE164" s="148"/>
      <c r="AF164" s="148"/>
      <c r="AG164" s="148" t="s">
        <v>155</v>
      </c>
      <c r="AH164" s="148">
        <v>0</v>
      </c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3" x14ac:dyDescent="0.25">
      <c r="A165" s="155"/>
      <c r="B165" s="156"/>
      <c r="C165" s="185" t="s">
        <v>353</v>
      </c>
      <c r="D165" s="159"/>
      <c r="E165" s="160">
        <v>27.375</v>
      </c>
      <c r="F165" s="158"/>
      <c r="G165" s="15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8"/>
      <c r="AA165" s="148"/>
      <c r="AB165" s="148"/>
      <c r="AC165" s="148"/>
      <c r="AD165" s="148"/>
      <c r="AE165" s="148"/>
      <c r="AF165" s="148"/>
      <c r="AG165" s="148" t="s">
        <v>155</v>
      </c>
      <c r="AH165" s="148">
        <v>0</v>
      </c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3" x14ac:dyDescent="0.25">
      <c r="A166" s="155"/>
      <c r="B166" s="156"/>
      <c r="C166" s="185" t="s">
        <v>353</v>
      </c>
      <c r="D166" s="159"/>
      <c r="E166" s="160">
        <v>27.375</v>
      </c>
      <c r="F166" s="158"/>
      <c r="G166" s="15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8"/>
      <c r="AA166" s="148"/>
      <c r="AB166" s="148"/>
      <c r="AC166" s="148"/>
      <c r="AD166" s="148"/>
      <c r="AE166" s="148"/>
      <c r="AF166" s="148"/>
      <c r="AG166" s="148" t="s">
        <v>155</v>
      </c>
      <c r="AH166" s="148">
        <v>0</v>
      </c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3" x14ac:dyDescent="0.25">
      <c r="A167" s="155"/>
      <c r="B167" s="156"/>
      <c r="C167" s="185" t="s">
        <v>354</v>
      </c>
      <c r="D167" s="159"/>
      <c r="E167" s="160">
        <v>9.125</v>
      </c>
      <c r="F167" s="158"/>
      <c r="G167" s="158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8"/>
      <c r="AA167" s="148"/>
      <c r="AB167" s="148"/>
      <c r="AC167" s="148"/>
      <c r="AD167" s="148"/>
      <c r="AE167" s="148"/>
      <c r="AF167" s="148"/>
      <c r="AG167" s="148" t="s">
        <v>155</v>
      </c>
      <c r="AH167" s="148">
        <v>0</v>
      </c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1" x14ac:dyDescent="0.25">
      <c r="A168" s="169">
        <v>53</v>
      </c>
      <c r="B168" s="170" t="s">
        <v>355</v>
      </c>
      <c r="C168" s="184" t="s">
        <v>356</v>
      </c>
      <c r="D168" s="171" t="s">
        <v>197</v>
      </c>
      <c r="E168" s="172">
        <v>462</v>
      </c>
      <c r="F168" s="173"/>
      <c r="G168" s="174">
        <f>ROUND(E168*F168,2)</f>
        <v>0</v>
      </c>
      <c r="H168" s="173"/>
      <c r="I168" s="174">
        <f>ROUND(E168*H168,2)</f>
        <v>0</v>
      </c>
      <c r="J168" s="173"/>
      <c r="K168" s="174">
        <f>ROUND(E168*J168,2)</f>
        <v>0</v>
      </c>
      <c r="L168" s="174">
        <v>12</v>
      </c>
      <c r="M168" s="174">
        <f>G168*(1+L168/100)</f>
        <v>0</v>
      </c>
      <c r="N168" s="172">
        <v>5.8E-4</v>
      </c>
      <c r="O168" s="172">
        <f>ROUND(E168*N168,2)</f>
        <v>0.27</v>
      </c>
      <c r="P168" s="172">
        <v>0</v>
      </c>
      <c r="Q168" s="172">
        <f>ROUND(E168*P168,2)</f>
        <v>0</v>
      </c>
      <c r="R168" s="174"/>
      <c r="S168" s="174" t="s">
        <v>149</v>
      </c>
      <c r="T168" s="175" t="s">
        <v>150</v>
      </c>
      <c r="U168" s="158">
        <v>0.189</v>
      </c>
      <c r="V168" s="158">
        <f>ROUND(E168*U168,2)</f>
        <v>87.32</v>
      </c>
      <c r="W168" s="158"/>
      <c r="X168" s="158" t="s">
        <v>151</v>
      </c>
      <c r="Y168" s="158" t="s">
        <v>152</v>
      </c>
      <c r="Z168" s="148"/>
      <c r="AA168" s="148"/>
      <c r="AB168" s="148"/>
      <c r="AC168" s="148"/>
      <c r="AD168" s="148"/>
      <c r="AE168" s="148"/>
      <c r="AF168" s="148"/>
      <c r="AG168" s="148" t="s">
        <v>153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2" x14ac:dyDescent="0.25">
      <c r="A169" s="155"/>
      <c r="B169" s="156"/>
      <c r="C169" s="185" t="s">
        <v>357</v>
      </c>
      <c r="D169" s="159"/>
      <c r="E169" s="160">
        <v>336</v>
      </c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8"/>
      <c r="AA169" s="148"/>
      <c r="AB169" s="148"/>
      <c r="AC169" s="148"/>
      <c r="AD169" s="148"/>
      <c r="AE169" s="148"/>
      <c r="AF169" s="148"/>
      <c r="AG169" s="148" t="s">
        <v>155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3" x14ac:dyDescent="0.25">
      <c r="A170" s="155"/>
      <c r="B170" s="156"/>
      <c r="C170" s="185" t="s">
        <v>358</v>
      </c>
      <c r="D170" s="159"/>
      <c r="E170" s="160">
        <v>126</v>
      </c>
      <c r="F170" s="158"/>
      <c r="G170" s="158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8"/>
      <c r="AA170" s="148"/>
      <c r="AB170" s="148"/>
      <c r="AC170" s="148"/>
      <c r="AD170" s="148"/>
      <c r="AE170" s="148"/>
      <c r="AF170" s="148"/>
      <c r="AG170" s="148" t="s">
        <v>155</v>
      </c>
      <c r="AH170" s="148">
        <v>0</v>
      </c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1" x14ac:dyDescent="0.25">
      <c r="A171" s="169">
        <v>54</v>
      </c>
      <c r="B171" s="170" t="s">
        <v>359</v>
      </c>
      <c r="C171" s="184" t="s">
        <v>360</v>
      </c>
      <c r="D171" s="171" t="s">
        <v>197</v>
      </c>
      <c r="E171" s="172">
        <v>462</v>
      </c>
      <c r="F171" s="173"/>
      <c r="G171" s="174">
        <f>ROUND(E171*F171,2)</f>
        <v>0</v>
      </c>
      <c r="H171" s="173"/>
      <c r="I171" s="174">
        <f>ROUND(E171*H171,2)</f>
        <v>0</v>
      </c>
      <c r="J171" s="173"/>
      <c r="K171" s="174">
        <f>ROUND(E171*J171,2)</f>
        <v>0</v>
      </c>
      <c r="L171" s="174">
        <v>12</v>
      </c>
      <c r="M171" s="174">
        <f>G171*(1+L171/100)</f>
        <v>0</v>
      </c>
      <c r="N171" s="172">
        <v>7.6000000000000004E-4</v>
      </c>
      <c r="O171" s="172">
        <f>ROUND(E171*N171,2)</f>
        <v>0.35</v>
      </c>
      <c r="P171" s="172">
        <v>0</v>
      </c>
      <c r="Q171" s="172">
        <f>ROUND(E171*P171,2)</f>
        <v>0</v>
      </c>
      <c r="R171" s="174"/>
      <c r="S171" s="174" t="s">
        <v>149</v>
      </c>
      <c r="T171" s="175" t="s">
        <v>150</v>
      </c>
      <c r="U171" s="158">
        <v>0.189</v>
      </c>
      <c r="V171" s="158">
        <f>ROUND(E171*U171,2)</f>
        <v>87.32</v>
      </c>
      <c r="W171" s="158"/>
      <c r="X171" s="158" t="s">
        <v>151</v>
      </c>
      <c r="Y171" s="158" t="s">
        <v>152</v>
      </c>
      <c r="Z171" s="148"/>
      <c r="AA171" s="148"/>
      <c r="AB171" s="148"/>
      <c r="AC171" s="148"/>
      <c r="AD171" s="148"/>
      <c r="AE171" s="148"/>
      <c r="AF171" s="148"/>
      <c r="AG171" s="148" t="s">
        <v>153</v>
      </c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2" x14ac:dyDescent="0.25">
      <c r="A172" s="155"/>
      <c r="B172" s="156"/>
      <c r="C172" s="185" t="s">
        <v>357</v>
      </c>
      <c r="D172" s="159"/>
      <c r="E172" s="160">
        <v>336</v>
      </c>
      <c r="F172" s="158"/>
      <c r="G172" s="158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8"/>
      <c r="AA172" s="148"/>
      <c r="AB172" s="148"/>
      <c r="AC172" s="148"/>
      <c r="AD172" s="148"/>
      <c r="AE172" s="148"/>
      <c r="AF172" s="148"/>
      <c r="AG172" s="148" t="s">
        <v>155</v>
      </c>
      <c r="AH172" s="148">
        <v>0</v>
      </c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3" x14ac:dyDescent="0.25">
      <c r="A173" s="155"/>
      <c r="B173" s="156"/>
      <c r="C173" s="185" t="s">
        <v>358</v>
      </c>
      <c r="D173" s="159"/>
      <c r="E173" s="160">
        <v>126</v>
      </c>
      <c r="F173" s="158"/>
      <c r="G173" s="158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8"/>
      <c r="AA173" s="148"/>
      <c r="AB173" s="148"/>
      <c r="AC173" s="148"/>
      <c r="AD173" s="148"/>
      <c r="AE173" s="148"/>
      <c r="AF173" s="148"/>
      <c r="AG173" s="148" t="s">
        <v>155</v>
      </c>
      <c r="AH173" s="148">
        <v>0</v>
      </c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ht="20.399999999999999" outlineLevel="1" x14ac:dyDescent="0.25">
      <c r="A174" s="169">
        <v>55</v>
      </c>
      <c r="B174" s="170" t="s">
        <v>361</v>
      </c>
      <c r="C174" s="184" t="s">
        <v>362</v>
      </c>
      <c r="D174" s="171" t="s">
        <v>148</v>
      </c>
      <c r="E174" s="172">
        <v>222.07499999999999</v>
      </c>
      <c r="F174" s="173"/>
      <c r="G174" s="174">
        <f>ROUND(E174*F174,2)</f>
        <v>0</v>
      </c>
      <c r="H174" s="173"/>
      <c r="I174" s="174">
        <f>ROUND(E174*H174,2)</f>
        <v>0</v>
      </c>
      <c r="J174" s="173"/>
      <c r="K174" s="174">
        <f>ROUND(E174*J174,2)</f>
        <v>0</v>
      </c>
      <c r="L174" s="174">
        <v>12</v>
      </c>
      <c r="M174" s="174">
        <f>G174*(1+L174/100)</f>
        <v>0</v>
      </c>
      <c r="N174" s="172">
        <v>1.8500000000000001E-3</v>
      </c>
      <c r="O174" s="172">
        <f>ROUND(E174*N174,2)</f>
        <v>0.41</v>
      </c>
      <c r="P174" s="172">
        <v>0</v>
      </c>
      <c r="Q174" s="172">
        <f>ROUND(E174*P174,2)</f>
        <v>0</v>
      </c>
      <c r="R174" s="174" t="s">
        <v>180</v>
      </c>
      <c r="S174" s="174" t="s">
        <v>149</v>
      </c>
      <c r="T174" s="175" t="s">
        <v>181</v>
      </c>
      <c r="U174" s="158">
        <v>0</v>
      </c>
      <c r="V174" s="158">
        <f>ROUND(E174*U174,2)</f>
        <v>0</v>
      </c>
      <c r="W174" s="158"/>
      <c r="X174" s="158" t="s">
        <v>182</v>
      </c>
      <c r="Y174" s="158" t="s">
        <v>152</v>
      </c>
      <c r="Z174" s="148"/>
      <c r="AA174" s="148"/>
      <c r="AB174" s="148"/>
      <c r="AC174" s="148"/>
      <c r="AD174" s="148"/>
      <c r="AE174" s="148"/>
      <c r="AF174" s="148"/>
      <c r="AG174" s="148" t="s">
        <v>183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2" x14ac:dyDescent="0.25">
      <c r="A175" s="155"/>
      <c r="B175" s="156"/>
      <c r="C175" s="185" t="s">
        <v>363</v>
      </c>
      <c r="D175" s="159"/>
      <c r="E175" s="160">
        <v>222.07499999999999</v>
      </c>
      <c r="F175" s="158"/>
      <c r="G175" s="158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58"/>
      <c r="Z175" s="148"/>
      <c r="AA175" s="148"/>
      <c r="AB175" s="148"/>
      <c r="AC175" s="148"/>
      <c r="AD175" s="148"/>
      <c r="AE175" s="148"/>
      <c r="AF175" s="148"/>
      <c r="AG175" s="148" t="s">
        <v>155</v>
      </c>
      <c r="AH175" s="148">
        <v>0</v>
      </c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1" x14ac:dyDescent="0.25">
      <c r="A176" s="169">
        <v>56</v>
      </c>
      <c r="B176" s="170" t="s">
        <v>364</v>
      </c>
      <c r="C176" s="184" t="s">
        <v>365</v>
      </c>
      <c r="D176" s="171" t="s">
        <v>148</v>
      </c>
      <c r="E176" s="172">
        <v>468</v>
      </c>
      <c r="F176" s="173"/>
      <c r="G176" s="174">
        <f>ROUND(E176*F176,2)</f>
        <v>0</v>
      </c>
      <c r="H176" s="173"/>
      <c r="I176" s="174">
        <f>ROUND(E176*H176,2)</f>
        <v>0</v>
      </c>
      <c r="J176" s="173"/>
      <c r="K176" s="174">
        <f>ROUND(E176*J176,2)</f>
        <v>0</v>
      </c>
      <c r="L176" s="174">
        <v>12</v>
      </c>
      <c r="M176" s="174">
        <f>G176*(1+L176/100)</f>
        <v>0</v>
      </c>
      <c r="N176" s="172">
        <v>3.2000000000000002E-3</v>
      </c>
      <c r="O176" s="172">
        <f>ROUND(E176*N176,2)</f>
        <v>1.5</v>
      </c>
      <c r="P176" s="172">
        <v>0</v>
      </c>
      <c r="Q176" s="172">
        <f>ROUND(E176*P176,2)</f>
        <v>0</v>
      </c>
      <c r="R176" s="174" t="s">
        <v>180</v>
      </c>
      <c r="S176" s="174" t="s">
        <v>149</v>
      </c>
      <c r="T176" s="175" t="s">
        <v>181</v>
      </c>
      <c r="U176" s="158">
        <v>0</v>
      </c>
      <c r="V176" s="158">
        <f>ROUND(E176*U176,2)</f>
        <v>0</v>
      </c>
      <c r="W176" s="158"/>
      <c r="X176" s="158" t="s">
        <v>182</v>
      </c>
      <c r="Y176" s="158" t="s">
        <v>152</v>
      </c>
      <c r="Z176" s="148"/>
      <c r="AA176" s="148"/>
      <c r="AB176" s="148"/>
      <c r="AC176" s="148"/>
      <c r="AD176" s="148"/>
      <c r="AE176" s="148"/>
      <c r="AF176" s="148"/>
      <c r="AG176" s="148" t="s">
        <v>183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ht="20.399999999999999" outlineLevel="2" x14ac:dyDescent="0.25">
      <c r="A177" s="155"/>
      <c r="B177" s="156"/>
      <c r="C177" s="185" t="s">
        <v>366</v>
      </c>
      <c r="D177" s="159"/>
      <c r="E177" s="160">
        <v>468</v>
      </c>
      <c r="F177" s="158"/>
      <c r="G177" s="158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8"/>
      <c r="AA177" s="148"/>
      <c r="AB177" s="148"/>
      <c r="AC177" s="148"/>
      <c r="AD177" s="148"/>
      <c r="AE177" s="148"/>
      <c r="AF177" s="148"/>
      <c r="AG177" s="148" t="s">
        <v>155</v>
      </c>
      <c r="AH177" s="148">
        <v>0</v>
      </c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1" x14ac:dyDescent="0.25">
      <c r="A178" s="176">
        <v>57</v>
      </c>
      <c r="B178" s="177" t="s">
        <v>367</v>
      </c>
      <c r="C178" s="186" t="s">
        <v>368</v>
      </c>
      <c r="D178" s="178" t="s">
        <v>324</v>
      </c>
      <c r="E178" s="179">
        <v>3.20418</v>
      </c>
      <c r="F178" s="180"/>
      <c r="G178" s="181">
        <f>ROUND(E178*F178,2)</f>
        <v>0</v>
      </c>
      <c r="H178" s="180"/>
      <c r="I178" s="181">
        <f>ROUND(E178*H178,2)</f>
        <v>0</v>
      </c>
      <c r="J178" s="180"/>
      <c r="K178" s="181">
        <f>ROUND(E178*J178,2)</f>
        <v>0</v>
      </c>
      <c r="L178" s="181">
        <v>12</v>
      </c>
      <c r="M178" s="181">
        <f>G178*(1+L178/100)</f>
        <v>0</v>
      </c>
      <c r="N178" s="179">
        <v>0</v>
      </c>
      <c r="O178" s="179">
        <f>ROUND(E178*N178,2)</f>
        <v>0</v>
      </c>
      <c r="P178" s="179">
        <v>0</v>
      </c>
      <c r="Q178" s="179">
        <f>ROUND(E178*P178,2)</f>
        <v>0</v>
      </c>
      <c r="R178" s="181"/>
      <c r="S178" s="181" t="s">
        <v>149</v>
      </c>
      <c r="T178" s="182" t="s">
        <v>150</v>
      </c>
      <c r="U178" s="158">
        <v>1.6850000000000001</v>
      </c>
      <c r="V178" s="158">
        <f>ROUND(E178*U178,2)</f>
        <v>5.4</v>
      </c>
      <c r="W178" s="158"/>
      <c r="X178" s="158" t="s">
        <v>325</v>
      </c>
      <c r="Y178" s="158" t="s">
        <v>152</v>
      </c>
      <c r="Z178" s="148"/>
      <c r="AA178" s="148"/>
      <c r="AB178" s="148"/>
      <c r="AC178" s="148"/>
      <c r="AD178" s="148"/>
      <c r="AE178" s="148"/>
      <c r="AF178" s="148"/>
      <c r="AG178" s="148" t="s">
        <v>326</v>
      </c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x14ac:dyDescent="0.25">
      <c r="A179" s="162" t="s">
        <v>144</v>
      </c>
      <c r="B179" s="163" t="s">
        <v>101</v>
      </c>
      <c r="C179" s="183" t="s">
        <v>102</v>
      </c>
      <c r="D179" s="164"/>
      <c r="E179" s="165"/>
      <c r="F179" s="166"/>
      <c r="G179" s="166">
        <f>SUMIF(AG180:AG186,"&lt;&gt;NOR",G180:G186)</f>
        <v>0</v>
      </c>
      <c r="H179" s="166"/>
      <c r="I179" s="166">
        <f>SUM(I180:I186)</f>
        <v>0</v>
      </c>
      <c r="J179" s="166"/>
      <c r="K179" s="166">
        <f>SUM(K180:K186)</f>
        <v>0</v>
      </c>
      <c r="L179" s="166"/>
      <c r="M179" s="166">
        <f>SUM(M180:M186)</f>
        <v>0</v>
      </c>
      <c r="N179" s="165"/>
      <c r="O179" s="165">
        <f>SUM(O180:O186)</f>
        <v>0.08</v>
      </c>
      <c r="P179" s="165"/>
      <c r="Q179" s="165">
        <f>SUM(Q180:Q186)</f>
        <v>0</v>
      </c>
      <c r="R179" s="166"/>
      <c r="S179" s="166"/>
      <c r="T179" s="167"/>
      <c r="U179" s="161"/>
      <c r="V179" s="161">
        <f>SUM(V180:V186)</f>
        <v>25.28</v>
      </c>
      <c r="W179" s="161"/>
      <c r="X179" s="161"/>
      <c r="Y179" s="161"/>
      <c r="AG179" t="s">
        <v>145</v>
      </c>
    </row>
    <row r="180" spans="1:60" ht="20.399999999999999" outlineLevel="1" x14ac:dyDescent="0.25">
      <c r="A180" s="169">
        <v>58</v>
      </c>
      <c r="B180" s="170" t="s">
        <v>369</v>
      </c>
      <c r="C180" s="184" t="s">
        <v>370</v>
      </c>
      <c r="D180" s="171" t="s">
        <v>197</v>
      </c>
      <c r="E180" s="172">
        <v>115.2</v>
      </c>
      <c r="F180" s="173"/>
      <c r="G180" s="174">
        <f>ROUND(E180*F180,2)</f>
        <v>0</v>
      </c>
      <c r="H180" s="173"/>
      <c r="I180" s="174">
        <f>ROUND(E180*H180,2)</f>
        <v>0</v>
      </c>
      <c r="J180" s="173"/>
      <c r="K180" s="174">
        <f>ROUND(E180*J180,2)</f>
        <v>0</v>
      </c>
      <c r="L180" s="174">
        <v>12</v>
      </c>
      <c r="M180" s="174">
        <f>G180*(1+L180/100)</f>
        <v>0</v>
      </c>
      <c r="N180" s="172">
        <v>3.0000000000000001E-5</v>
      </c>
      <c r="O180" s="172">
        <f>ROUND(E180*N180,2)</f>
        <v>0</v>
      </c>
      <c r="P180" s="172">
        <v>0</v>
      </c>
      <c r="Q180" s="172">
        <f>ROUND(E180*P180,2)</f>
        <v>0</v>
      </c>
      <c r="R180" s="174"/>
      <c r="S180" s="174" t="s">
        <v>149</v>
      </c>
      <c r="T180" s="175" t="s">
        <v>150</v>
      </c>
      <c r="U180" s="158">
        <v>0.218</v>
      </c>
      <c r="V180" s="158">
        <f>ROUND(E180*U180,2)</f>
        <v>25.11</v>
      </c>
      <c r="W180" s="158"/>
      <c r="X180" s="158" t="s">
        <v>151</v>
      </c>
      <c r="Y180" s="158" t="s">
        <v>152</v>
      </c>
      <c r="Z180" s="148"/>
      <c r="AA180" s="148"/>
      <c r="AB180" s="148"/>
      <c r="AC180" s="148"/>
      <c r="AD180" s="148"/>
      <c r="AE180" s="148"/>
      <c r="AF180" s="148"/>
      <c r="AG180" s="148" t="s">
        <v>153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2" x14ac:dyDescent="0.25">
      <c r="A181" s="155"/>
      <c r="B181" s="156"/>
      <c r="C181" s="185" t="s">
        <v>371</v>
      </c>
      <c r="D181" s="159"/>
      <c r="E181" s="160">
        <v>115.2</v>
      </c>
      <c r="F181" s="158"/>
      <c r="G181" s="158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58"/>
      <c r="Z181" s="148"/>
      <c r="AA181" s="148"/>
      <c r="AB181" s="148"/>
      <c r="AC181" s="148"/>
      <c r="AD181" s="148"/>
      <c r="AE181" s="148"/>
      <c r="AF181" s="148"/>
      <c r="AG181" s="148" t="s">
        <v>155</v>
      </c>
      <c r="AH181" s="148">
        <v>0</v>
      </c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outlineLevel="1" x14ac:dyDescent="0.25">
      <c r="A182" s="176">
        <v>59</v>
      </c>
      <c r="B182" s="177" t="s">
        <v>372</v>
      </c>
      <c r="C182" s="186" t="s">
        <v>373</v>
      </c>
      <c r="D182" s="178" t="s">
        <v>271</v>
      </c>
      <c r="E182" s="179">
        <v>21000</v>
      </c>
      <c r="F182" s="180"/>
      <c r="G182" s="181">
        <f>ROUND(E182*F182,2)</f>
        <v>0</v>
      </c>
      <c r="H182" s="180"/>
      <c r="I182" s="181">
        <f>ROUND(E182*H182,2)</f>
        <v>0</v>
      </c>
      <c r="J182" s="180"/>
      <c r="K182" s="181">
        <f>ROUND(E182*J182,2)</f>
        <v>0</v>
      </c>
      <c r="L182" s="181">
        <v>12</v>
      </c>
      <c r="M182" s="181">
        <f>G182*(1+L182/100)</f>
        <v>0</v>
      </c>
      <c r="N182" s="179">
        <v>0</v>
      </c>
      <c r="O182" s="179">
        <f>ROUND(E182*N182,2)</f>
        <v>0</v>
      </c>
      <c r="P182" s="179">
        <v>0</v>
      </c>
      <c r="Q182" s="179">
        <f>ROUND(E182*P182,2)</f>
        <v>0</v>
      </c>
      <c r="R182" s="181" t="s">
        <v>180</v>
      </c>
      <c r="S182" s="181" t="s">
        <v>149</v>
      </c>
      <c r="T182" s="182" t="s">
        <v>181</v>
      </c>
      <c r="U182" s="158">
        <v>0</v>
      </c>
      <c r="V182" s="158">
        <f>ROUND(E182*U182,2)</f>
        <v>0</v>
      </c>
      <c r="W182" s="158"/>
      <c r="X182" s="158" t="s">
        <v>182</v>
      </c>
      <c r="Y182" s="158" t="s">
        <v>152</v>
      </c>
      <c r="Z182" s="148"/>
      <c r="AA182" s="148"/>
      <c r="AB182" s="148"/>
      <c r="AC182" s="148"/>
      <c r="AD182" s="148"/>
      <c r="AE182" s="148"/>
      <c r="AF182" s="148"/>
      <c r="AG182" s="148" t="s">
        <v>183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ht="20.399999999999999" outlineLevel="1" x14ac:dyDescent="0.25">
      <c r="A183" s="176">
        <v>60</v>
      </c>
      <c r="B183" s="177" t="s">
        <v>374</v>
      </c>
      <c r="C183" s="186" t="s">
        <v>375</v>
      </c>
      <c r="D183" s="178" t="s">
        <v>271</v>
      </c>
      <c r="E183" s="179">
        <v>2400</v>
      </c>
      <c r="F183" s="180"/>
      <c r="G183" s="181">
        <f>ROUND(E183*F183,2)</f>
        <v>0</v>
      </c>
      <c r="H183" s="180"/>
      <c r="I183" s="181">
        <f>ROUND(E183*H183,2)</f>
        <v>0</v>
      </c>
      <c r="J183" s="180"/>
      <c r="K183" s="181">
        <f>ROUND(E183*J183,2)</f>
        <v>0</v>
      </c>
      <c r="L183" s="181">
        <v>12</v>
      </c>
      <c r="M183" s="181">
        <f>G183*(1+L183/100)</f>
        <v>0</v>
      </c>
      <c r="N183" s="179">
        <v>0</v>
      </c>
      <c r="O183" s="179">
        <f>ROUND(E183*N183,2)</f>
        <v>0</v>
      </c>
      <c r="P183" s="179">
        <v>0</v>
      </c>
      <c r="Q183" s="179">
        <f>ROUND(E183*P183,2)</f>
        <v>0</v>
      </c>
      <c r="R183" s="181" t="s">
        <v>180</v>
      </c>
      <c r="S183" s="181" t="s">
        <v>150</v>
      </c>
      <c r="T183" s="182" t="s">
        <v>181</v>
      </c>
      <c r="U183" s="158">
        <v>0</v>
      </c>
      <c r="V183" s="158">
        <f>ROUND(E183*U183,2)</f>
        <v>0</v>
      </c>
      <c r="W183" s="158"/>
      <c r="X183" s="158" t="s">
        <v>182</v>
      </c>
      <c r="Y183" s="158" t="s">
        <v>152</v>
      </c>
      <c r="Z183" s="148"/>
      <c r="AA183" s="148"/>
      <c r="AB183" s="148"/>
      <c r="AC183" s="148"/>
      <c r="AD183" s="148"/>
      <c r="AE183" s="148"/>
      <c r="AF183" s="148"/>
      <c r="AG183" s="148" t="s">
        <v>183</v>
      </c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ht="20.399999999999999" outlineLevel="1" x14ac:dyDescent="0.25">
      <c r="A184" s="169">
        <v>61</v>
      </c>
      <c r="B184" s="170" t="s">
        <v>376</v>
      </c>
      <c r="C184" s="184" t="s">
        <v>377</v>
      </c>
      <c r="D184" s="171" t="s">
        <v>197</v>
      </c>
      <c r="E184" s="172">
        <v>138.24</v>
      </c>
      <c r="F184" s="173"/>
      <c r="G184" s="174">
        <f>ROUND(E184*F184,2)</f>
        <v>0</v>
      </c>
      <c r="H184" s="173"/>
      <c r="I184" s="174">
        <f>ROUND(E184*H184,2)</f>
        <v>0</v>
      </c>
      <c r="J184" s="173"/>
      <c r="K184" s="174">
        <f>ROUND(E184*J184,2)</f>
        <v>0</v>
      </c>
      <c r="L184" s="174">
        <v>12</v>
      </c>
      <c r="M184" s="174">
        <f>G184*(1+L184/100)</f>
        <v>0</v>
      </c>
      <c r="N184" s="172">
        <v>5.9000000000000003E-4</v>
      </c>
      <c r="O184" s="172">
        <f>ROUND(E184*N184,2)</f>
        <v>0.08</v>
      </c>
      <c r="P184" s="172">
        <v>0</v>
      </c>
      <c r="Q184" s="172">
        <f>ROUND(E184*P184,2)</f>
        <v>0</v>
      </c>
      <c r="R184" s="174" t="s">
        <v>180</v>
      </c>
      <c r="S184" s="174" t="s">
        <v>149</v>
      </c>
      <c r="T184" s="175" t="s">
        <v>181</v>
      </c>
      <c r="U184" s="158">
        <v>0</v>
      </c>
      <c r="V184" s="158">
        <f>ROUND(E184*U184,2)</f>
        <v>0</v>
      </c>
      <c r="W184" s="158"/>
      <c r="X184" s="158" t="s">
        <v>182</v>
      </c>
      <c r="Y184" s="158" t="s">
        <v>152</v>
      </c>
      <c r="Z184" s="148"/>
      <c r="AA184" s="148"/>
      <c r="AB184" s="148"/>
      <c r="AC184" s="148"/>
      <c r="AD184" s="148"/>
      <c r="AE184" s="148"/>
      <c r="AF184" s="148"/>
      <c r="AG184" s="148" t="s">
        <v>183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2" x14ac:dyDescent="0.25">
      <c r="A185" s="155"/>
      <c r="B185" s="156"/>
      <c r="C185" s="185" t="s">
        <v>378</v>
      </c>
      <c r="D185" s="159"/>
      <c r="E185" s="160">
        <v>138.24</v>
      </c>
      <c r="F185" s="158"/>
      <c r="G185" s="158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8"/>
      <c r="AA185" s="148"/>
      <c r="AB185" s="148"/>
      <c r="AC185" s="148"/>
      <c r="AD185" s="148"/>
      <c r="AE185" s="148"/>
      <c r="AF185" s="148"/>
      <c r="AG185" s="148" t="s">
        <v>155</v>
      </c>
      <c r="AH185" s="148">
        <v>0</v>
      </c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1" x14ac:dyDescent="0.25">
      <c r="A186" s="176">
        <v>62</v>
      </c>
      <c r="B186" s="177" t="s">
        <v>379</v>
      </c>
      <c r="C186" s="186" t="s">
        <v>380</v>
      </c>
      <c r="D186" s="178" t="s">
        <v>324</v>
      </c>
      <c r="E186" s="179">
        <v>8.5019999999999998E-2</v>
      </c>
      <c r="F186" s="180"/>
      <c r="G186" s="181">
        <f>ROUND(E186*F186,2)</f>
        <v>0</v>
      </c>
      <c r="H186" s="180"/>
      <c r="I186" s="181">
        <f>ROUND(E186*H186,2)</f>
        <v>0</v>
      </c>
      <c r="J186" s="180"/>
      <c r="K186" s="181">
        <f>ROUND(E186*J186,2)</f>
        <v>0</v>
      </c>
      <c r="L186" s="181">
        <v>12</v>
      </c>
      <c r="M186" s="181">
        <f>G186*(1+L186/100)</f>
        <v>0</v>
      </c>
      <c r="N186" s="179">
        <v>0</v>
      </c>
      <c r="O186" s="179">
        <f>ROUND(E186*N186,2)</f>
        <v>0</v>
      </c>
      <c r="P186" s="179">
        <v>0</v>
      </c>
      <c r="Q186" s="179">
        <f>ROUND(E186*P186,2)</f>
        <v>0</v>
      </c>
      <c r="R186" s="181"/>
      <c r="S186" s="181" t="s">
        <v>149</v>
      </c>
      <c r="T186" s="182" t="s">
        <v>150</v>
      </c>
      <c r="U186" s="158">
        <v>1.966</v>
      </c>
      <c r="V186" s="158">
        <f>ROUND(E186*U186,2)</f>
        <v>0.17</v>
      </c>
      <c r="W186" s="158"/>
      <c r="X186" s="158" t="s">
        <v>325</v>
      </c>
      <c r="Y186" s="158" t="s">
        <v>152</v>
      </c>
      <c r="Z186" s="148"/>
      <c r="AA186" s="148"/>
      <c r="AB186" s="148"/>
      <c r="AC186" s="148"/>
      <c r="AD186" s="148"/>
      <c r="AE186" s="148"/>
      <c r="AF186" s="148"/>
      <c r="AG186" s="148" t="s">
        <v>326</v>
      </c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x14ac:dyDescent="0.25">
      <c r="A187" s="162" t="s">
        <v>144</v>
      </c>
      <c r="B187" s="163" t="s">
        <v>103</v>
      </c>
      <c r="C187" s="183" t="s">
        <v>104</v>
      </c>
      <c r="D187" s="164"/>
      <c r="E187" s="165"/>
      <c r="F187" s="166"/>
      <c r="G187" s="166">
        <f>SUMIF(AG188:AG206,"&lt;&gt;NOR",G188:G206)</f>
        <v>0</v>
      </c>
      <c r="H187" s="166"/>
      <c r="I187" s="166">
        <f>SUM(I188:I206)</f>
        <v>0</v>
      </c>
      <c r="J187" s="166"/>
      <c r="K187" s="166">
        <f>SUM(K188:K206)</f>
        <v>0</v>
      </c>
      <c r="L187" s="166"/>
      <c r="M187" s="166">
        <f>SUM(M188:M206)</f>
        <v>0</v>
      </c>
      <c r="N187" s="165"/>
      <c r="O187" s="165">
        <f>SUM(O188:O206)</f>
        <v>0.84000000000000008</v>
      </c>
      <c r="P187" s="165"/>
      <c r="Q187" s="165">
        <f>SUM(Q188:Q206)</f>
        <v>1.0900000000000001</v>
      </c>
      <c r="R187" s="166"/>
      <c r="S187" s="166"/>
      <c r="T187" s="167"/>
      <c r="U187" s="161"/>
      <c r="V187" s="161">
        <f>SUM(V188:V206)</f>
        <v>165.38</v>
      </c>
      <c r="W187" s="161"/>
      <c r="X187" s="161"/>
      <c r="Y187" s="161"/>
      <c r="AG187" t="s">
        <v>145</v>
      </c>
    </row>
    <row r="188" spans="1:60" ht="20.399999999999999" outlineLevel="1" x14ac:dyDescent="0.25">
      <c r="A188" s="169">
        <v>63</v>
      </c>
      <c r="B188" s="170" t="s">
        <v>381</v>
      </c>
      <c r="C188" s="184" t="s">
        <v>382</v>
      </c>
      <c r="D188" s="171" t="s">
        <v>197</v>
      </c>
      <c r="E188" s="172">
        <v>132.47999999999999</v>
      </c>
      <c r="F188" s="173"/>
      <c r="G188" s="174">
        <f>ROUND(E188*F188,2)</f>
        <v>0</v>
      </c>
      <c r="H188" s="173"/>
      <c r="I188" s="174">
        <f>ROUND(E188*H188,2)</f>
        <v>0</v>
      </c>
      <c r="J188" s="173"/>
      <c r="K188" s="174">
        <f>ROUND(E188*J188,2)</f>
        <v>0</v>
      </c>
      <c r="L188" s="174">
        <v>12</v>
      </c>
      <c r="M188" s="174">
        <f>G188*(1+L188/100)</f>
        <v>0</v>
      </c>
      <c r="N188" s="172">
        <v>2.8700000000000002E-3</v>
      </c>
      <c r="O188" s="172">
        <f>ROUND(E188*N188,2)</f>
        <v>0.38</v>
      </c>
      <c r="P188" s="172">
        <v>0</v>
      </c>
      <c r="Q188" s="172">
        <f>ROUND(E188*P188,2)</f>
        <v>0</v>
      </c>
      <c r="R188" s="174"/>
      <c r="S188" s="174" t="s">
        <v>149</v>
      </c>
      <c r="T188" s="175" t="s">
        <v>150</v>
      </c>
      <c r="U188" s="158">
        <v>0.32485000000000003</v>
      </c>
      <c r="V188" s="158">
        <f>ROUND(E188*U188,2)</f>
        <v>43.04</v>
      </c>
      <c r="W188" s="158"/>
      <c r="X188" s="158" t="s">
        <v>151</v>
      </c>
      <c r="Y188" s="158" t="s">
        <v>152</v>
      </c>
      <c r="Z188" s="148"/>
      <c r="AA188" s="148"/>
      <c r="AB188" s="148"/>
      <c r="AC188" s="148"/>
      <c r="AD188" s="148"/>
      <c r="AE188" s="148"/>
      <c r="AF188" s="148"/>
      <c r="AG188" s="148" t="s">
        <v>153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ht="20.399999999999999" outlineLevel="2" x14ac:dyDescent="0.25">
      <c r="A189" s="155"/>
      <c r="B189" s="156"/>
      <c r="C189" s="185" t="s">
        <v>383</v>
      </c>
      <c r="D189" s="159"/>
      <c r="E189" s="160">
        <v>132.47999999999999</v>
      </c>
      <c r="F189" s="158"/>
      <c r="G189" s="158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58"/>
      <c r="Z189" s="148"/>
      <c r="AA189" s="148"/>
      <c r="AB189" s="148"/>
      <c r="AC189" s="148"/>
      <c r="AD189" s="148"/>
      <c r="AE189" s="148"/>
      <c r="AF189" s="148"/>
      <c r="AG189" s="148" t="s">
        <v>155</v>
      </c>
      <c r="AH189" s="148">
        <v>0</v>
      </c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ht="20.399999999999999" outlineLevel="1" x14ac:dyDescent="0.25">
      <c r="A190" s="176">
        <v>64</v>
      </c>
      <c r="B190" s="177" t="s">
        <v>384</v>
      </c>
      <c r="C190" s="186" t="s">
        <v>385</v>
      </c>
      <c r="D190" s="178" t="s">
        <v>197</v>
      </c>
      <c r="E190" s="179">
        <v>218.27500000000001</v>
      </c>
      <c r="F190" s="180"/>
      <c r="G190" s="181">
        <f>ROUND(E190*F190,2)</f>
        <v>0</v>
      </c>
      <c r="H190" s="180"/>
      <c r="I190" s="181">
        <f>ROUND(E190*H190,2)</f>
        <v>0</v>
      </c>
      <c r="J190" s="180"/>
      <c r="K190" s="181">
        <f>ROUND(E190*J190,2)</f>
        <v>0</v>
      </c>
      <c r="L190" s="181">
        <v>12</v>
      </c>
      <c r="M190" s="181">
        <f>G190*(1+L190/100)</f>
        <v>0</v>
      </c>
      <c r="N190" s="179">
        <v>2.0899999999999998E-3</v>
      </c>
      <c r="O190" s="179">
        <f>ROUND(E190*N190,2)</f>
        <v>0.46</v>
      </c>
      <c r="P190" s="179">
        <v>0</v>
      </c>
      <c r="Q190" s="179">
        <f>ROUND(E190*P190,2)</f>
        <v>0</v>
      </c>
      <c r="R190" s="181"/>
      <c r="S190" s="181" t="s">
        <v>149</v>
      </c>
      <c r="T190" s="182" t="s">
        <v>150</v>
      </c>
      <c r="U190" s="158">
        <v>0.38524999999999998</v>
      </c>
      <c r="V190" s="158">
        <f>ROUND(E190*U190,2)</f>
        <v>84.09</v>
      </c>
      <c r="W190" s="158"/>
      <c r="X190" s="158" t="s">
        <v>151</v>
      </c>
      <c r="Y190" s="158" t="s">
        <v>152</v>
      </c>
      <c r="Z190" s="148"/>
      <c r="AA190" s="148"/>
      <c r="AB190" s="148"/>
      <c r="AC190" s="148"/>
      <c r="AD190" s="148"/>
      <c r="AE190" s="148"/>
      <c r="AF190" s="148"/>
      <c r="AG190" s="148" t="s">
        <v>153</v>
      </c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1" x14ac:dyDescent="0.25">
      <c r="A191" s="169">
        <v>65</v>
      </c>
      <c r="B191" s="170" t="s">
        <v>386</v>
      </c>
      <c r="C191" s="184" t="s">
        <v>387</v>
      </c>
      <c r="D191" s="171" t="s">
        <v>197</v>
      </c>
      <c r="E191" s="172">
        <v>244.08500000000001</v>
      </c>
      <c r="F191" s="173"/>
      <c r="G191" s="174">
        <f>ROUND(E191*F191,2)</f>
        <v>0</v>
      </c>
      <c r="H191" s="173"/>
      <c r="I191" s="174">
        <f>ROUND(E191*H191,2)</f>
        <v>0</v>
      </c>
      <c r="J191" s="173"/>
      <c r="K191" s="174">
        <f>ROUND(E191*J191,2)</f>
        <v>0</v>
      </c>
      <c r="L191" s="174">
        <v>12</v>
      </c>
      <c r="M191" s="174">
        <f>G191*(1+L191/100)</f>
        <v>0</v>
      </c>
      <c r="N191" s="172">
        <v>0</v>
      </c>
      <c r="O191" s="172">
        <f>ROUND(E191*N191,2)</f>
        <v>0</v>
      </c>
      <c r="P191" s="172">
        <v>3.2599999999999999E-3</v>
      </c>
      <c r="Q191" s="172">
        <f>ROUND(E191*P191,2)</f>
        <v>0.8</v>
      </c>
      <c r="R191" s="174"/>
      <c r="S191" s="174" t="s">
        <v>149</v>
      </c>
      <c r="T191" s="175" t="s">
        <v>150</v>
      </c>
      <c r="U191" s="158">
        <v>5.7500000000000002E-2</v>
      </c>
      <c r="V191" s="158">
        <f>ROUND(E191*U191,2)</f>
        <v>14.03</v>
      </c>
      <c r="W191" s="158"/>
      <c r="X191" s="158" t="s">
        <v>151</v>
      </c>
      <c r="Y191" s="158" t="s">
        <v>152</v>
      </c>
      <c r="Z191" s="148"/>
      <c r="AA191" s="148"/>
      <c r="AB191" s="148"/>
      <c r="AC191" s="148"/>
      <c r="AD191" s="148"/>
      <c r="AE191" s="148"/>
      <c r="AF191" s="148"/>
      <c r="AG191" s="148" t="s">
        <v>153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2" x14ac:dyDescent="0.25">
      <c r="A192" s="155"/>
      <c r="B192" s="156"/>
      <c r="C192" s="185" t="s">
        <v>388</v>
      </c>
      <c r="D192" s="159"/>
      <c r="E192" s="160">
        <v>34.51</v>
      </c>
      <c r="F192" s="158"/>
      <c r="G192" s="158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8"/>
      <c r="AA192" s="148"/>
      <c r="AB192" s="148"/>
      <c r="AC192" s="148"/>
      <c r="AD192" s="148"/>
      <c r="AE192" s="148"/>
      <c r="AF192" s="148"/>
      <c r="AG192" s="148" t="s">
        <v>155</v>
      </c>
      <c r="AH192" s="148">
        <v>0</v>
      </c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3" x14ac:dyDescent="0.25">
      <c r="A193" s="155"/>
      <c r="B193" s="156"/>
      <c r="C193" s="185" t="s">
        <v>389</v>
      </c>
      <c r="D193" s="159"/>
      <c r="E193" s="160">
        <v>34.51</v>
      </c>
      <c r="F193" s="158"/>
      <c r="G193" s="158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8"/>
      <c r="AA193" s="148"/>
      <c r="AB193" s="148"/>
      <c r="AC193" s="148"/>
      <c r="AD193" s="148"/>
      <c r="AE193" s="148"/>
      <c r="AF193" s="148"/>
      <c r="AG193" s="148" t="s">
        <v>155</v>
      </c>
      <c r="AH193" s="148">
        <v>0</v>
      </c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outlineLevel="3" x14ac:dyDescent="0.25">
      <c r="A194" s="155"/>
      <c r="B194" s="156"/>
      <c r="C194" s="185" t="s">
        <v>389</v>
      </c>
      <c r="D194" s="159"/>
      <c r="E194" s="160">
        <v>34.51</v>
      </c>
      <c r="F194" s="158"/>
      <c r="G194" s="158"/>
      <c r="H194" s="158"/>
      <c r="I194" s="158"/>
      <c r="J194" s="158"/>
      <c r="K194" s="158"/>
      <c r="L194" s="158"/>
      <c r="M194" s="158"/>
      <c r="N194" s="157"/>
      <c r="O194" s="157"/>
      <c r="P194" s="157"/>
      <c r="Q194" s="157"/>
      <c r="R194" s="158"/>
      <c r="S194" s="158"/>
      <c r="T194" s="158"/>
      <c r="U194" s="158"/>
      <c r="V194" s="158"/>
      <c r="W194" s="158"/>
      <c r="X194" s="158"/>
      <c r="Y194" s="158"/>
      <c r="Z194" s="148"/>
      <c r="AA194" s="148"/>
      <c r="AB194" s="148"/>
      <c r="AC194" s="148"/>
      <c r="AD194" s="148"/>
      <c r="AE194" s="148"/>
      <c r="AF194" s="148"/>
      <c r="AG194" s="148" t="s">
        <v>155</v>
      </c>
      <c r="AH194" s="148">
        <v>0</v>
      </c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3" x14ac:dyDescent="0.25">
      <c r="A195" s="155"/>
      <c r="B195" s="156"/>
      <c r="C195" s="185" t="s">
        <v>389</v>
      </c>
      <c r="D195" s="159"/>
      <c r="E195" s="160">
        <v>34.51</v>
      </c>
      <c r="F195" s="158"/>
      <c r="G195" s="158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8"/>
      <c r="AA195" s="148"/>
      <c r="AB195" s="148"/>
      <c r="AC195" s="148"/>
      <c r="AD195" s="148"/>
      <c r="AE195" s="148"/>
      <c r="AF195" s="148"/>
      <c r="AG195" s="148" t="s">
        <v>155</v>
      </c>
      <c r="AH195" s="148">
        <v>0</v>
      </c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3" x14ac:dyDescent="0.25">
      <c r="A196" s="155"/>
      <c r="B196" s="156"/>
      <c r="C196" s="185" t="s">
        <v>389</v>
      </c>
      <c r="D196" s="159"/>
      <c r="E196" s="160">
        <v>34.51</v>
      </c>
      <c r="F196" s="158"/>
      <c r="G196" s="158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58"/>
      <c r="Z196" s="148"/>
      <c r="AA196" s="148"/>
      <c r="AB196" s="148"/>
      <c r="AC196" s="148"/>
      <c r="AD196" s="148"/>
      <c r="AE196" s="148"/>
      <c r="AF196" s="148"/>
      <c r="AG196" s="148" t="s">
        <v>155</v>
      </c>
      <c r="AH196" s="148">
        <v>0</v>
      </c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3" x14ac:dyDescent="0.25">
      <c r="A197" s="155"/>
      <c r="B197" s="156"/>
      <c r="C197" s="185" t="s">
        <v>390</v>
      </c>
      <c r="D197" s="159"/>
      <c r="E197" s="160">
        <v>11.535</v>
      </c>
      <c r="F197" s="158"/>
      <c r="G197" s="158"/>
      <c r="H197" s="158"/>
      <c r="I197" s="158"/>
      <c r="J197" s="158"/>
      <c r="K197" s="158"/>
      <c r="L197" s="158"/>
      <c r="M197" s="158"/>
      <c r="N197" s="157"/>
      <c r="O197" s="157"/>
      <c r="P197" s="157"/>
      <c r="Q197" s="157"/>
      <c r="R197" s="158"/>
      <c r="S197" s="158"/>
      <c r="T197" s="158"/>
      <c r="U197" s="158"/>
      <c r="V197" s="158"/>
      <c r="W197" s="158"/>
      <c r="X197" s="158"/>
      <c r="Y197" s="158"/>
      <c r="Z197" s="148"/>
      <c r="AA197" s="148"/>
      <c r="AB197" s="148"/>
      <c r="AC197" s="148"/>
      <c r="AD197" s="148"/>
      <c r="AE197" s="148"/>
      <c r="AF197" s="148"/>
      <c r="AG197" s="148" t="s">
        <v>155</v>
      </c>
      <c r="AH197" s="148">
        <v>0</v>
      </c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outlineLevel="3" x14ac:dyDescent="0.25">
      <c r="A198" s="155"/>
      <c r="B198" s="156"/>
      <c r="C198" s="185" t="s">
        <v>391</v>
      </c>
      <c r="D198" s="159"/>
      <c r="E198" s="160">
        <v>60</v>
      </c>
      <c r="F198" s="158"/>
      <c r="G198" s="158"/>
      <c r="H198" s="158"/>
      <c r="I198" s="158"/>
      <c r="J198" s="158"/>
      <c r="K198" s="158"/>
      <c r="L198" s="158"/>
      <c r="M198" s="158"/>
      <c r="N198" s="157"/>
      <c r="O198" s="157"/>
      <c r="P198" s="157"/>
      <c r="Q198" s="157"/>
      <c r="R198" s="158"/>
      <c r="S198" s="158"/>
      <c r="T198" s="158"/>
      <c r="U198" s="158"/>
      <c r="V198" s="158"/>
      <c r="W198" s="158"/>
      <c r="X198" s="158"/>
      <c r="Y198" s="158"/>
      <c r="Z198" s="148"/>
      <c r="AA198" s="148"/>
      <c r="AB198" s="148"/>
      <c r="AC198" s="148"/>
      <c r="AD198" s="148"/>
      <c r="AE198" s="148"/>
      <c r="AF198" s="148"/>
      <c r="AG198" s="148" t="s">
        <v>155</v>
      </c>
      <c r="AH198" s="148">
        <v>0</v>
      </c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1" x14ac:dyDescent="0.25">
      <c r="A199" s="169">
        <v>66</v>
      </c>
      <c r="B199" s="170" t="s">
        <v>392</v>
      </c>
      <c r="C199" s="184" t="s">
        <v>393</v>
      </c>
      <c r="D199" s="171" t="s">
        <v>197</v>
      </c>
      <c r="E199" s="172">
        <v>218.27500000000001</v>
      </c>
      <c r="F199" s="173"/>
      <c r="G199" s="174">
        <f>ROUND(E199*F199,2)</f>
        <v>0</v>
      </c>
      <c r="H199" s="173"/>
      <c r="I199" s="174">
        <f>ROUND(E199*H199,2)</f>
        <v>0</v>
      </c>
      <c r="J199" s="173"/>
      <c r="K199" s="174">
        <f>ROUND(E199*J199,2)</f>
        <v>0</v>
      </c>
      <c r="L199" s="174">
        <v>12</v>
      </c>
      <c r="M199" s="174">
        <f>G199*(1+L199/100)</f>
        <v>0</v>
      </c>
      <c r="N199" s="172">
        <v>0</v>
      </c>
      <c r="O199" s="172">
        <f>ROUND(E199*N199,2)</f>
        <v>0</v>
      </c>
      <c r="P199" s="172">
        <v>1.3500000000000001E-3</v>
      </c>
      <c r="Q199" s="172">
        <f>ROUND(E199*P199,2)</f>
        <v>0.28999999999999998</v>
      </c>
      <c r="R199" s="174"/>
      <c r="S199" s="174" t="s">
        <v>149</v>
      </c>
      <c r="T199" s="175" t="s">
        <v>150</v>
      </c>
      <c r="U199" s="158">
        <v>9.1999999999999998E-2</v>
      </c>
      <c r="V199" s="158">
        <f>ROUND(E199*U199,2)</f>
        <v>20.079999999999998</v>
      </c>
      <c r="W199" s="158"/>
      <c r="X199" s="158" t="s">
        <v>151</v>
      </c>
      <c r="Y199" s="158" t="s">
        <v>152</v>
      </c>
      <c r="Z199" s="148"/>
      <c r="AA199" s="148"/>
      <c r="AB199" s="148"/>
      <c r="AC199" s="148"/>
      <c r="AD199" s="148"/>
      <c r="AE199" s="148"/>
      <c r="AF199" s="148"/>
      <c r="AG199" s="148" t="s">
        <v>153</v>
      </c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ht="40.799999999999997" outlineLevel="2" x14ac:dyDescent="0.25">
      <c r="A200" s="155"/>
      <c r="B200" s="156"/>
      <c r="C200" s="185" t="s">
        <v>394</v>
      </c>
      <c r="D200" s="159"/>
      <c r="E200" s="160">
        <v>39.5</v>
      </c>
      <c r="F200" s="158"/>
      <c r="G200" s="158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8"/>
      <c r="AA200" s="148"/>
      <c r="AB200" s="148"/>
      <c r="AC200" s="148"/>
      <c r="AD200" s="148"/>
      <c r="AE200" s="148"/>
      <c r="AF200" s="148"/>
      <c r="AG200" s="148" t="s">
        <v>155</v>
      </c>
      <c r="AH200" s="148">
        <v>0</v>
      </c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ht="30.6" outlineLevel="3" x14ac:dyDescent="0.25">
      <c r="A201" s="155"/>
      <c r="B201" s="156"/>
      <c r="C201" s="185" t="s">
        <v>395</v>
      </c>
      <c r="D201" s="159"/>
      <c r="E201" s="160">
        <v>39.5</v>
      </c>
      <c r="F201" s="158"/>
      <c r="G201" s="158"/>
      <c r="H201" s="158"/>
      <c r="I201" s="158"/>
      <c r="J201" s="158"/>
      <c r="K201" s="158"/>
      <c r="L201" s="158"/>
      <c r="M201" s="158"/>
      <c r="N201" s="157"/>
      <c r="O201" s="157"/>
      <c r="P201" s="157"/>
      <c r="Q201" s="157"/>
      <c r="R201" s="158"/>
      <c r="S201" s="158"/>
      <c r="T201" s="158"/>
      <c r="U201" s="158"/>
      <c r="V201" s="158"/>
      <c r="W201" s="158"/>
      <c r="X201" s="158"/>
      <c r="Y201" s="158"/>
      <c r="Z201" s="148"/>
      <c r="AA201" s="148"/>
      <c r="AB201" s="148"/>
      <c r="AC201" s="148"/>
      <c r="AD201" s="148"/>
      <c r="AE201" s="148"/>
      <c r="AF201" s="148"/>
      <c r="AG201" s="148" t="s">
        <v>155</v>
      </c>
      <c r="AH201" s="148">
        <v>0</v>
      </c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ht="30.6" outlineLevel="3" x14ac:dyDescent="0.25">
      <c r="A202" s="155"/>
      <c r="B202" s="156"/>
      <c r="C202" s="185" t="s">
        <v>396</v>
      </c>
      <c r="D202" s="159"/>
      <c r="E202" s="160">
        <v>39.5</v>
      </c>
      <c r="F202" s="158"/>
      <c r="G202" s="158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58"/>
      <c r="Z202" s="148"/>
      <c r="AA202" s="148"/>
      <c r="AB202" s="148"/>
      <c r="AC202" s="148"/>
      <c r="AD202" s="148"/>
      <c r="AE202" s="148"/>
      <c r="AF202" s="148"/>
      <c r="AG202" s="148" t="s">
        <v>155</v>
      </c>
      <c r="AH202" s="148">
        <v>0</v>
      </c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ht="30.6" outlineLevel="3" x14ac:dyDescent="0.25">
      <c r="A203" s="155"/>
      <c r="B203" s="156"/>
      <c r="C203" s="185" t="s">
        <v>397</v>
      </c>
      <c r="D203" s="159"/>
      <c r="E203" s="160">
        <v>42.024999999999999</v>
      </c>
      <c r="F203" s="158"/>
      <c r="G203" s="158"/>
      <c r="H203" s="158"/>
      <c r="I203" s="158"/>
      <c r="J203" s="158"/>
      <c r="K203" s="158"/>
      <c r="L203" s="158"/>
      <c r="M203" s="158"/>
      <c r="N203" s="157"/>
      <c r="O203" s="157"/>
      <c r="P203" s="157"/>
      <c r="Q203" s="157"/>
      <c r="R203" s="158"/>
      <c r="S203" s="158"/>
      <c r="T203" s="158"/>
      <c r="U203" s="158"/>
      <c r="V203" s="158"/>
      <c r="W203" s="158"/>
      <c r="X203" s="158"/>
      <c r="Y203" s="158"/>
      <c r="Z203" s="148"/>
      <c r="AA203" s="148"/>
      <c r="AB203" s="148"/>
      <c r="AC203" s="148"/>
      <c r="AD203" s="148"/>
      <c r="AE203" s="148"/>
      <c r="AF203" s="148"/>
      <c r="AG203" s="148" t="s">
        <v>155</v>
      </c>
      <c r="AH203" s="148">
        <v>0</v>
      </c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ht="30.6" outlineLevel="3" x14ac:dyDescent="0.25">
      <c r="A204" s="155"/>
      <c r="B204" s="156"/>
      <c r="C204" s="185" t="s">
        <v>398</v>
      </c>
      <c r="D204" s="159"/>
      <c r="E204" s="160">
        <v>42.024999999999999</v>
      </c>
      <c r="F204" s="158"/>
      <c r="G204" s="158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58"/>
      <c r="Z204" s="148"/>
      <c r="AA204" s="148"/>
      <c r="AB204" s="148"/>
      <c r="AC204" s="148"/>
      <c r="AD204" s="148"/>
      <c r="AE204" s="148"/>
      <c r="AF204" s="148"/>
      <c r="AG204" s="148" t="s">
        <v>155</v>
      </c>
      <c r="AH204" s="148">
        <v>0</v>
      </c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outlineLevel="3" x14ac:dyDescent="0.25">
      <c r="A205" s="155"/>
      <c r="B205" s="156"/>
      <c r="C205" s="185" t="s">
        <v>399</v>
      </c>
      <c r="D205" s="159"/>
      <c r="E205" s="160">
        <v>15.725</v>
      </c>
      <c r="F205" s="158"/>
      <c r="G205" s="158"/>
      <c r="H205" s="158"/>
      <c r="I205" s="158"/>
      <c r="J205" s="158"/>
      <c r="K205" s="158"/>
      <c r="L205" s="158"/>
      <c r="M205" s="158"/>
      <c r="N205" s="157"/>
      <c r="O205" s="157"/>
      <c r="P205" s="157"/>
      <c r="Q205" s="157"/>
      <c r="R205" s="158"/>
      <c r="S205" s="158"/>
      <c r="T205" s="158"/>
      <c r="U205" s="158"/>
      <c r="V205" s="158"/>
      <c r="W205" s="158"/>
      <c r="X205" s="158"/>
      <c r="Y205" s="158"/>
      <c r="Z205" s="148"/>
      <c r="AA205" s="148"/>
      <c r="AB205" s="148"/>
      <c r="AC205" s="148"/>
      <c r="AD205" s="148"/>
      <c r="AE205" s="148"/>
      <c r="AF205" s="148"/>
      <c r="AG205" s="148" t="s">
        <v>155</v>
      </c>
      <c r="AH205" s="148">
        <v>0</v>
      </c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1" x14ac:dyDescent="0.25">
      <c r="A206" s="176">
        <v>67</v>
      </c>
      <c r="B206" s="177" t="s">
        <v>400</v>
      </c>
      <c r="C206" s="186" t="s">
        <v>401</v>
      </c>
      <c r="D206" s="178" t="s">
        <v>324</v>
      </c>
      <c r="E206" s="179">
        <v>0.83640999999999999</v>
      </c>
      <c r="F206" s="180"/>
      <c r="G206" s="181">
        <f>ROUND(E206*F206,2)</f>
        <v>0</v>
      </c>
      <c r="H206" s="180"/>
      <c r="I206" s="181">
        <f>ROUND(E206*H206,2)</f>
        <v>0</v>
      </c>
      <c r="J206" s="180"/>
      <c r="K206" s="181">
        <f>ROUND(E206*J206,2)</f>
        <v>0</v>
      </c>
      <c r="L206" s="181">
        <v>12</v>
      </c>
      <c r="M206" s="181">
        <f>G206*(1+L206/100)</f>
        <v>0</v>
      </c>
      <c r="N206" s="179">
        <v>0</v>
      </c>
      <c r="O206" s="179">
        <f>ROUND(E206*N206,2)</f>
        <v>0</v>
      </c>
      <c r="P206" s="179">
        <v>0</v>
      </c>
      <c r="Q206" s="179">
        <f>ROUND(E206*P206,2)</f>
        <v>0</v>
      </c>
      <c r="R206" s="181"/>
      <c r="S206" s="181" t="s">
        <v>149</v>
      </c>
      <c r="T206" s="182" t="s">
        <v>150</v>
      </c>
      <c r="U206" s="158">
        <v>4.9470000000000001</v>
      </c>
      <c r="V206" s="158">
        <f>ROUND(E206*U206,2)</f>
        <v>4.1399999999999997</v>
      </c>
      <c r="W206" s="158"/>
      <c r="X206" s="158" t="s">
        <v>325</v>
      </c>
      <c r="Y206" s="158" t="s">
        <v>152</v>
      </c>
      <c r="Z206" s="148"/>
      <c r="AA206" s="148"/>
      <c r="AB206" s="148"/>
      <c r="AC206" s="148"/>
      <c r="AD206" s="148"/>
      <c r="AE206" s="148"/>
      <c r="AF206" s="148"/>
      <c r="AG206" s="148" t="s">
        <v>326</v>
      </c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x14ac:dyDescent="0.25">
      <c r="A207" s="162" t="s">
        <v>144</v>
      </c>
      <c r="B207" s="163" t="s">
        <v>105</v>
      </c>
      <c r="C207" s="183" t="s">
        <v>106</v>
      </c>
      <c r="D207" s="164"/>
      <c r="E207" s="165"/>
      <c r="F207" s="166"/>
      <c r="G207" s="166">
        <f>SUMIF(AG208:AG226,"&lt;&gt;NOR",G208:G226)</f>
        <v>0</v>
      </c>
      <c r="H207" s="166"/>
      <c r="I207" s="166">
        <f>SUM(I208:I226)</f>
        <v>0</v>
      </c>
      <c r="J207" s="166"/>
      <c r="K207" s="166">
        <f>SUM(K208:K226)</f>
        <v>0</v>
      </c>
      <c r="L207" s="166"/>
      <c r="M207" s="166">
        <f>SUM(M208:M226)</f>
        <v>0</v>
      </c>
      <c r="N207" s="165"/>
      <c r="O207" s="165">
        <f>SUM(O208:O226)</f>
        <v>5.5600000000000005</v>
      </c>
      <c r="P207" s="165"/>
      <c r="Q207" s="165">
        <f>SUM(Q208:Q226)</f>
        <v>3.95</v>
      </c>
      <c r="R207" s="166"/>
      <c r="S207" s="166"/>
      <c r="T207" s="167"/>
      <c r="U207" s="161"/>
      <c r="V207" s="161">
        <f>SUM(V208:V226)</f>
        <v>390.57999999999993</v>
      </c>
      <c r="W207" s="161"/>
      <c r="X207" s="161"/>
      <c r="Y207" s="161"/>
      <c r="AG207" t="s">
        <v>145</v>
      </c>
    </row>
    <row r="208" spans="1:60" outlineLevel="1" x14ac:dyDescent="0.25">
      <c r="A208" s="169">
        <v>68</v>
      </c>
      <c r="B208" s="170" t="s">
        <v>402</v>
      </c>
      <c r="C208" s="184" t="s">
        <v>403</v>
      </c>
      <c r="D208" s="171" t="s">
        <v>148</v>
      </c>
      <c r="E208" s="172">
        <v>124.53</v>
      </c>
      <c r="F208" s="173"/>
      <c r="G208" s="174">
        <f>ROUND(E208*F208,2)</f>
        <v>0</v>
      </c>
      <c r="H208" s="173"/>
      <c r="I208" s="174">
        <f>ROUND(E208*H208,2)</f>
        <v>0</v>
      </c>
      <c r="J208" s="173"/>
      <c r="K208" s="174">
        <f>ROUND(E208*J208,2)</f>
        <v>0</v>
      </c>
      <c r="L208" s="174">
        <v>12</v>
      </c>
      <c r="M208" s="174">
        <f>G208*(1+L208/100)</f>
        <v>0</v>
      </c>
      <c r="N208" s="172">
        <v>0</v>
      </c>
      <c r="O208" s="172">
        <f>ROUND(E208*N208,2)</f>
        <v>0</v>
      </c>
      <c r="P208" s="172">
        <v>7.0000000000000001E-3</v>
      </c>
      <c r="Q208" s="172">
        <f>ROUND(E208*P208,2)</f>
        <v>0.87</v>
      </c>
      <c r="R208" s="174"/>
      <c r="S208" s="174" t="s">
        <v>149</v>
      </c>
      <c r="T208" s="175" t="s">
        <v>150</v>
      </c>
      <c r="U208" s="158">
        <v>0.23799999999999999</v>
      </c>
      <c r="V208" s="158">
        <f>ROUND(E208*U208,2)</f>
        <v>29.64</v>
      </c>
      <c r="W208" s="158"/>
      <c r="X208" s="158" t="s">
        <v>151</v>
      </c>
      <c r="Y208" s="158" t="s">
        <v>152</v>
      </c>
      <c r="Z208" s="148"/>
      <c r="AA208" s="148"/>
      <c r="AB208" s="148"/>
      <c r="AC208" s="148"/>
      <c r="AD208" s="148"/>
      <c r="AE208" s="148"/>
      <c r="AF208" s="148"/>
      <c r="AG208" s="148" t="s">
        <v>153</v>
      </c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outlineLevel="2" x14ac:dyDescent="0.25">
      <c r="A209" s="155"/>
      <c r="B209" s="156"/>
      <c r="C209" s="185" t="s">
        <v>404</v>
      </c>
      <c r="D209" s="159"/>
      <c r="E209" s="160">
        <v>8.8949999999999996</v>
      </c>
      <c r="F209" s="158"/>
      <c r="G209" s="158"/>
      <c r="H209" s="158"/>
      <c r="I209" s="158"/>
      <c r="J209" s="158"/>
      <c r="K209" s="158"/>
      <c r="L209" s="158"/>
      <c r="M209" s="158"/>
      <c r="N209" s="157"/>
      <c r="O209" s="157"/>
      <c r="P209" s="157"/>
      <c r="Q209" s="157"/>
      <c r="R209" s="158"/>
      <c r="S209" s="158"/>
      <c r="T209" s="158"/>
      <c r="U209" s="158"/>
      <c r="V209" s="158"/>
      <c r="W209" s="158"/>
      <c r="X209" s="158"/>
      <c r="Y209" s="158"/>
      <c r="Z209" s="148"/>
      <c r="AA209" s="148"/>
      <c r="AB209" s="148"/>
      <c r="AC209" s="148"/>
      <c r="AD209" s="148"/>
      <c r="AE209" s="148"/>
      <c r="AF209" s="148"/>
      <c r="AG209" s="148" t="s">
        <v>155</v>
      </c>
      <c r="AH209" s="148">
        <v>0</v>
      </c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3" x14ac:dyDescent="0.25">
      <c r="A210" s="155"/>
      <c r="B210" s="156"/>
      <c r="C210" s="185" t="s">
        <v>405</v>
      </c>
      <c r="D210" s="159"/>
      <c r="E210" s="160">
        <v>26.684999999999999</v>
      </c>
      <c r="F210" s="158"/>
      <c r="G210" s="158"/>
      <c r="H210" s="158"/>
      <c r="I210" s="158"/>
      <c r="J210" s="158"/>
      <c r="K210" s="158"/>
      <c r="L210" s="158"/>
      <c r="M210" s="158"/>
      <c r="N210" s="157"/>
      <c r="O210" s="157"/>
      <c r="P210" s="157"/>
      <c r="Q210" s="157"/>
      <c r="R210" s="158"/>
      <c r="S210" s="158"/>
      <c r="T210" s="158"/>
      <c r="U210" s="158"/>
      <c r="V210" s="158"/>
      <c r="W210" s="158"/>
      <c r="X210" s="158"/>
      <c r="Y210" s="158"/>
      <c r="Z210" s="148"/>
      <c r="AA210" s="148"/>
      <c r="AB210" s="148"/>
      <c r="AC210" s="148"/>
      <c r="AD210" s="148"/>
      <c r="AE210" s="148"/>
      <c r="AF210" s="148"/>
      <c r="AG210" s="148" t="s">
        <v>155</v>
      </c>
      <c r="AH210" s="148">
        <v>0</v>
      </c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outlineLevel="3" x14ac:dyDescent="0.25">
      <c r="A211" s="155"/>
      <c r="B211" s="156"/>
      <c r="C211" s="185" t="s">
        <v>405</v>
      </c>
      <c r="D211" s="159"/>
      <c r="E211" s="160">
        <v>26.684999999999999</v>
      </c>
      <c r="F211" s="158"/>
      <c r="G211" s="158"/>
      <c r="H211" s="158"/>
      <c r="I211" s="158"/>
      <c r="J211" s="158"/>
      <c r="K211" s="158"/>
      <c r="L211" s="158"/>
      <c r="M211" s="158"/>
      <c r="N211" s="157"/>
      <c r="O211" s="157"/>
      <c r="P211" s="157"/>
      <c r="Q211" s="157"/>
      <c r="R211" s="158"/>
      <c r="S211" s="158"/>
      <c r="T211" s="158"/>
      <c r="U211" s="158"/>
      <c r="V211" s="158"/>
      <c r="W211" s="158"/>
      <c r="X211" s="158"/>
      <c r="Y211" s="158"/>
      <c r="Z211" s="148"/>
      <c r="AA211" s="148"/>
      <c r="AB211" s="148"/>
      <c r="AC211" s="148"/>
      <c r="AD211" s="148"/>
      <c r="AE211" s="148"/>
      <c r="AF211" s="148"/>
      <c r="AG211" s="148" t="s">
        <v>155</v>
      </c>
      <c r="AH211" s="148">
        <v>0</v>
      </c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3" x14ac:dyDescent="0.25">
      <c r="A212" s="155"/>
      <c r="B212" s="156"/>
      <c r="C212" s="185" t="s">
        <v>405</v>
      </c>
      <c r="D212" s="159"/>
      <c r="E212" s="160">
        <v>26.684999999999999</v>
      </c>
      <c r="F212" s="158"/>
      <c r="G212" s="158"/>
      <c r="H212" s="158"/>
      <c r="I212" s="158"/>
      <c r="J212" s="158"/>
      <c r="K212" s="158"/>
      <c r="L212" s="158"/>
      <c r="M212" s="158"/>
      <c r="N212" s="157"/>
      <c r="O212" s="157"/>
      <c r="P212" s="157"/>
      <c r="Q212" s="157"/>
      <c r="R212" s="158"/>
      <c r="S212" s="158"/>
      <c r="T212" s="158"/>
      <c r="U212" s="158"/>
      <c r="V212" s="158"/>
      <c r="W212" s="158"/>
      <c r="X212" s="158"/>
      <c r="Y212" s="158"/>
      <c r="Z212" s="148"/>
      <c r="AA212" s="148"/>
      <c r="AB212" s="148"/>
      <c r="AC212" s="148"/>
      <c r="AD212" s="148"/>
      <c r="AE212" s="148"/>
      <c r="AF212" s="148"/>
      <c r="AG212" s="148" t="s">
        <v>155</v>
      </c>
      <c r="AH212" s="148">
        <v>0</v>
      </c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outlineLevel="3" x14ac:dyDescent="0.25">
      <c r="A213" s="155"/>
      <c r="B213" s="156"/>
      <c r="C213" s="185" t="s">
        <v>405</v>
      </c>
      <c r="D213" s="159"/>
      <c r="E213" s="160">
        <v>26.684999999999999</v>
      </c>
      <c r="F213" s="158"/>
      <c r="G213" s="158"/>
      <c r="H213" s="158"/>
      <c r="I213" s="158"/>
      <c r="J213" s="158"/>
      <c r="K213" s="158"/>
      <c r="L213" s="158"/>
      <c r="M213" s="158"/>
      <c r="N213" s="157"/>
      <c r="O213" s="157"/>
      <c r="P213" s="157"/>
      <c r="Q213" s="157"/>
      <c r="R213" s="158"/>
      <c r="S213" s="158"/>
      <c r="T213" s="158"/>
      <c r="U213" s="158"/>
      <c r="V213" s="158"/>
      <c r="W213" s="158"/>
      <c r="X213" s="158"/>
      <c r="Y213" s="158"/>
      <c r="Z213" s="148"/>
      <c r="AA213" s="148"/>
      <c r="AB213" s="148"/>
      <c r="AC213" s="148"/>
      <c r="AD213" s="148"/>
      <c r="AE213" s="148"/>
      <c r="AF213" s="148"/>
      <c r="AG213" s="148" t="s">
        <v>155</v>
      </c>
      <c r="AH213" s="148">
        <v>0</v>
      </c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3" x14ac:dyDescent="0.25">
      <c r="A214" s="155"/>
      <c r="B214" s="156"/>
      <c r="C214" s="185" t="s">
        <v>406</v>
      </c>
      <c r="D214" s="159"/>
      <c r="E214" s="160">
        <v>8.8949999999999996</v>
      </c>
      <c r="F214" s="158"/>
      <c r="G214" s="158"/>
      <c r="H214" s="158"/>
      <c r="I214" s="158"/>
      <c r="J214" s="158"/>
      <c r="K214" s="158"/>
      <c r="L214" s="158"/>
      <c r="M214" s="158"/>
      <c r="N214" s="157"/>
      <c r="O214" s="157"/>
      <c r="P214" s="157"/>
      <c r="Q214" s="157"/>
      <c r="R214" s="158"/>
      <c r="S214" s="158"/>
      <c r="T214" s="158"/>
      <c r="U214" s="158"/>
      <c r="V214" s="158"/>
      <c r="W214" s="158"/>
      <c r="X214" s="158"/>
      <c r="Y214" s="158"/>
      <c r="Z214" s="148"/>
      <c r="AA214" s="148"/>
      <c r="AB214" s="148"/>
      <c r="AC214" s="148"/>
      <c r="AD214" s="148"/>
      <c r="AE214" s="148"/>
      <c r="AF214" s="148"/>
      <c r="AG214" s="148" t="s">
        <v>155</v>
      </c>
      <c r="AH214" s="148">
        <v>0</v>
      </c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outlineLevel="1" x14ac:dyDescent="0.25">
      <c r="A215" s="169">
        <v>69</v>
      </c>
      <c r="B215" s="170" t="s">
        <v>407</v>
      </c>
      <c r="C215" s="184" t="s">
        <v>408</v>
      </c>
      <c r="D215" s="171" t="s">
        <v>409</v>
      </c>
      <c r="E215" s="172">
        <v>4190</v>
      </c>
      <c r="F215" s="173"/>
      <c r="G215" s="174">
        <f>ROUND(E215*F215,2)</f>
        <v>0</v>
      </c>
      <c r="H215" s="173"/>
      <c r="I215" s="174">
        <f>ROUND(E215*H215,2)</f>
        <v>0</v>
      </c>
      <c r="J215" s="173"/>
      <c r="K215" s="174">
        <f>ROUND(E215*J215,2)</f>
        <v>0</v>
      </c>
      <c r="L215" s="174">
        <v>12</v>
      </c>
      <c r="M215" s="174">
        <f>G215*(1+L215/100)</f>
        <v>0</v>
      </c>
      <c r="N215" s="172">
        <v>1E-3</v>
      </c>
      <c r="O215" s="172">
        <f>ROUND(E215*N215,2)</f>
        <v>4.1900000000000004</v>
      </c>
      <c r="P215" s="172">
        <v>0</v>
      </c>
      <c r="Q215" s="172">
        <f>ROUND(E215*P215,2)</f>
        <v>0</v>
      </c>
      <c r="R215" s="174"/>
      <c r="S215" s="174" t="s">
        <v>149</v>
      </c>
      <c r="T215" s="175" t="s">
        <v>150</v>
      </c>
      <c r="U215" s="158">
        <v>5.1999999999999998E-2</v>
      </c>
      <c r="V215" s="158">
        <f>ROUND(E215*U215,2)</f>
        <v>217.88</v>
      </c>
      <c r="W215" s="158"/>
      <c r="X215" s="158" t="s">
        <v>151</v>
      </c>
      <c r="Y215" s="158" t="s">
        <v>152</v>
      </c>
      <c r="Z215" s="148"/>
      <c r="AA215" s="148"/>
      <c r="AB215" s="148"/>
      <c r="AC215" s="148"/>
      <c r="AD215" s="148"/>
      <c r="AE215" s="148"/>
      <c r="AF215" s="148"/>
      <c r="AG215" s="148" t="s">
        <v>153</v>
      </c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outlineLevel="2" x14ac:dyDescent="0.25">
      <c r="A216" s="155"/>
      <c r="B216" s="156"/>
      <c r="C216" s="185" t="s">
        <v>410</v>
      </c>
      <c r="D216" s="159"/>
      <c r="E216" s="160">
        <v>2880</v>
      </c>
      <c r="F216" s="158"/>
      <c r="G216" s="158"/>
      <c r="H216" s="158"/>
      <c r="I216" s="158"/>
      <c r="J216" s="158"/>
      <c r="K216" s="158"/>
      <c r="L216" s="158"/>
      <c r="M216" s="158"/>
      <c r="N216" s="157"/>
      <c r="O216" s="157"/>
      <c r="P216" s="157"/>
      <c r="Q216" s="157"/>
      <c r="R216" s="158"/>
      <c r="S216" s="158"/>
      <c r="T216" s="158"/>
      <c r="U216" s="158"/>
      <c r="V216" s="158"/>
      <c r="W216" s="158"/>
      <c r="X216" s="158"/>
      <c r="Y216" s="158"/>
      <c r="Z216" s="148"/>
      <c r="AA216" s="148"/>
      <c r="AB216" s="148"/>
      <c r="AC216" s="148"/>
      <c r="AD216" s="148"/>
      <c r="AE216" s="148"/>
      <c r="AF216" s="148"/>
      <c r="AG216" s="148" t="s">
        <v>155</v>
      </c>
      <c r="AH216" s="148">
        <v>0</v>
      </c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outlineLevel="3" x14ac:dyDescent="0.25">
      <c r="A217" s="155"/>
      <c r="B217" s="156"/>
      <c r="C217" s="185" t="s">
        <v>411</v>
      </c>
      <c r="D217" s="159"/>
      <c r="E217" s="160">
        <v>960</v>
      </c>
      <c r="F217" s="158"/>
      <c r="G217" s="158"/>
      <c r="H217" s="158"/>
      <c r="I217" s="158"/>
      <c r="J217" s="158"/>
      <c r="K217" s="158"/>
      <c r="L217" s="158"/>
      <c r="M217" s="158"/>
      <c r="N217" s="157"/>
      <c r="O217" s="157"/>
      <c r="P217" s="157"/>
      <c r="Q217" s="157"/>
      <c r="R217" s="158"/>
      <c r="S217" s="158"/>
      <c r="T217" s="158"/>
      <c r="U217" s="158"/>
      <c r="V217" s="158"/>
      <c r="W217" s="158"/>
      <c r="X217" s="158"/>
      <c r="Y217" s="158"/>
      <c r="Z217" s="148"/>
      <c r="AA217" s="148"/>
      <c r="AB217" s="148"/>
      <c r="AC217" s="148"/>
      <c r="AD217" s="148"/>
      <c r="AE217" s="148"/>
      <c r="AF217" s="148"/>
      <c r="AG217" s="148" t="s">
        <v>155</v>
      </c>
      <c r="AH217" s="148">
        <v>0</v>
      </c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outlineLevel="3" x14ac:dyDescent="0.25">
      <c r="A218" s="155"/>
      <c r="B218" s="156"/>
      <c r="C218" s="185" t="s">
        <v>412</v>
      </c>
      <c r="D218" s="159"/>
      <c r="E218" s="160">
        <v>200</v>
      </c>
      <c r="F218" s="158"/>
      <c r="G218" s="158"/>
      <c r="H218" s="158"/>
      <c r="I218" s="158"/>
      <c r="J218" s="158"/>
      <c r="K218" s="158"/>
      <c r="L218" s="158"/>
      <c r="M218" s="158"/>
      <c r="N218" s="157"/>
      <c r="O218" s="157"/>
      <c r="P218" s="157"/>
      <c r="Q218" s="157"/>
      <c r="R218" s="158"/>
      <c r="S218" s="158"/>
      <c r="T218" s="158"/>
      <c r="U218" s="158"/>
      <c r="V218" s="158"/>
      <c r="W218" s="158"/>
      <c r="X218" s="158"/>
      <c r="Y218" s="158"/>
      <c r="Z218" s="148"/>
      <c r="AA218" s="148"/>
      <c r="AB218" s="148"/>
      <c r="AC218" s="148"/>
      <c r="AD218" s="148"/>
      <c r="AE218" s="148"/>
      <c r="AF218" s="148"/>
      <c r="AG218" s="148" t="s">
        <v>155</v>
      </c>
      <c r="AH218" s="148">
        <v>0</v>
      </c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outlineLevel="3" x14ac:dyDescent="0.25">
      <c r="A219" s="155"/>
      <c r="B219" s="156"/>
      <c r="C219" s="185" t="s">
        <v>413</v>
      </c>
      <c r="D219" s="159"/>
      <c r="E219" s="160">
        <v>150</v>
      </c>
      <c r="F219" s="158"/>
      <c r="G219" s="158"/>
      <c r="H219" s="158"/>
      <c r="I219" s="158"/>
      <c r="J219" s="158"/>
      <c r="K219" s="158"/>
      <c r="L219" s="158"/>
      <c r="M219" s="158"/>
      <c r="N219" s="157"/>
      <c r="O219" s="157"/>
      <c r="P219" s="157"/>
      <c r="Q219" s="157"/>
      <c r="R219" s="158"/>
      <c r="S219" s="158"/>
      <c r="T219" s="158"/>
      <c r="U219" s="158"/>
      <c r="V219" s="158"/>
      <c r="W219" s="158"/>
      <c r="X219" s="158"/>
      <c r="Y219" s="158"/>
      <c r="Z219" s="148"/>
      <c r="AA219" s="148"/>
      <c r="AB219" s="148"/>
      <c r="AC219" s="148"/>
      <c r="AD219" s="148"/>
      <c r="AE219" s="148"/>
      <c r="AF219" s="148"/>
      <c r="AG219" s="148" t="s">
        <v>155</v>
      </c>
      <c r="AH219" s="148">
        <v>0</v>
      </c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1" x14ac:dyDescent="0.25">
      <c r="A220" s="169">
        <v>70</v>
      </c>
      <c r="B220" s="170" t="s">
        <v>414</v>
      </c>
      <c r="C220" s="184" t="s">
        <v>415</v>
      </c>
      <c r="D220" s="171" t="s">
        <v>409</v>
      </c>
      <c r="E220" s="172">
        <v>3080</v>
      </c>
      <c r="F220" s="173"/>
      <c r="G220" s="174">
        <f>ROUND(E220*F220,2)</f>
        <v>0</v>
      </c>
      <c r="H220" s="173"/>
      <c r="I220" s="174">
        <f>ROUND(E220*H220,2)</f>
        <v>0</v>
      </c>
      <c r="J220" s="173"/>
      <c r="K220" s="174">
        <f>ROUND(E220*J220,2)</f>
        <v>0</v>
      </c>
      <c r="L220" s="174">
        <v>12</v>
      </c>
      <c r="M220" s="174">
        <f>G220*(1+L220/100)</f>
        <v>0</v>
      </c>
      <c r="N220" s="172">
        <v>5.0000000000000002E-5</v>
      </c>
      <c r="O220" s="172">
        <f>ROUND(E220*N220,2)</f>
        <v>0.15</v>
      </c>
      <c r="P220" s="172">
        <v>1E-3</v>
      </c>
      <c r="Q220" s="172">
        <f>ROUND(E220*P220,2)</f>
        <v>3.08</v>
      </c>
      <c r="R220" s="174"/>
      <c r="S220" s="174" t="s">
        <v>149</v>
      </c>
      <c r="T220" s="175" t="s">
        <v>150</v>
      </c>
      <c r="U220" s="158">
        <v>4.1000000000000002E-2</v>
      </c>
      <c r="V220" s="158">
        <f>ROUND(E220*U220,2)</f>
        <v>126.28</v>
      </c>
      <c r="W220" s="158"/>
      <c r="X220" s="158" t="s">
        <v>151</v>
      </c>
      <c r="Y220" s="158" t="s">
        <v>152</v>
      </c>
      <c r="Z220" s="148"/>
      <c r="AA220" s="148"/>
      <c r="AB220" s="148"/>
      <c r="AC220" s="148"/>
      <c r="AD220" s="148"/>
      <c r="AE220" s="148"/>
      <c r="AF220" s="148"/>
      <c r="AG220" s="148" t="s">
        <v>153</v>
      </c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outlineLevel="2" x14ac:dyDescent="0.25">
      <c r="A221" s="155"/>
      <c r="B221" s="156"/>
      <c r="C221" s="185" t="s">
        <v>416</v>
      </c>
      <c r="D221" s="159"/>
      <c r="E221" s="160">
        <v>2880</v>
      </c>
      <c r="F221" s="158"/>
      <c r="G221" s="158"/>
      <c r="H221" s="158"/>
      <c r="I221" s="158"/>
      <c r="J221" s="158"/>
      <c r="K221" s="158"/>
      <c r="L221" s="158"/>
      <c r="M221" s="158"/>
      <c r="N221" s="157"/>
      <c r="O221" s="157"/>
      <c r="P221" s="157"/>
      <c r="Q221" s="157"/>
      <c r="R221" s="158"/>
      <c r="S221" s="158"/>
      <c r="T221" s="158"/>
      <c r="U221" s="158"/>
      <c r="V221" s="158"/>
      <c r="W221" s="158"/>
      <c r="X221" s="158"/>
      <c r="Y221" s="158"/>
      <c r="Z221" s="148"/>
      <c r="AA221" s="148"/>
      <c r="AB221" s="148"/>
      <c r="AC221" s="148"/>
      <c r="AD221" s="148"/>
      <c r="AE221" s="148"/>
      <c r="AF221" s="148"/>
      <c r="AG221" s="148" t="s">
        <v>155</v>
      </c>
      <c r="AH221" s="148">
        <v>0</v>
      </c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3" x14ac:dyDescent="0.25">
      <c r="A222" s="155"/>
      <c r="B222" s="156"/>
      <c r="C222" s="185" t="s">
        <v>412</v>
      </c>
      <c r="D222" s="159"/>
      <c r="E222" s="160">
        <v>200</v>
      </c>
      <c r="F222" s="158"/>
      <c r="G222" s="158"/>
      <c r="H222" s="158"/>
      <c r="I222" s="158"/>
      <c r="J222" s="158"/>
      <c r="K222" s="158"/>
      <c r="L222" s="158"/>
      <c r="M222" s="158"/>
      <c r="N222" s="157"/>
      <c r="O222" s="157"/>
      <c r="P222" s="157"/>
      <c r="Q222" s="157"/>
      <c r="R222" s="158"/>
      <c r="S222" s="158"/>
      <c r="T222" s="158"/>
      <c r="U222" s="158"/>
      <c r="V222" s="158"/>
      <c r="W222" s="158"/>
      <c r="X222" s="158"/>
      <c r="Y222" s="158"/>
      <c r="Z222" s="148"/>
      <c r="AA222" s="148"/>
      <c r="AB222" s="148"/>
      <c r="AC222" s="148"/>
      <c r="AD222" s="148"/>
      <c r="AE222" s="148"/>
      <c r="AF222" s="148"/>
      <c r="AG222" s="148" t="s">
        <v>155</v>
      </c>
      <c r="AH222" s="148">
        <v>0</v>
      </c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outlineLevel="1" x14ac:dyDescent="0.25">
      <c r="A223" s="169">
        <v>71</v>
      </c>
      <c r="B223" s="170" t="s">
        <v>417</v>
      </c>
      <c r="C223" s="184" t="s">
        <v>418</v>
      </c>
      <c r="D223" s="171" t="s">
        <v>409</v>
      </c>
      <c r="E223" s="172">
        <v>1221</v>
      </c>
      <c r="F223" s="173"/>
      <c r="G223" s="174">
        <f>ROUND(E223*F223,2)</f>
        <v>0</v>
      </c>
      <c r="H223" s="173"/>
      <c r="I223" s="174">
        <f>ROUND(E223*H223,2)</f>
        <v>0</v>
      </c>
      <c r="J223" s="173"/>
      <c r="K223" s="174">
        <f>ROUND(E223*J223,2)</f>
        <v>0</v>
      </c>
      <c r="L223" s="174">
        <v>12</v>
      </c>
      <c r="M223" s="174">
        <f>G223*(1+L223/100)</f>
        <v>0</v>
      </c>
      <c r="N223" s="172">
        <v>1E-3</v>
      </c>
      <c r="O223" s="172">
        <f>ROUND(E223*N223,2)</f>
        <v>1.22</v>
      </c>
      <c r="P223" s="172">
        <v>0</v>
      </c>
      <c r="Q223" s="172">
        <f>ROUND(E223*P223,2)</f>
        <v>0</v>
      </c>
      <c r="R223" s="174"/>
      <c r="S223" s="174" t="s">
        <v>261</v>
      </c>
      <c r="T223" s="175" t="s">
        <v>266</v>
      </c>
      <c r="U223" s="158">
        <v>0</v>
      </c>
      <c r="V223" s="158">
        <f>ROUND(E223*U223,2)</f>
        <v>0</v>
      </c>
      <c r="W223" s="158"/>
      <c r="X223" s="158" t="s">
        <v>182</v>
      </c>
      <c r="Y223" s="158" t="s">
        <v>152</v>
      </c>
      <c r="Z223" s="148"/>
      <c r="AA223" s="148"/>
      <c r="AB223" s="148"/>
      <c r="AC223" s="148"/>
      <c r="AD223" s="148"/>
      <c r="AE223" s="148"/>
      <c r="AF223" s="148"/>
      <c r="AG223" s="148" t="s">
        <v>183</v>
      </c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ht="20.399999999999999" outlineLevel="2" x14ac:dyDescent="0.25">
      <c r="A224" s="155"/>
      <c r="B224" s="156"/>
      <c r="C224" s="185" t="s">
        <v>419</v>
      </c>
      <c r="D224" s="159"/>
      <c r="E224" s="160">
        <v>1056</v>
      </c>
      <c r="F224" s="158"/>
      <c r="G224" s="158"/>
      <c r="H224" s="158"/>
      <c r="I224" s="158"/>
      <c r="J224" s="158"/>
      <c r="K224" s="158"/>
      <c r="L224" s="158"/>
      <c r="M224" s="158"/>
      <c r="N224" s="157"/>
      <c r="O224" s="157"/>
      <c r="P224" s="157"/>
      <c r="Q224" s="157"/>
      <c r="R224" s="158"/>
      <c r="S224" s="158"/>
      <c r="T224" s="158"/>
      <c r="U224" s="158"/>
      <c r="V224" s="158"/>
      <c r="W224" s="158"/>
      <c r="X224" s="158"/>
      <c r="Y224" s="158"/>
      <c r="Z224" s="148"/>
      <c r="AA224" s="148"/>
      <c r="AB224" s="148"/>
      <c r="AC224" s="148"/>
      <c r="AD224" s="148"/>
      <c r="AE224" s="148"/>
      <c r="AF224" s="148"/>
      <c r="AG224" s="148" t="s">
        <v>155</v>
      </c>
      <c r="AH224" s="148">
        <v>0</v>
      </c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</row>
    <row r="225" spans="1:60" ht="20.399999999999999" outlineLevel="3" x14ac:dyDescent="0.25">
      <c r="A225" s="155"/>
      <c r="B225" s="156"/>
      <c r="C225" s="185" t="s">
        <v>420</v>
      </c>
      <c r="D225" s="159"/>
      <c r="E225" s="160">
        <v>165</v>
      </c>
      <c r="F225" s="158"/>
      <c r="G225" s="158"/>
      <c r="H225" s="158"/>
      <c r="I225" s="158"/>
      <c r="J225" s="158"/>
      <c r="K225" s="158"/>
      <c r="L225" s="158"/>
      <c r="M225" s="158"/>
      <c r="N225" s="157"/>
      <c r="O225" s="157"/>
      <c r="P225" s="157"/>
      <c r="Q225" s="157"/>
      <c r="R225" s="158"/>
      <c r="S225" s="158"/>
      <c r="T225" s="158"/>
      <c r="U225" s="158"/>
      <c r="V225" s="158"/>
      <c r="W225" s="158"/>
      <c r="X225" s="158"/>
      <c r="Y225" s="158"/>
      <c r="Z225" s="148"/>
      <c r="AA225" s="148"/>
      <c r="AB225" s="148"/>
      <c r="AC225" s="148"/>
      <c r="AD225" s="148"/>
      <c r="AE225" s="148"/>
      <c r="AF225" s="148"/>
      <c r="AG225" s="148" t="s">
        <v>155</v>
      </c>
      <c r="AH225" s="148">
        <v>0</v>
      </c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outlineLevel="1" x14ac:dyDescent="0.25">
      <c r="A226" s="176">
        <v>72</v>
      </c>
      <c r="B226" s="177" t="s">
        <v>421</v>
      </c>
      <c r="C226" s="186" t="s">
        <v>422</v>
      </c>
      <c r="D226" s="178" t="s">
        <v>324</v>
      </c>
      <c r="E226" s="179">
        <v>5.5650000000000004</v>
      </c>
      <c r="F226" s="180"/>
      <c r="G226" s="181">
        <f>ROUND(E226*F226,2)</f>
        <v>0</v>
      </c>
      <c r="H226" s="180"/>
      <c r="I226" s="181">
        <f>ROUND(E226*H226,2)</f>
        <v>0</v>
      </c>
      <c r="J226" s="180"/>
      <c r="K226" s="181">
        <f>ROUND(E226*J226,2)</f>
        <v>0</v>
      </c>
      <c r="L226" s="181">
        <v>12</v>
      </c>
      <c r="M226" s="181">
        <f>G226*(1+L226/100)</f>
        <v>0</v>
      </c>
      <c r="N226" s="179">
        <v>0</v>
      </c>
      <c r="O226" s="179">
        <f>ROUND(E226*N226,2)</f>
        <v>0</v>
      </c>
      <c r="P226" s="179">
        <v>0</v>
      </c>
      <c r="Q226" s="179">
        <f>ROUND(E226*P226,2)</f>
        <v>0</v>
      </c>
      <c r="R226" s="181"/>
      <c r="S226" s="181" t="s">
        <v>149</v>
      </c>
      <c r="T226" s="182" t="s">
        <v>150</v>
      </c>
      <c r="U226" s="158">
        <v>3.016</v>
      </c>
      <c r="V226" s="158">
        <f>ROUND(E226*U226,2)</f>
        <v>16.78</v>
      </c>
      <c r="W226" s="158"/>
      <c r="X226" s="158" t="s">
        <v>325</v>
      </c>
      <c r="Y226" s="158" t="s">
        <v>152</v>
      </c>
      <c r="Z226" s="148"/>
      <c r="AA226" s="148"/>
      <c r="AB226" s="148"/>
      <c r="AC226" s="148"/>
      <c r="AD226" s="148"/>
      <c r="AE226" s="148"/>
      <c r="AF226" s="148"/>
      <c r="AG226" s="148" t="s">
        <v>326</v>
      </c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x14ac:dyDescent="0.25">
      <c r="A227" s="162" t="s">
        <v>144</v>
      </c>
      <c r="B227" s="163" t="s">
        <v>107</v>
      </c>
      <c r="C227" s="183" t="s">
        <v>108</v>
      </c>
      <c r="D227" s="164"/>
      <c r="E227" s="165"/>
      <c r="F227" s="166"/>
      <c r="G227" s="166">
        <f>SUMIF(AG228:AG239,"&lt;&gt;NOR",G228:G239)</f>
        <v>0</v>
      </c>
      <c r="H227" s="166"/>
      <c r="I227" s="166">
        <f>SUM(I228:I239)</f>
        <v>0</v>
      </c>
      <c r="J227" s="166"/>
      <c r="K227" s="166">
        <f>SUM(K228:K239)</f>
        <v>0</v>
      </c>
      <c r="L227" s="166"/>
      <c r="M227" s="166">
        <f>SUM(M228:M239)</f>
        <v>0</v>
      </c>
      <c r="N227" s="165"/>
      <c r="O227" s="165">
        <f>SUM(O228:O239)</f>
        <v>1.7700000000000002</v>
      </c>
      <c r="P227" s="165"/>
      <c r="Q227" s="165">
        <f>SUM(Q228:Q239)</f>
        <v>0</v>
      </c>
      <c r="R227" s="166"/>
      <c r="S227" s="166"/>
      <c r="T227" s="167"/>
      <c r="U227" s="161"/>
      <c r="V227" s="161">
        <f>SUM(V228:V239)</f>
        <v>385.09999999999997</v>
      </c>
      <c r="W227" s="161"/>
      <c r="X227" s="161"/>
      <c r="Y227" s="161"/>
      <c r="AG227" t="s">
        <v>145</v>
      </c>
    </row>
    <row r="228" spans="1:60" ht="20.399999999999999" outlineLevel="1" x14ac:dyDescent="0.25">
      <c r="A228" s="169">
        <v>73</v>
      </c>
      <c r="B228" s="170" t="s">
        <v>423</v>
      </c>
      <c r="C228" s="184" t="s">
        <v>424</v>
      </c>
      <c r="D228" s="171" t="s">
        <v>148</v>
      </c>
      <c r="E228" s="172">
        <v>426.36</v>
      </c>
      <c r="F228" s="173"/>
      <c r="G228" s="174">
        <f>ROUND(E228*F228,2)</f>
        <v>0</v>
      </c>
      <c r="H228" s="173"/>
      <c r="I228" s="174">
        <f>ROUND(E228*H228,2)</f>
        <v>0</v>
      </c>
      <c r="J228" s="173"/>
      <c r="K228" s="174">
        <f>ROUND(E228*J228,2)</f>
        <v>0</v>
      </c>
      <c r="L228" s="174">
        <v>12</v>
      </c>
      <c r="M228" s="174">
        <f>G228*(1+L228/100)</f>
        <v>0</v>
      </c>
      <c r="N228" s="172">
        <v>3.7699999999999999E-3</v>
      </c>
      <c r="O228" s="172">
        <f>ROUND(E228*N228,2)</f>
        <v>1.61</v>
      </c>
      <c r="P228" s="172">
        <v>0</v>
      </c>
      <c r="Q228" s="172">
        <f>ROUND(E228*P228,2)</f>
        <v>0</v>
      </c>
      <c r="R228" s="174"/>
      <c r="S228" s="174" t="s">
        <v>149</v>
      </c>
      <c r="T228" s="175" t="s">
        <v>150</v>
      </c>
      <c r="U228" s="158">
        <v>0.31619999999999998</v>
      </c>
      <c r="V228" s="158">
        <f>ROUND(E228*U228,2)</f>
        <v>134.82</v>
      </c>
      <c r="W228" s="158"/>
      <c r="X228" s="158" t="s">
        <v>151</v>
      </c>
      <c r="Y228" s="158" t="s">
        <v>152</v>
      </c>
      <c r="Z228" s="148"/>
      <c r="AA228" s="148"/>
      <c r="AB228" s="148"/>
      <c r="AC228" s="148"/>
      <c r="AD228" s="148"/>
      <c r="AE228" s="148"/>
      <c r="AF228" s="148"/>
      <c r="AG228" s="148" t="s">
        <v>153</v>
      </c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</row>
    <row r="229" spans="1:60" outlineLevel="2" x14ac:dyDescent="0.25">
      <c r="A229" s="155"/>
      <c r="B229" s="156"/>
      <c r="C229" s="185" t="s">
        <v>425</v>
      </c>
      <c r="D229" s="159"/>
      <c r="E229" s="160">
        <v>415.36</v>
      </c>
      <c r="F229" s="158"/>
      <c r="G229" s="158"/>
      <c r="H229" s="158"/>
      <c r="I229" s="158"/>
      <c r="J229" s="158"/>
      <c r="K229" s="158"/>
      <c r="L229" s="158"/>
      <c r="M229" s="158"/>
      <c r="N229" s="157"/>
      <c r="O229" s="157"/>
      <c r="P229" s="157"/>
      <c r="Q229" s="157"/>
      <c r="R229" s="158"/>
      <c r="S229" s="158"/>
      <c r="T229" s="158"/>
      <c r="U229" s="158"/>
      <c r="V229" s="158"/>
      <c r="W229" s="158"/>
      <c r="X229" s="158"/>
      <c r="Y229" s="158"/>
      <c r="Z229" s="148"/>
      <c r="AA229" s="148"/>
      <c r="AB229" s="148"/>
      <c r="AC229" s="148"/>
      <c r="AD229" s="148"/>
      <c r="AE229" s="148"/>
      <c r="AF229" s="148"/>
      <c r="AG229" s="148" t="s">
        <v>155</v>
      </c>
      <c r="AH229" s="148">
        <v>0</v>
      </c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</row>
    <row r="230" spans="1:60" outlineLevel="3" x14ac:dyDescent="0.25">
      <c r="A230" s="155"/>
      <c r="B230" s="156"/>
      <c r="C230" s="185" t="s">
        <v>426</v>
      </c>
      <c r="D230" s="159"/>
      <c r="E230" s="160">
        <v>11</v>
      </c>
      <c r="F230" s="158"/>
      <c r="G230" s="158"/>
      <c r="H230" s="158"/>
      <c r="I230" s="158"/>
      <c r="J230" s="158"/>
      <c r="K230" s="158"/>
      <c r="L230" s="158"/>
      <c r="M230" s="158"/>
      <c r="N230" s="157"/>
      <c r="O230" s="157"/>
      <c r="P230" s="157"/>
      <c r="Q230" s="157"/>
      <c r="R230" s="158"/>
      <c r="S230" s="158"/>
      <c r="T230" s="158"/>
      <c r="U230" s="158"/>
      <c r="V230" s="158"/>
      <c r="W230" s="158"/>
      <c r="X230" s="158"/>
      <c r="Y230" s="158"/>
      <c r="Z230" s="148"/>
      <c r="AA230" s="148"/>
      <c r="AB230" s="148"/>
      <c r="AC230" s="148"/>
      <c r="AD230" s="148"/>
      <c r="AE230" s="148"/>
      <c r="AF230" s="148"/>
      <c r="AG230" s="148" t="s">
        <v>155</v>
      </c>
      <c r="AH230" s="148">
        <v>0</v>
      </c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outlineLevel="1" x14ac:dyDescent="0.25">
      <c r="A231" s="169">
        <v>74</v>
      </c>
      <c r="B231" s="170" t="s">
        <v>427</v>
      </c>
      <c r="C231" s="184" t="s">
        <v>428</v>
      </c>
      <c r="D231" s="171" t="s">
        <v>148</v>
      </c>
      <c r="E231" s="172">
        <v>426.36</v>
      </c>
      <c r="F231" s="173"/>
      <c r="G231" s="174">
        <f>ROUND(E231*F231,2)</f>
        <v>0</v>
      </c>
      <c r="H231" s="173"/>
      <c r="I231" s="174">
        <f>ROUND(E231*H231,2)</f>
        <v>0</v>
      </c>
      <c r="J231" s="173"/>
      <c r="K231" s="174">
        <f>ROUND(E231*J231,2)</f>
        <v>0</v>
      </c>
      <c r="L231" s="174">
        <v>12</v>
      </c>
      <c r="M231" s="174">
        <f>G231*(1+L231/100)</f>
        <v>0</v>
      </c>
      <c r="N231" s="172">
        <v>2.4000000000000001E-4</v>
      </c>
      <c r="O231" s="172">
        <f>ROUND(E231*N231,2)</f>
        <v>0.1</v>
      </c>
      <c r="P231" s="172">
        <v>0</v>
      </c>
      <c r="Q231" s="172">
        <f>ROUND(E231*P231,2)</f>
        <v>0</v>
      </c>
      <c r="R231" s="174"/>
      <c r="S231" s="174" t="s">
        <v>149</v>
      </c>
      <c r="T231" s="175" t="s">
        <v>150</v>
      </c>
      <c r="U231" s="158">
        <v>0.28699999999999998</v>
      </c>
      <c r="V231" s="158">
        <f>ROUND(E231*U231,2)</f>
        <v>122.37</v>
      </c>
      <c r="W231" s="158"/>
      <c r="X231" s="158" t="s">
        <v>151</v>
      </c>
      <c r="Y231" s="158" t="s">
        <v>152</v>
      </c>
      <c r="Z231" s="148"/>
      <c r="AA231" s="148"/>
      <c r="AB231" s="148"/>
      <c r="AC231" s="148"/>
      <c r="AD231" s="148"/>
      <c r="AE231" s="148"/>
      <c r="AF231" s="148"/>
      <c r="AG231" s="148" t="s">
        <v>153</v>
      </c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outlineLevel="2" x14ac:dyDescent="0.25">
      <c r="A232" s="155"/>
      <c r="B232" s="156"/>
      <c r="C232" s="185" t="s">
        <v>429</v>
      </c>
      <c r="D232" s="159"/>
      <c r="E232" s="160">
        <v>415.36</v>
      </c>
      <c r="F232" s="158"/>
      <c r="G232" s="158"/>
      <c r="H232" s="158"/>
      <c r="I232" s="158"/>
      <c r="J232" s="158"/>
      <c r="K232" s="158"/>
      <c r="L232" s="158"/>
      <c r="M232" s="158"/>
      <c r="N232" s="157"/>
      <c r="O232" s="157"/>
      <c r="P232" s="157"/>
      <c r="Q232" s="157"/>
      <c r="R232" s="158"/>
      <c r="S232" s="158"/>
      <c r="T232" s="158"/>
      <c r="U232" s="158"/>
      <c r="V232" s="158"/>
      <c r="W232" s="158"/>
      <c r="X232" s="158"/>
      <c r="Y232" s="158"/>
      <c r="Z232" s="148"/>
      <c r="AA232" s="148"/>
      <c r="AB232" s="148"/>
      <c r="AC232" s="148"/>
      <c r="AD232" s="148"/>
      <c r="AE232" s="148"/>
      <c r="AF232" s="148"/>
      <c r="AG232" s="148" t="s">
        <v>155</v>
      </c>
      <c r="AH232" s="148">
        <v>0</v>
      </c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outlineLevel="3" x14ac:dyDescent="0.25">
      <c r="A233" s="155"/>
      <c r="B233" s="156"/>
      <c r="C233" s="185" t="s">
        <v>430</v>
      </c>
      <c r="D233" s="159"/>
      <c r="E233" s="160">
        <v>11</v>
      </c>
      <c r="F233" s="158"/>
      <c r="G233" s="158"/>
      <c r="H233" s="158"/>
      <c r="I233" s="158"/>
      <c r="J233" s="158"/>
      <c r="K233" s="158"/>
      <c r="L233" s="158"/>
      <c r="M233" s="158"/>
      <c r="N233" s="157"/>
      <c r="O233" s="157"/>
      <c r="P233" s="157"/>
      <c r="Q233" s="157"/>
      <c r="R233" s="158"/>
      <c r="S233" s="158"/>
      <c r="T233" s="158"/>
      <c r="U233" s="158"/>
      <c r="V233" s="158"/>
      <c r="W233" s="158"/>
      <c r="X233" s="158"/>
      <c r="Y233" s="158"/>
      <c r="Z233" s="148"/>
      <c r="AA233" s="148"/>
      <c r="AB233" s="148"/>
      <c r="AC233" s="148"/>
      <c r="AD233" s="148"/>
      <c r="AE233" s="148"/>
      <c r="AF233" s="148"/>
      <c r="AG233" s="148" t="s">
        <v>155</v>
      </c>
      <c r="AH233" s="148">
        <v>0</v>
      </c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outlineLevel="1" x14ac:dyDescent="0.25">
      <c r="A234" s="169">
        <v>75</v>
      </c>
      <c r="B234" s="170" t="s">
        <v>431</v>
      </c>
      <c r="C234" s="184" t="s">
        <v>432</v>
      </c>
      <c r="D234" s="171" t="s">
        <v>148</v>
      </c>
      <c r="E234" s="172">
        <v>426.36</v>
      </c>
      <c r="F234" s="173"/>
      <c r="G234" s="174">
        <f>ROUND(E234*F234,2)</f>
        <v>0</v>
      </c>
      <c r="H234" s="173"/>
      <c r="I234" s="174">
        <f>ROUND(E234*H234,2)</f>
        <v>0</v>
      </c>
      <c r="J234" s="173"/>
      <c r="K234" s="174">
        <f>ROUND(E234*J234,2)</f>
        <v>0</v>
      </c>
      <c r="L234" s="174">
        <v>12</v>
      </c>
      <c r="M234" s="174">
        <f>G234*(1+L234/100)</f>
        <v>0</v>
      </c>
      <c r="N234" s="172">
        <v>8.0000000000000007E-5</v>
      </c>
      <c r="O234" s="172">
        <f>ROUND(E234*N234,2)</f>
        <v>0.03</v>
      </c>
      <c r="P234" s="172">
        <v>0</v>
      </c>
      <c r="Q234" s="172">
        <f>ROUND(E234*P234,2)</f>
        <v>0</v>
      </c>
      <c r="R234" s="174"/>
      <c r="S234" s="174" t="s">
        <v>149</v>
      </c>
      <c r="T234" s="175" t="s">
        <v>150</v>
      </c>
      <c r="U234" s="158">
        <v>0.156</v>
      </c>
      <c r="V234" s="158">
        <f>ROUND(E234*U234,2)</f>
        <v>66.510000000000005</v>
      </c>
      <c r="W234" s="158"/>
      <c r="X234" s="158" t="s">
        <v>151</v>
      </c>
      <c r="Y234" s="158" t="s">
        <v>152</v>
      </c>
      <c r="Z234" s="148"/>
      <c r="AA234" s="148"/>
      <c r="AB234" s="148"/>
      <c r="AC234" s="148"/>
      <c r="AD234" s="148"/>
      <c r="AE234" s="148"/>
      <c r="AF234" s="148"/>
      <c r="AG234" s="148" t="s">
        <v>153</v>
      </c>
      <c r="AH234" s="148"/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outlineLevel="2" x14ac:dyDescent="0.25">
      <c r="A235" s="155"/>
      <c r="B235" s="156"/>
      <c r="C235" s="185" t="s">
        <v>429</v>
      </c>
      <c r="D235" s="159"/>
      <c r="E235" s="160">
        <v>415.36</v>
      </c>
      <c r="F235" s="158"/>
      <c r="G235" s="158"/>
      <c r="H235" s="158"/>
      <c r="I235" s="158"/>
      <c r="J235" s="158"/>
      <c r="K235" s="158"/>
      <c r="L235" s="158"/>
      <c r="M235" s="158"/>
      <c r="N235" s="157"/>
      <c r="O235" s="157"/>
      <c r="P235" s="157"/>
      <c r="Q235" s="157"/>
      <c r="R235" s="158"/>
      <c r="S235" s="158"/>
      <c r="T235" s="158"/>
      <c r="U235" s="158"/>
      <c r="V235" s="158"/>
      <c r="W235" s="158"/>
      <c r="X235" s="158"/>
      <c r="Y235" s="158"/>
      <c r="Z235" s="148"/>
      <c r="AA235" s="148"/>
      <c r="AB235" s="148"/>
      <c r="AC235" s="148"/>
      <c r="AD235" s="148"/>
      <c r="AE235" s="148"/>
      <c r="AF235" s="148"/>
      <c r="AG235" s="148" t="s">
        <v>155</v>
      </c>
      <c r="AH235" s="148">
        <v>0</v>
      </c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</row>
    <row r="236" spans="1:60" outlineLevel="3" x14ac:dyDescent="0.25">
      <c r="A236" s="155"/>
      <c r="B236" s="156"/>
      <c r="C236" s="185" t="s">
        <v>430</v>
      </c>
      <c r="D236" s="159"/>
      <c r="E236" s="160">
        <v>11</v>
      </c>
      <c r="F236" s="158"/>
      <c r="G236" s="158"/>
      <c r="H236" s="158"/>
      <c r="I236" s="158"/>
      <c r="J236" s="158"/>
      <c r="K236" s="158"/>
      <c r="L236" s="158"/>
      <c r="M236" s="158"/>
      <c r="N236" s="157"/>
      <c r="O236" s="157"/>
      <c r="P236" s="157"/>
      <c r="Q236" s="157"/>
      <c r="R236" s="158"/>
      <c r="S236" s="158"/>
      <c r="T236" s="158"/>
      <c r="U236" s="158"/>
      <c r="V236" s="158"/>
      <c r="W236" s="158"/>
      <c r="X236" s="158"/>
      <c r="Y236" s="158"/>
      <c r="Z236" s="148"/>
      <c r="AA236" s="148"/>
      <c r="AB236" s="148"/>
      <c r="AC236" s="148"/>
      <c r="AD236" s="148"/>
      <c r="AE236" s="148"/>
      <c r="AF236" s="148"/>
      <c r="AG236" s="148" t="s">
        <v>155</v>
      </c>
      <c r="AH236" s="148">
        <v>0</v>
      </c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outlineLevel="1" x14ac:dyDescent="0.25">
      <c r="A237" s="169">
        <v>76</v>
      </c>
      <c r="B237" s="170" t="s">
        <v>433</v>
      </c>
      <c r="C237" s="184" t="s">
        <v>434</v>
      </c>
      <c r="D237" s="171" t="s">
        <v>148</v>
      </c>
      <c r="E237" s="172">
        <v>426.36</v>
      </c>
      <c r="F237" s="173"/>
      <c r="G237" s="174">
        <f>ROUND(E237*F237,2)</f>
        <v>0</v>
      </c>
      <c r="H237" s="173"/>
      <c r="I237" s="174">
        <f>ROUND(E237*H237,2)</f>
        <v>0</v>
      </c>
      <c r="J237" s="173"/>
      <c r="K237" s="174">
        <f>ROUND(E237*J237,2)</f>
        <v>0</v>
      </c>
      <c r="L237" s="174">
        <v>12</v>
      </c>
      <c r="M237" s="174">
        <f>G237*(1+L237/100)</f>
        <v>0</v>
      </c>
      <c r="N237" s="172">
        <v>6.9999999999999994E-5</v>
      </c>
      <c r="O237" s="172">
        <f>ROUND(E237*N237,2)</f>
        <v>0.03</v>
      </c>
      <c r="P237" s="172">
        <v>0</v>
      </c>
      <c r="Q237" s="172">
        <f>ROUND(E237*P237,2)</f>
        <v>0</v>
      </c>
      <c r="R237" s="174"/>
      <c r="S237" s="174" t="s">
        <v>149</v>
      </c>
      <c r="T237" s="175" t="s">
        <v>150</v>
      </c>
      <c r="U237" s="158">
        <v>0.14399999999999999</v>
      </c>
      <c r="V237" s="158">
        <f>ROUND(E237*U237,2)</f>
        <v>61.4</v>
      </c>
      <c r="W237" s="158"/>
      <c r="X237" s="158" t="s">
        <v>151</v>
      </c>
      <c r="Y237" s="158" t="s">
        <v>152</v>
      </c>
      <c r="Z237" s="148"/>
      <c r="AA237" s="148"/>
      <c r="AB237" s="148"/>
      <c r="AC237" s="148"/>
      <c r="AD237" s="148"/>
      <c r="AE237" s="148"/>
      <c r="AF237" s="148"/>
      <c r="AG237" s="148" t="s">
        <v>153</v>
      </c>
      <c r="AH237" s="148"/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outlineLevel="2" x14ac:dyDescent="0.25">
      <c r="A238" s="155"/>
      <c r="B238" s="156"/>
      <c r="C238" s="185" t="s">
        <v>435</v>
      </c>
      <c r="D238" s="159"/>
      <c r="E238" s="160">
        <v>415.36</v>
      </c>
      <c r="F238" s="158"/>
      <c r="G238" s="158"/>
      <c r="H238" s="158"/>
      <c r="I238" s="158"/>
      <c r="J238" s="158"/>
      <c r="K238" s="158"/>
      <c r="L238" s="158"/>
      <c r="M238" s="158"/>
      <c r="N238" s="157"/>
      <c r="O238" s="157"/>
      <c r="P238" s="157"/>
      <c r="Q238" s="157"/>
      <c r="R238" s="158"/>
      <c r="S238" s="158"/>
      <c r="T238" s="158"/>
      <c r="U238" s="158"/>
      <c r="V238" s="158"/>
      <c r="W238" s="158"/>
      <c r="X238" s="158"/>
      <c r="Y238" s="158"/>
      <c r="Z238" s="148"/>
      <c r="AA238" s="148"/>
      <c r="AB238" s="148"/>
      <c r="AC238" s="148"/>
      <c r="AD238" s="148"/>
      <c r="AE238" s="148"/>
      <c r="AF238" s="148"/>
      <c r="AG238" s="148" t="s">
        <v>155</v>
      </c>
      <c r="AH238" s="148">
        <v>0</v>
      </c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outlineLevel="3" x14ac:dyDescent="0.25">
      <c r="A239" s="155"/>
      <c r="B239" s="156"/>
      <c r="C239" s="185" t="s">
        <v>430</v>
      </c>
      <c r="D239" s="159"/>
      <c r="E239" s="160">
        <v>11</v>
      </c>
      <c r="F239" s="158"/>
      <c r="G239" s="158"/>
      <c r="H239" s="158"/>
      <c r="I239" s="158"/>
      <c r="J239" s="158"/>
      <c r="K239" s="158"/>
      <c r="L239" s="158"/>
      <c r="M239" s="158"/>
      <c r="N239" s="157"/>
      <c r="O239" s="157"/>
      <c r="P239" s="157"/>
      <c r="Q239" s="157"/>
      <c r="R239" s="158"/>
      <c r="S239" s="158"/>
      <c r="T239" s="158"/>
      <c r="U239" s="158"/>
      <c r="V239" s="158"/>
      <c r="W239" s="158"/>
      <c r="X239" s="158"/>
      <c r="Y239" s="158"/>
      <c r="Z239" s="148"/>
      <c r="AA239" s="148"/>
      <c r="AB239" s="148"/>
      <c r="AC239" s="148"/>
      <c r="AD239" s="148"/>
      <c r="AE239" s="148"/>
      <c r="AF239" s="148"/>
      <c r="AG239" s="148" t="s">
        <v>155</v>
      </c>
      <c r="AH239" s="148">
        <v>0</v>
      </c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</row>
    <row r="240" spans="1:60" x14ac:dyDescent="0.25">
      <c r="A240" s="162" t="s">
        <v>144</v>
      </c>
      <c r="B240" s="163" t="s">
        <v>109</v>
      </c>
      <c r="C240" s="183" t="s">
        <v>110</v>
      </c>
      <c r="D240" s="164"/>
      <c r="E240" s="165"/>
      <c r="F240" s="166"/>
      <c r="G240" s="166">
        <f>SUMIF(AG241:AG242,"&lt;&gt;NOR",G241:G242)</f>
        <v>0</v>
      </c>
      <c r="H240" s="166"/>
      <c r="I240" s="166">
        <f>SUM(I241:I242)</f>
        <v>0</v>
      </c>
      <c r="J240" s="166"/>
      <c r="K240" s="166">
        <f>SUM(K241:K242)</f>
        <v>0</v>
      </c>
      <c r="L240" s="166"/>
      <c r="M240" s="166">
        <f>SUM(M241:M242)</f>
        <v>0</v>
      </c>
      <c r="N240" s="165"/>
      <c r="O240" s="165">
        <f>SUM(O241:O242)</f>
        <v>0</v>
      </c>
      <c r="P240" s="165"/>
      <c r="Q240" s="165">
        <f>SUM(Q241:Q242)</f>
        <v>0</v>
      </c>
      <c r="R240" s="166"/>
      <c r="S240" s="166"/>
      <c r="T240" s="167"/>
      <c r="U240" s="161"/>
      <c r="V240" s="161">
        <f>SUM(V241:V242)</f>
        <v>0.31</v>
      </c>
      <c r="W240" s="161"/>
      <c r="X240" s="161"/>
      <c r="Y240" s="161"/>
      <c r="AG240" t="s">
        <v>145</v>
      </c>
    </row>
    <row r="241" spans="1:60" ht="20.399999999999999" outlineLevel="1" x14ac:dyDescent="0.25">
      <c r="A241" s="176">
        <v>77</v>
      </c>
      <c r="B241" s="177" t="s">
        <v>436</v>
      </c>
      <c r="C241" s="186" t="s">
        <v>437</v>
      </c>
      <c r="D241" s="178" t="s">
        <v>438</v>
      </c>
      <c r="E241" s="179">
        <v>1</v>
      </c>
      <c r="F241" s="180"/>
      <c r="G241" s="181">
        <f>ROUND(E241*F241,2)</f>
        <v>0</v>
      </c>
      <c r="H241" s="180"/>
      <c r="I241" s="181">
        <f>ROUND(E241*H241,2)</f>
        <v>0</v>
      </c>
      <c r="J241" s="180"/>
      <c r="K241" s="181">
        <f>ROUND(E241*J241,2)</f>
        <v>0</v>
      </c>
      <c r="L241" s="181">
        <v>12</v>
      </c>
      <c r="M241" s="181">
        <f>G241*(1+L241/100)</f>
        <v>0</v>
      </c>
      <c r="N241" s="179">
        <v>0</v>
      </c>
      <c r="O241" s="179">
        <f>ROUND(E241*N241,2)</f>
        <v>0</v>
      </c>
      <c r="P241" s="179">
        <v>0</v>
      </c>
      <c r="Q241" s="179">
        <f>ROUND(E241*P241,2)</f>
        <v>0</v>
      </c>
      <c r="R241" s="181"/>
      <c r="S241" s="181" t="s">
        <v>261</v>
      </c>
      <c r="T241" s="182" t="s">
        <v>266</v>
      </c>
      <c r="U241" s="158">
        <v>0.24399999999999999</v>
      </c>
      <c r="V241" s="158">
        <f>ROUND(E241*U241,2)</f>
        <v>0.24</v>
      </c>
      <c r="W241" s="158"/>
      <c r="X241" s="158" t="s">
        <v>151</v>
      </c>
      <c r="Y241" s="158" t="s">
        <v>152</v>
      </c>
      <c r="Z241" s="148"/>
      <c r="AA241" s="148"/>
      <c r="AB241" s="148"/>
      <c r="AC241" s="148"/>
      <c r="AD241" s="148"/>
      <c r="AE241" s="148"/>
      <c r="AF241" s="148"/>
      <c r="AG241" s="148" t="s">
        <v>153</v>
      </c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ht="30.6" outlineLevel="1" x14ac:dyDescent="0.25">
      <c r="A242" s="176">
        <v>78</v>
      </c>
      <c r="B242" s="177" t="s">
        <v>439</v>
      </c>
      <c r="C242" s="186" t="s">
        <v>440</v>
      </c>
      <c r="D242" s="178" t="s">
        <v>438</v>
      </c>
      <c r="E242" s="179">
        <v>1</v>
      </c>
      <c r="F242" s="180"/>
      <c r="G242" s="181">
        <f>ROUND(E242*F242,2)</f>
        <v>0</v>
      </c>
      <c r="H242" s="180"/>
      <c r="I242" s="181">
        <f>ROUND(E242*H242,2)</f>
        <v>0</v>
      </c>
      <c r="J242" s="180"/>
      <c r="K242" s="181">
        <f>ROUND(E242*J242,2)</f>
        <v>0</v>
      </c>
      <c r="L242" s="181">
        <v>12</v>
      </c>
      <c r="M242" s="181">
        <f>G242*(1+L242/100)</f>
        <v>0</v>
      </c>
      <c r="N242" s="179">
        <v>2.1000000000000001E-4</v>
      </c>
      <c r="O242" s="179">
        <f>ROUND(E242*N242,2)</f>
        <v>0</v>
      </c>
      <c r="P242" s="179">
        <v>0</v>
      </c>
      <c r="Q242" s="179">
        <f>ROUND(E242*P242,2)</f>
        <v>0</v>
      </c>
      <c r="R242" s="181"/>
      <c r="S242" s="181" t="s">
        <v>261</v>
      </c>
      <c r="T242" s="182" t="s">
        <v>266</v>
      </c>
      <c r="U242" s="158">
        <v>7.0000000000000007E-2</v>
      </c>
      <c r="V242" s="158">
        <f>ROUND(E242*U242,2)</f>
        <v>7.0000000000000007E-2</v>
      </c>
      <c r="W242" s="158"/>
      <c r="X242" s="158" t="s">
        <v>151</v>
      </c>
      <c r="Y242" s="158" t="s">
        <v>152</v>
      </c>
      <c r="Z242" s="148"/>
      <c r="AA242" s="148"/>
      <c r="AB242" s="148"/>
      <c r="AC242" s="148"/>
      <c r="AD242" s="148"/>
      <c r="AE242" s="148"/>
      <c r="AF242" s="148"/>
      <c r="AG242" s="148" t="s">
        <v>153</v>
      </c>
      <c r="AH242" s="148"/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</row>
    <row r="243" spans="1:60" x14ac:dyDescent="0.25">
      <c r="A243" s="162" t="s">
        <v>144</v>
      </c>
      <c r="B243" s="163" t="s">
        <v>111</v>
      </c>
      <c r="C243" s="183" t="s">
        <v>112</v>
      </c>
      <c r="D243" s="164"/>
      <c r="E243" s="165"/>
      <c r="F243" s="166"/>
      <c r="G243" s="166">
        <f>SUMIF(AG244:AG245,"&lt;&gt;NOR",G244:G245)</f>
        <v>0</v>
      </c>
      <c r="H243" s="166"/>
      <c r="I243" s="166">
        <f>SUM(I244:I245)</f>
        <v>0</v>
      </c>
      <c r="J243" s="166"/>
      <c r="K243" s="166">
        <f>SUM(K244:K245)</f>
        <v>0</v>
      </c>
      <c r="L243" s="166"/>
      <c r="M243" s="166">
        <f>SUM(M244:M245)</f>
        <v>0</v>
      </c>
      <c r="N243" s="165"/>
      <c r="O243" s="165">
        <f>SUM(O244:O245)</f>
        <v>0</v>
      </c>
      <c r="P243" s="165"/>
      <c r="Q243" s="165">
        <f>SUM(Q244:Q245)</f>
        <v>0</v>
      </c>
      <c r="R243" s="166"/>
      <c r="S243" s="166"/>
      <c r="T243" s="167"/>
      <c r="U243" s="161"/>
      <c r="V243" s="161">
        <f>SUM(V244:V245)</f>
        <v>11.04</v>
      </c>
      <c r="W243" s="161"/>
      <c r="X243" s="161"/>
      <c r="Y243" s="161"/>
      <c r="AG243" t="s">
        <v>145</v>
      </c>
    </row>
    <row r="244" spans="1:60" outlineLevel="1" x14ac:dyDescent="0.25">
      <c r="A244" s="169">
        <v>79</v>
      </c>
      <c r="B244" s="170" t="s">
        <v>441</v>
      </c>
      <c r="C244" s="184" t="s">
        <v>442</v>
      </c>
      <c r="D244" s="171" t="s">
        <v>148</v>
      </c>
      <c r="E244" s="172">
        <v>220.8</v>
      </c>
      <c r="F244" s="173"/>
      <c r="G244" s="174">
        <f>ROUND(E244*F244,2)</f>
        <v>0</v>
      </c>
      <c r="H244" s="173"/>
      <c r="I244" s="174">
        <f>ROUND(E244*H244,2)</f>
        <v>0</v>
      </c>
      <c r="J244" s="173"/>
      <c r="K244" s="174">
        <f>ROUND(E244*J244,2)</f>
        <v>0</v>
      </c>
      <c r="L244" s="174">
        <v>12</v>
      </c>
      <c r="M244" s="174">
        <f>G244*(1+L244/100)</f>
        <v>0</v>
      </c>
      <c r="N244" s="172">
        <v>2.0000000000000002E-5</v>
      </c>
      <c r="O244" s="172">
        <f>ROUND(E244*N244,2)</f>
        <v>0</v>
      </c>
      <c r="P244" s="172">
        <v>0</v>
      </c>
      <c r="Q244" s="172">
        <f>ROUND(E244*P244,2)</f>
        <v>0</v>
      </c>
      <c r="R244" s="174"/>
      <c r="S244" s="174" t="s">
        <v>149</v>
      </c>
      <c r="T244" s="175" t="s">
        <v>150</v>
      </c>
      <c r="U244" s="158">
        <v>0.05</v>
      </c>
      <c r="V244" s="158">
        <f>ROUND(E244*U244,2)</f>
        <v>11.04</v>
      </c>
      <c r="W244" s="158"/>
      <c r="X244" s="158" t="s">
        <v>151</v>
      </c>
      <c r="Y244" s="158" t="s">
        <v>152</v>
      </c>
      <c r="Z244" s="148"/>
      <c r="AA244" s="148"/>
      <c r="AB244" s="148"/>
      <c r="AC244" s="148"/>
      <c r="AD244" s="148"/>
      <c r="AE244" s="148"/>
      <c r="AF244" s="148"/>
      <c r="AG244" s="148" t="s">
        <v>153</v>
      </c>
      <c r="AH244" s="148"/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ht="20.399999999999999" outlineLevel="2" x14ac:dyDescent="0.25">
      <c r="A245" s="155"/>
      <c r="B245" s="156"/>
      <c r="C245" s="185" t="s">
        <v>443</v>
      </c>
      <c r="D245" s="159"/>
      <c r="E245" s="160">
        <v>220.8</v>
      </c>
      <c r="F245" s="158"/>
      <c r="G245" s="158"/>
      <c r="H245" s="158"/>
      <c r="I245" s="158"/>
      <c r="J245" s="158"/>
      <c r="K245" s="158"/>
      <c r="L245" s="158"/>
      <c r="M245" s="158"/>
      <c r="N245" s="157"/>
      <c r="O245" s="157"/>
      <c r="P245" s="157"/>
      <c r="Q245" s="157"/>
      <c r="R245" s="158"/>
      <c r="S245" s="158"/>
      <c r="T245" s="158"/>
      <c r="U245" s="158"/>
      <c r="V245" s="158"/>
      <c r="W245" s="158"/>
      <c r="X245" s="158"/>
      <c r="Y245" s="158"/>
      <c r="Z245" s="148"/>
      <c r="AA245" s="148"/>
      <c r="AB245" s="148"/>
      <c r="AC245" s="148"/>
      <c r="AD245" s="148"/>
      <c r="AE245" s="148"/>
      <c r="AF245" s="148"/>
      <c r="AG245" s="148" t="s">
        <v>155</v>
      </c>
      <c r="AH245" s="148">
        <v>0</v>
      </c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x14ac:dyDescent="0.25">
      <c r="A246" s="162" t="s">
        <v>144</v>
      </c>
      <c r="B246" s="163" t="s">
        <v>113</v>
      </c>
      <c r="C246" s="183" t="s">
        <v>114</v>
      </c>
      <c r="D246" s="164"/>
      <c r="E246" s="165"/>
      <c r="F246" s="166"/>
      <c r="G246" s="166">
        <f>SUMIF(AG247:AG253,"&lt;&gt;NOR",G247:G253)</f>
        <v>0</v>
      </c>
      <c r="H246" s="166"/>
      <c r="I246" s="166">
        <f>SUM(I247:I253)</f>
        <v>0</v>
      </c>
      <c r="J246" s="166"/>
      <c r="K246" s="166">
        <f>SUM(K247:K253)</f>
        <v>0</v>
      </c>
      <c r="L246" s="166"/>
      <c r="M246" s="166">
        <f>SUM(M247:M253)</f>
        <v>0</v>
      </c>
      <c r="N246" s="165"/>
      <c r="O246" s="165">
        <f>SUM(O247:O253)</f>
        <v>0</v>
      </c>
      <c r="P246" s="165"/>
      <c r="Q246" s="165">
        <f>SUM(Q247:Q253)</f>
        <v>0</v>
      </c>
      <c r="R246" s="166"/>
      <c r="S246" s="166"/>
      <c r="T246" s="167"/>
      <c r="U246" s="161"/>
      <c r="V246" s="161">
        <f>SUM(V247:V253)</f>
        <v>588.33000000000004</v>
      </c>
      <c r="W246" s="161"/>
      <c r="X246" s="161"/>
      <c r="Y246" s="161"/>
      <c r="AG246" t="s">
        <v>145</v>
      </c>
    </row>
    <row r="247" spans="1:60" outlineLevel="1" x14ac:dyDescent="0.25">
      <c r="A247" s="176">
        <v>80</v>
      </c>
      <c r="B247" s="177" t="s">
        <v>444</v>
      </c>
      <c r="C247" s="186" t="s">
        <v>445</v>
      </c>
      <c r="D247" s="178" t="s">
        <v>324</v>
      </c>
      <c r="E247" s="179">
        <v>228.83198999999999</v>
      </c>
      <c r="F247" s="180"/>
      <c r="G247" s="181">
        <f t="shared" ref="G247:G253" si="0">ROUND(E247*F247,2)</f>
        <v>0</v>
      </c>
      <c r="H247" s="180"/>
      <c r="I247" s="181">
        <f t="shared" ref="I247:I253" si="1">ROUND(E247*H247,2)</f>
        <v>0</v>
      </c>
      <c r="J247" s="180"/>
      <c r="K247" s="181">
        <f t="shared" ref="K247:K253" si="2">ROUND(E247*J247,2)</f>
        <v>0</v>
      </c>
      <c r="L247" s="181">
        <v>12</v>
      </c>
      <c r="M247" s="181">
        <f t="shared" ref="M247:M253" si="3">G247*(1+L247/100)</f>
        <v>0</v>
      </c>
      <c r="N247" s="179">
        <v>0</v>
      </c>
      <c r="O247" s="179">
        <f t="shared" ref="O247:O253" si="4">ROUND(E247*N247,2)</f>
        <v>0</v>
      </c>
      <c r="P247" s="179">
        <v>0</v>
      </c>
      <c r="Q247" s="179">
        <f t="shared" ref="Q247:Q253" si="5">ROUND(E247*P247,2)</f>
        <v>0</v>
      </c>
      <c r="R247" s="181"/>
      <c r="S247" s="181" t="s">
        <v>149</v>
      </c>
      <c r="T247" s="182" t="s">
        <v>150</v>
      </c>
      <c r="U247" s="158">
        <v>0</v>
      </c>
      <c r="V247" s="158">
        <f t="shared" ref="V247:V253" si="6">ROUND(E247*U247,2)</f>
        <v>0</v>
      </c>
      <c r="W247" s="158"/>
      <c r="X247" s="158" t="s">
        <v>446</v>
      </c>
      <c r="Y247" s="158" t="s">
        <v>152</v>
      </c>
      <c r="Z247" s="148"/>
      <c r="AA247" s="148"/>
      <c r="AB247" s="148"/>
      <c r="AC247" s="148"/>
      <c r="AD247" s="148"/>
      <c r="AE247" s="148"/>
      <c r="AF247" s="148"/>
      <c r="AG247" s="148" t="s">
        <v>447</v>
      </c>
      <c r="AH247" s="148"/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outlineLevel="1" x14ac:dyDescent="0.25">
      <c r="A248" s="176">
        <v>81</v>
      </c>
      <c r="B248" s="177" t="s">
        <v>448</v>
      </c>
      <c r="C248" s="186" t="s">
        <v>449</v>
      </c>
      <c r="D248" s="178" t="s">
        <v>324</v>
      </c>
      <c r="E248" s="179">
        <v>228.83198999999999</v>
      </c>
      <c r="F248" s="180"/>
      <c r="G248" s="181">
        <f t="shared" si="0"/>
        <v>0</v>
      </c>
      <c r="H248" s="180"/>
      <c r="I248" s="181">
        <f t="shared" si="1"/>
        <v>0</v>
      </c>
      <c r="J248" s="180"/>
      <c r="K248" s="181">
        <f t="shared" si="2"/>
        <v>0</v>
      </c>
      <c r="L248" s="181">
        <v>12</v>
      </c>
      <c r="M248" s="181">
        <f t="shared" si="3"/>
        <v>0</v>
      </c>
      <c r="N248" s="179">
        <v>0</v>
      </c>
      <c r="O248" s="179">
        <f t="shared" si="4"/>
        <v>0</v>
      </c>
      <c r="P248" s="179">
        <v>0</v>
      </c>
      <c r="Q248" s="179">
        <f t="shared" si="5"/>
        <v>0</v>
      </c>
      <c r="R248" s="181"/>
      <c r="S248" s="181" t="s">
        <v>149</v>
      </c>
      <c r="T248" s="182" t="s">
        <v>150</v>
      </c>
      <c r="U248" s="158">
        <v>0.26500000000000001</v>
      </c>
      <c r="V248" s="158">
        <f t="shared" si="6"/>
        <v>60.64</v>
      </c>
      <c r="W248" s="158"/>
      <c r="X248" s="158" t="s">
        <v>446</v>
      </c>
      <c r="Y248" s="158" t="s">
        <v>152</v>
      </c>
      <c r="Z248" s="148"/>
      <c r="AA248" s="148"/>
      <c r="AB248" s="148"/>
      <c r="AC248" s="148"/>
      <c r="AD248" s="148"/>
      <c r="AE248" s="148"/>
      <c r="AF248" s="148"/>
      <c r="AG248" s="148" t="s">
        <v>447</v>
      </c>
      <c r="AH248" s="148"/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outlineLevel="1" x14ac:dyDescent="0.25">
      <c r="A249" s="176">
        <v>82</v>
      </c>
      <c r="B249" s="177" t="s">
        <v>450</v>
      </c>
      <c r="C249" s="186" t="s">
        <v>451</v>
      </c>
      <c r="D249" s="178" t="s">
        <v>324</v>
      </c>
      <c r="E249" s="179">
        <v>228.83198999999999</v>
      </c>
      <c r="F249" s="180"/>
      <c r="G249" s="181">
        <f t="shared" si="0"/>
        <v>0</v>
      </c>
      <c r="H249" s="180"/>
      <c r="I249" s="181">
        <f t="shared" si="1"/>
        <v>0</v>
      </c>
      <c r="J249" s="180"/>
      <c r="K249" s="181">
        <f t="shared" si="2"/>
        <v>0</v>
      </c>
      <c r="L249" s="181">
        <v>12</v>
      </c>
      <c r="M249" s="181">
        <f t="shared" si="3"/>
        <v>0</v>
      </c>
      <c r="N249" s="179">
        <v>0</v>
      </c>
      <c r="O249" s="179">
        <f t="shared" si="4"/>
        <v>0</v>
      </c>
      <c r="P249" s="179">
        <v>0</v>
      </c>
      <c r="Q249" s="179">
        <f t="shared" si="5"/>
        <v>0</v>
      </c>
      <c r="R249" s="181"/>
      <c r="S249" s="181" t="s">
        <v>149</v>
      </c>
      <c r="T249" s="182" t="s">
        <v>150</v>
      </c>
      <c r="U249" s="158">
        <v>0.95899999999999996</v>
      </c>
      <c r="V249" s="158">
        <f t="shared" si="6"/>
        <v>219.45</v>
      </c>
      <c r="W249" s="158"/>
      <c r="X249" s="158" t="s">
        <v>446</v>
      </c>
      <c r="Y249" s="158" t="s">
        <v>152</v>
      </c>
      <c r="Z249" s="148"/>
      <c r="AA249" s="148"/>
      <c r="AB249" s="148"/>
      <c r="AC249" s="148"/>
      <c r="AD249" s="148"/>
      <c r="AE249" s="148"/>
      <c r="AF249" s="148"/>
      <c r="AG249" s="148" t="s">
        <v>447</v>
      </c>
      <c r="AH249" s="148"/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</row>
    <row r="250" spans="1:60" outlineLevel="1" x14ac:dyDescent="0.25">
      <c r="A250" s="176">
        <v>83</v>
      </c>
      <c r="B250" s="177" t="s">
        <v>452</v>
      </c>
      <c r="C250" s="186" t="s">
        <v>453</v>
      </c>
      <c r="D250" s="178" t="s">
        <v>324</v>
      </c>
      <c r="E250" s="179">
        <v>228.83198999999999</v>
      </c>
      <c r="F250" s="180"/>
      <c r="G250" s="181">
        <f t="shared" si="0"/>
        <v>0</v>
      </c>
      <c r="H250" s="180"/>
      <c r="I250" s="181">
        <f t="shared" si="1"/>
        <v>0</v>
      </c>
      <c r="J250" s="180"/>
      <c r="K250" s="181">
        <f t="shared" si="2"/>
        <v>0</v>
      </c>
      <c r="L250" s="181">
        <v>12</v>
      </c>
      <c r="M250" s="181">
        <f t="shared" si="3"/>
        <v>0</v>
      </c>
      <c r="N250" s="179">
        <v>0</v>
      </c>
      <c r="O250" s="179">
        <f t="shared" si="4"/>
        <v>0</v>
      </c>
      <c r="P250" s="179">
        <v>0</v>
      </c>
      <c r="Q250" s="179">
        <f t="shared" si="5"/>
        <v>0</v>
      </c>
      <c r="R250" s="181"/>
      <c r="S250" s="181" t="s">
        <v>149</v>
      </c>
      <c r="T250" s="182" t="s">
        <v>150</v>
      </c>
      <c r="U250" s="158">
        <v>0.49</v>
      </c>
      <c r="V250" s="158">
        <f t="shared" si="6"/>
        <v>112.13</v>
      </c>
      <c r="W250" s="158"/>
      <c r="X250" s="158" t="s">
        <v>446</v>
      </c>
      <c r="Y250" s="158" t="s">
        <v>152</v>
      </c>
      <c r="Z250" s="148"/>
      <c r="AA250" s="148"/>
      <c r="AB250" s="148"/>
      <c r="AC250" s="148"/>
      <c r="AD250" s="148"/>
      <c r="AE250" s="148"/>
      <c r="AF250" s="148"/>
      <c r="AG250" s="148" t="s">
        <v>447</v>
      </c>
      <c r="AH250" s="148"/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</row>
    <row r="251" spans="1:60" outlineLevel="1" x14ac:dyDescent="0.25">
      <c r="A251" s="176">
        <v>84</v>
      </c>
      <c r="B251" s="177" t="s">
        <v>454</v>
      </c>
      <c r="C251" s="186" t="s">
        <v>455</v>
      </c>
      <c r="D251" s="178" t="s">
        <v>324</v>
      </c>
      <c r="E251" s="179">
        <v>228.83198999999999</v>
      </c>
      <c r="F251" s="180"/>
      <c r="G251" s="181">
        <f t="shared" si="0"/>
        <v>0</v>
      </c>
      <c r="H251" s="180"/>
      <c r="I251" s="181">
        <f t="shared" si="1"/>
        <v>0</v>
      </c>
      <c r="J251" s="180"/>
      <c r="K251" s="181">
        <f t="shared" si="2"/>
        <v>0</v>
      </c>
      <c r="L251" s="181">
        <v>12</v>
      </c>
      <c r="M251" s="181">
        <f t="shared" si="3"/>
        <v>0</v>
      </c>
      <c r="N251" s="179">
        <v>0</v>
      </c>
      <c r="O251" s="179">
        <f t="shared" si="4"/>
        <v>0</v>
      </c>
      <c r="P251" s="179">
        <v>0</v>
      </c>
      <c r="Q251" s="179">
        <f t="shared" si="5"/>
        <v>0</v>
      </c>
      <c r="R251" s="181"/>
      <c r="S251" s="181" t="s">
        <v>149</v>
      </c>
      <c r="T251" s="182" t="s">
        <v>150</v>
      </c>
      <c r="U251" s="158">
        <v>0.105</v>
      </c>
      <c r="V251" s="158">
        <f t="shared" si="6"/>
        <v>24.03</v>
      </c>
      <c r="W251" s="158"/>
      <c r="X251" s="158" t="s">
        <v>446</v>
      </c>
      <c r="Y251" s="158" t="s">
        <v>152</v>
      </c>
      <c r="Z251" s="148"/>
      <c r="AA251" s="148"/>
      <c r="AB251" s="148"/>
      <c r="AC251" s="148"/>
      <c r="AD251" s="148"/>
      <c r="AE251" s="148"/>
      <c r="AF251" s="148"/>
      <c r="AG251" s="148" t="s">
        <v>447</v>
      </c>
      <c r="AH251" s="148"/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</row>
    <row r="252" spans="1:60" ht="20.399999999999999" outlineLevel="1" x14ac:dyDescent="0.25">
      <c r="A252" s="176">
        <v>85</v>
      </c>
      <c r="B252" s="177" t="s">
        <v>456</v>
      </c>
      <c r="C252" s="186" t="s">
        <v>457</v>
      </c>
      <c r="D252" s="178" t="s">
        <v>324</v>
      </c>
      <c r="E252" s="179">
        <v>228.83198999999999</v>
      </c>
      <c r="F252" s="180"/>
      <c r="G252" s="181">
        <f t="shared" si="0"/>
        <v>0</v>
      </c>
      <c r="H252" s="180"/>
      <c r="I252" s="181">
        <f t="shared" si="1"/>
        <v>0</v>
      </c>
      <c r="J252" s="180"/>
      <c r="K252" s="181">
        <f t="shared" si="2"/>
        <v>0</v>
      </c>
      <c r="L252" s="181">
        <v>12</v>
      </c>
      <c r="M252" s="181">
        <f t="shared" si="3"/>
        <v>0</v>
      </c>
      <c r="N252" s="179">
        <v>0</v>
      </c>
      <c r="O252" s="179">
        <f t="shared" si="4"/>
        <v>0</v>
      </c>
      <c r="P252" s="179">
        <v>0</v>
      </c>
      <c r="Q252" s="179">
        <f t="shared" si="5"/>
        <v>0</v>
      </c>
      <c r="R252" s="181"/>
      <c r="S252" s="181" t="s">
        <v>149</v>
      </c>
      <c r="T252" s="182" t="s">
        <v>150</v>
      </c>
      <c r="U252" s="158">
        <v>0</v>
      </c>
      <c r="V252" s="158">
        <f t="shared" si="6"/>
        <v>0</v>
      </c>
      <c r="W252" s="158"/>
      <c r="X252" s="158" t="s">
        <v>446</v>
      </c>
      <c r="Y252" s="158" t="s">
        <v>152</v>
      </c>
      <c r="Z252" s="148"/>
      <c r="AA252" s="148"/>
      <c r="AB252" s="148"/>
      <c r="AC252" s="148"/>
      <c r="AD252" s="148"/>
      <c r="AE252" s="148"/>
      <c r="AF252" s="148"/>
      <c r="AG252" s="148" t="s">
        <v>447</v>
      </c>
      <c r="AH252" s="148"/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outlineLevel="1" x14ac:dyDescent="0.25">
      <c r="A253" s="176">
        <v>86</v>
      </c>
      <c r="B253" s="177" t="s">
        <v>458</v>
      </c>
      <c r="C253" s="186" t="s">
        <v>459</v>
      </c>
      <c r="D253" s="178" t="s">
        <v>324</v>
      </c>
      <c r="E253" s="179">
        <v>228.83198999999999</v>
      </c>
      <c r="F253" s="180"/>
      <c r="G253" s="181">
        <f t="shared" si="0"/>
        <v>0</v>
      </c>
      <c r="H253" s="180"/>
      <c r="I253" s="181">
        <f t="shared" si="1"/>
        <v>0</v>
      </c>
      <c r="J253" s="180"/>
      <c r="K253" s="181">
        <f t="shared" si="2"/>
        <v>0</v>
      </c>
      <c r="L253" s="181">
        <v>12</v>
      </c>
      <c r="M253" s="181">
        <f t="shared" si="3"/>
        <v>0</v>
      </c>
      <c r="N253" s="179">
        <v>0</v>
      </c>
      <c r="O253" s="179">
        <f t="shared" si="4"/>
        <v>0</v>
      </c>
      <c r="P253" s="179">
        <v>0</v>
      </c>
      <c r="Q253" s="179">
        <f t="shared" si="5"/>
        <v>0</v>
      </c>
      <c r="R253" s="181"/>
      <c r="S253" s="181" t="s">
        <v>149</v>
      </c>
      <c r="T253" s="182" t="s">
        <v>150</v>
      </c>
      <c r="U253" s="158">
        <v>0.752</v>
      </c>
      <c r="V253" s="158">
        <f t="shared" si="6"/>
        <v>172.08</v>
      </c>
      <c r="W253" s="158"/>
      <c r="X253" s="158" t="s">
        <v>446</v>
      </c>
      <c r="Y253" s="158" t="s">
        <v>152</v>
      </c>
      <c r="Z253" s="148"/>
      <c r="AA253" s="148"/>
      <c r="AB253" s="148"/>
      <c r="AC253" s="148"/>
      <c r="AD253" s="148"/>
      <c r="AE253" s="148"/>
      <c r="AF253" s="148"/>
      <c r="AG253" s="148" t="s">
        <v>447</v>
      </c>
      <c r="AH253" s="148"/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x14ac:dyDescent="0.25">
      <c r="A254" s="162" t="s">
        <v>144</v>
      </c>
      <c r="B254" s="163" t="s">
        <v>116</v>
      </c>
      <c r="C254" s="183" t="s">
        <v>29</v>
      </c>
      <c r="D254" s="164"/>
      <c r="E254" s="165"/>
      <c r="F254" s="166"/>
      <c r="G254" s="166">
        <f>SUMIF(AG255:AG258,"&lt;&gt;NOR",G255:G258)</f>
        <v>0</v>
      </c>
      <c r="H254" s="166"/>
      <c r="I254" s="166">
        <f>SUM(I255:I258)</f>
        <v>0</v>
      </c>
      <c r="J254" s="166"/>
      <c r="K254" s="166">
        <f>SUM(K255:K258)</f>
        <v>0</v>
      </c>
      <c r="L254" s="166"/>
      <c r="M254" s="166">
        <f>SUM(M255:M258)</f>
        <v>0</v>
      </c>
      <c r="N254" s="165"/>
      <c r="O254" s="165">
        <f>SUM(O255:O258)</f>
        <v>0</v>
      </c>
      <c r="P254" s="165"/>
      <c r="Q254" s="165">
        <f>SUM(Q255:Q258)</f>
        <v>0</v>
      </c>
      <c r="R254" s="166"/>
      <c r="S254" s="166"/>
      <c r="T254" s="167"/>
      <c r="U254" s="161"/>
      <c r="V254" s="161">
        <f>SUM(V255:V258)</f>
        <v>0</v>
      </c>
      <c r="W254" s="161"/>
      <c r="X254" s="161"/>
      <c r="Y254" s="161"/>
      <c r="AG254" t="s">
        <v>145</v>
      </c>
    </row>
    <row r="255" spans="1:60" outlineLevel="1" x14ac:dyDescent="0.25">
      <c r="A255" s="169">
        <v>87</v>
      </c>
      <c r="B255" s="170" t="s">
        <v>460</v>
      </c>
      <c r="C255" s="184" t="s">
        <v>461</v>
      </c>
      <c r="D255" s="171" t="s">
        <v>462</v>
      </c>
      <c r="E255" s="172">
        <v>1</v>
      </c>
      <c r="F255" s="173"/>
      <c r="G255" s="174">
        <f>ROUND(E255*F255,2)</f>
        <v>0</v>
      </c>
      <c r="H255" s="173"/>
      <c r="I255" s="174">
        <f>ROUND(E255*H255,2)</f>
        <v>0</v>
      </c>
      <c r="J255" s="173"/>
      <c r="K255" s="174">
        <f>ROUND(E255*J255,2)</f>
        <v>0</v>
      </c>
      <c r="L255" s="174">
        <v>12</v>
      </c>
      <c r="M255" s="174">
        <f>G255*(1+L255/100)</f>
        <v>0</v>
      </c>
      <c r="N255" s="172">
        <v>0</v>
      </c>
      <c r="O255" s="172">
        <f>ROUND(E255*N255,2)</f>
        <v>0</v>
      </c>
      <c r="P255" s="172">
        <v>0</v>
      </c>
      <c r="Q255" s="172">
        <f>ROUND(E255*P255,2)</f>
        <v>0</v>
      </c>
      <c r="R255" s="174"/>
      <c r="S255" s="174" t="s">
        <v>149</v>
      </c>
      <c r="T255" s="175" t="s">
        <v>266</v>
      </c>
      <c r="U255" s="158">
        <v>0</v>
      </c>
      <c r="V255" s="158">
        <f>ROUND(E255*U255,2)</f>
        <v>0</v>
      </c>
      <c r="W255" s="158"/>
      <c r="X255" s="158" t="s">
        <v>463</v>
      </c>
      <c r="Y255" s="158" t="s">
        <v>152</v>
      </c>
      <c r="Z255" s="148"/>
      <c r="AA255" s="148"/>
      <c r="AB255" s="148"/>
      <c r="AC255" s="148"/>
      <c r="AD255" s="148"/>
      <c r="AE255" s="148"/>
      <c r="AF255" s="148"/>
      <c r="AG255" s="148" t="s">
        <v>464</v>
      </c>
      <c r="AH255" s="148"/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outlineLevel="2" x14ac:dyDescent="0.25">
      <c r="A256" s="155"/>
      <c r="B256" s="156"/>
      <c r="C256" s="185" t="s">
        <v>465</v>
      </c>
      <c r="D256" s="159"/>
      <c r="E256" s="160">
        <v>1</v>
      </c>
      <c r="F256" s="158"/>
      <c r="G256" s="158"/>
      <c r="H256" s="158"/>
      <c r="I256" s="158"/>
      <c r="J256" s="158"/>
      <c r="K256" s="158"/>
      <c r="L256" s="158"/>
      <c r="M256" s="158"/>
      <c r="N256" s="157"/>
      <c r="O256" s="157"/>
      <c r="P256" s="157"/>
      <c r="Q256" s="157"/>
      <c r="R256" s="158"/>
      <c r="S256" s="158"/>
      <c r="T256" s="158"/>
      <c r="U256" s="158"/>
      <c r="V256" s="158"/>
      <c r="W256" s="158"/>
      <c r="X256" s="158"/>
      <c r="Y256" s="158"/>
      <c r="Z256" s="148"/>
      <c r="AA256" s="148"/>
      <c r="AB256" s="148"/>
      <c r="AC256" s="148"/>
      <c r="AD256" s="148"/>
      <c r="AE256" s="148"/>
      <c r="AF256" s="148"/>
      <c r="AG256" s="148" t="s">
        <v>155</v>
      </c>
      <c r="AH256" s="148">
        <v>0</v>
      </c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</row>
    <row r="257" spans="1:60" outlineLevel="1" x14ac:dyDescent="0.25">
      <c r="A257" s="176">
        <v>88</v>
      </c>
      <c r="B257" s="177" t="s">
        <v>466</v>
      </c>
      <c r="C257" s="186" t="s">
        <v>467</v>
      </c>
      <c r="D257" s="178" t="s">
        <v>462</v>
      </c>
      <c r="E257" s="179">
        <v>1</v>
      </c>
      <c r="F257" s="180"/>
      <c r="G257" s="181">
        <f>ROUND(E257*F257,2)</f>
        <v>0</v>
      </c>
      <c r="H257" s="180"/>
      <c r="I257" s="181">
        <f>ROUND(E257*H257,2)</f>
        <v>0</v>
      </c>
      <c r="J257" s="180"/>
      <c r="K257" s="181">
        <f>ROUND(E257*J257,2)</f>
        <v>0</v>
      </c>
      <c r="L257" s="181">
        <v>12</v>
      </c>
      <c r="M257" s="181">
        <f>G257*(1+L257/100)</f>
        <v>0</v>
      </c>
      <c r="N257" s="179">
        <v>0</v>
      </c>
      <c r="O257" s="179">
        <f>ROUND(E257*N257,2)</f>
        <v>0</v>
      </c>
      <c r="P257" s="179">
        <v>0</v>
      </c>
      <c r="Q257" s="179">
        <f>ROUND(E257*P257,2)</f>
        <v>0</v>
      </c>
      <c r="R257" s="181"/>
      <c r="S257" s="181" t="s">
        <v>149</v>
      </c>
      <c r="T257" s="182" t="s">
        <v>266</v>
      </c>
      <c r="U257" s="158">
        <v>0</v>
      </c>
      <c r="V257" s="158">
        <f>ROUND(E257*U257,2)</f>
        <v>0</v>
      </c>
      <c r="W257" s="158"/>
      <c r="X257" s="158" t="s">
        <v>463</v>
      </c>
      <c r="Y257" s="158" t="s">
        <v>152</v>
      </c>
      <c r="Z257" s="148"/>
      <c r="AA257" s="148"/>
      <c r="AB257" s="148"/>
      <c r="AC257" s="148"/>
      <c r="AD257" s="148"/>
      <c r="AE257" s="148"/>
      <c r="AF257" s="148"/>
      <c r="AG257" s="148" t="s">
        <v>464</v>
      </c>
      <c r="AH257" s="148"/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outlineLevel="1" x14ac:dyDescent="0.25">
      <c r="A258" s="176">
        <v>89</v>
      </c>
      <c r="B258" s="177" t="s">
        <v>468</v>
      </c>
      <c r="C258" s="186" t="s">
        <v>469</v>
      </c>
      <c r="D258" s="178" t="s">
        <v>462</v>
      </c>
      <c r="E258" s="179">
        <v>1</v>
      </c>
      <c r="F258" s="180"/>
      <c r="G258" s="181">
        <f>ROUND(E258*F258,2)</f>
        <v>0</v>
      </c>
      <c r="H258" s="180"/>
      <c r="I258" s="181">
        <f>ROUND(E258*H258,2)</f>
        <v>0</v>
      </c>
      <c r="J258" s="180"/>
      <c r="K258" s="181">
        <f>ROUND(E258*J258,2)</f>
        <v>0</v>
      </c>
      <c r="L258" s="181">
        <v>12</v>
      </c>
      <c r="M258" s="181">
        <f>G258*(1+L258/100)</f>
        <v>0</v>
      </c>
      <c r="N258" s="179">
        <v>0</v>
      </c>
      <c r="O258" s="179">
        <f>ROUND(E258*N258,2)</f>
        <v>0</v>
      </c>
      <c r="P258" s="179">
        <v>0</v>
      </c>
      <c r="Q258" s="179">
        <f>ROUND(E258*P258,2)</f>
        <v>0</v>
      </c>
      <c r="R258" s="181"/>
      <c r="S258" s="181" t="s">
        <v>261</v>
      </c>
      <c r="T258" s="182" t="s">
        <v>266</v>
      </c>
      <c r="U258" s="158">
        <v>0</v>
      </c>
      <c r="V258" s="158">
        <f>ROUND(E258*U258,2)</f>
        <v>0</v>
      </c>
      <c r="W258" s="158"/>
      <c r="X258" s="158" t="s">
        <v>463</v>
      </c>
      <c r="Y258" s="158" t="s">
        <v>152</v>
      </c>
      <c r="Z258" s="148"/>
      <c r="AA258" s="148"/>
      <c r="AB258" s="148"/>
      <c r="AC258" s="148"/>
      <c r="AD258" s="148"/>
      <c r="AE258" s="148"/>
      <c r="AF258" s="148"/>
      <c r="AG258" s="148" t="s">
        <v>464</v>
      </c>
      <c r="AH258" s="148"/>
      <c r="AI258" s="148"/>
      <c r="AJ258" s="148"/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48"/>
      <c r="BB258" s="148"/>
      <c r="BC258" s="148"/>
      <c r="BD258" s="148"/>
      <c r="BE258" s="148"/>
      <c r="BF258" s="148"/>
      <c r="BG258" s="148"/>
      <c r="BH258" s="148"/>
    </row>
    <row r="259" spans="1:60" x14ac:dyDescent="0.25">
      <c r="A259" s="162" t="s">
        <v>144</v>
      </c>
      <c r="B259" s="163" t="s">
        <v>117</v>
      </c>
      <c r="C259" s="183" t="s">
        <v>30</v>
      </c>
      <c r="D259" s="164"/>
      <c r="E259" s="165"/>
      <c r="F259" s="166"/>
      <c r="G259" s="166">
        <f>SUMIF(AG260:AG271,"&lt;&gt;NOR",G260:G271)</f>
        <v>0</v>
      </c>
      <c r="H259" s="166"/>
      <c r="I259" s="166">
        <f>SUM(I260:I271)</f>
        <v>0</v>
      </c>
      <c r="J259" s="166"/>
      <c r="K259" s="166">
        <f>SUM(K260:K271)</f>
        <v>0</v>
      </c>
      <c r="L259" s="166"/>
      <c r="M259" s="166">
        <f>SUM(M260:M271)</f>
        <v>0</v>
      </c>
      <c r="N259" s="165"/>
      <c r="O259" s="165">
        <f>SUM(O260:O271)</f>
        <v>0</v>
      </c>
      <c r="P259" s="165"/>
      <c r="Q259" s="165">
        <f>SUM(Q260:Q271)</f>
        <v>0</v>
      </c>
      <c r="R259" s="166"/>
      <c r="S259" s="166"/>
      <c r="T259" s="167"/>
      <c r="U259" s="161"/>
      <c r="V259" s="161">
        <f>SUM(V260:V271)</f>
        <v>0</v>
      </c>
      <c r="W259" s="161"/>
      <c r="X259" s="161"/>
      <c r="Y259" s="161"/>
      <c r="AG259" t="s">
        <v>145</v>
      </c>
    </row>
    <row r="260" spans="1:60" outlineLevel="1" x14ac:dyDescent="0.25">
      <c r="A260" s="169">
        <v>90</v>
      </c>
      <c r="B260" s="170" t="s">
        <v>470</v>
      </c>
      <c r="C260" s="184" t="s">
        <v>471</v>
      </c>
      <c r="D260" s="171" t="s">
        <v>462</v>
      </c>
      <c r="E260" s="172">
        <v>1</v>
      </c>
      <c r="F260" s="173"/>
      <c r="G260" s="174">
        <f>ROUND(E260*F260,2)</f>
        <v>0</v>
      </c>
      <c r="H260" s="173"/>
      <c r="I260" s="174">
        <f>ROUND(E260*H260,2)</f>
        <v>0</v>
      </c>
      <c r="J260" s="173"/>
      <c r="K260" s="174">
        <f>ROUND(E260*J260,2)</f>
        <v>0</v>
      </c>
      <c r="L260" s="174">
        <v>12</v>
      </c>
      <c r="M260" s="174">
        <f>G260*(1+L260/100)</f>
        <v>0</v>
      </c>
      <c r="N260" s="172">
        <v>0</v>
      </c>
      <c r="O260" s="172">
        <f>ROUND(E260*N260,2)</f>
        <v>0</v>
      </c>
      <c r="P260" s="172">
        <v>0</v>
      </c>
      <c r="Q260" s="172">
        <f>ROUND(E260*P260,2)</f>
        <v>0</v>
      </c>
      <c r="R260" s="174"/>
      <c r="S260" s="174" t="s">
        <v>149</v>
      </c>
      <c r="T260" s="175" t="s">
        <v>266</v>
      </c>
      <c r="U260" s="158">
        <v>0</v>
      </c>
      <c r="V260" s="158">
        <f>ROUND(E260*U260,2)</f>
        <v>0</v>
      </c>
      <c r="W260" s="158"/>
      <c r="X260" s="158" t="s">
        <v>463</v>
      </c>
      <c r="Y260" s="158" t="s">
        <v>152</v>
      </c>
      <c r="Z260" s="148"/>
      <c r="AA260" s="148"/>
      <c r="AB260" s="148"/>
      <c r="AC260" s="148"/>
      <c r="AD260" s="148"/>
      <c r="AE260" s="148"/>
      <c r="AF260" s="148"/>
      <c r="AG260" s="148" t="s">
        <v>464</v>
      </c>
      <c r="AH260" s="148"/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</row>
    <row r="261" spans="1:60" outlineLevel="2" x14ac:dyDescent="0.25">
      <c r="A261" s="155"/>
      <c r="B261" s="156"/>
      <c r="C261" s="185" t="s">
        <v>472</v>
      </c>
      <c r="D261" s="159"/>
      <c r="E261" s="160">
        <v>1</v>
      </c>
      <c r="F261" s="158"/>
      <c r="G261" s="158"/>
      <c r="H261" s="158"/>
      <c r="I261" s="158"/>
      <c r="J261" s="158"/>
      <c r="K261" s="158"/>
      <c r="L261" s="158"/>
      <c r="M261" s="158"/>
      <c r="N261" s="157"/>
      <c r="O261" s="157"/>
      <c r="P261" s="157"/>
      <c r="Q261" s="157"/>
      <c r="R261" s="158"/>
      <c r="S261" s="158"/>
      <c r="T261" s="158"/>
      <c r="U261" s="158"/>
      <c r="V261" s="158"/>
      <c r="W261" s="158"/>
      <c r="X261" s="158"/>
      <c r="Y261" s="158"/>
      <c r="Z261" s="148"/>
      <c r="AA261" s="148"/>
      <c r="AB261" s="148"/>
      <c r="AC261" s="148"/>
      <c r="AD261" s="148"/>
      <c r="AE261" s="148"/>
      <c r="AF261" s="148"/>
      <c r="AG261" s="148" t="s">
        <v>155</v>
      </c>
      <c r="AH261" s="148">
        <v>0</v>
      </c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</row>
    <row r="262" spans="1:60" outlineLevel="1" x14ac:dyDescent="0.25">
      <c r="A262" s="176">
        <v>91</v>
      </c>
      <c r="B262" s="177" t="s">
        <v>473</v>
      </c>
      <c r="C262" s="186" t="s">
        <v>474</v>
      </c>
      <c r="D262" s="178" t="s">
        <v>462</v>
      </c>
      <c r="E262" s="179">
        <v>1</v>
      </c>
      <c r="F262" s="180"/>
      <c r="G262" s="181">
        <f t="shared" ref="G262:G267" si="7">ROUND(E262*F262,2)</f>
        <v>0</v>
      </c>
      <c r="H262" s="180"/>
      <c r="I262" s="181">
        <f t="shared" ref="I262:I267" si="8">ROUND(E262*H262,2)</f>
        <v>0</v>
      </c>
      <c r="J262" s="180"/>
      <c r="K262" s="181">
        <f t="shared" ref="K262:K267" si="9">ROUND(E262*J262,2)</f>
        <v>0</v>
      </c>
      <c r="L262" s="181">
        <v>12</v>
      </c>
      <c r="M262" s="181">
        <f t="shared" ref="M262:M267" si="10">G262*(1+L262/100)</f>
        <v>0</v>
      </c>
      <c r="N262" s="179">
        <v>0</v>
      </c>
      <c r="O262" s="179">
        <f t="shared" ref="O262:O267" si="11">ROUND(E262*N262,2)</f>
        <v>0</v>
      </c>
      <c r="P262" s="179">
        <v>0</v>
      </c>
      <c r="Q262" s="179">
        <f t="shared" ref="Q262:Q267" si="12">ROUND(E262*P262,2)</f>
        <v>0</v>
      </c>
      <c r="R262" s="181"/>
      <c r="S262" s="181" t="s">
        <v>149</v>
      </c>
      <c r="T262" s="182" t="s">
        <v>262</v>
      </c>
      <c r="U262" s="158">
        <v>0</v>
      </c>
      <c r="V262" s="158">
        <f t="shared" ref="V262:V267" si="13">ROUND(E262*U262,2)</f>
        <v>0</v>
      </c>
      <c r="W262" s="158"/>
      <c r="X262" s="158" t="s">
        <v>463</v>
      </c>
      <c r="Y262" s="158" t="s">
        <v>152</v>
      </c>
      <c r="Z262" s="148"/>
      <c r="AA262" s="148"/>
      <c r="AB262" s="148"/>
      <c r="AC262" s="148"/>
      <c r="AD262" s="148"/>
      <c r="AE262" s="148"/>
      <c r="AF262" s="148"/>
      <c r="AG262" s="148" t="s">
        <v>464</v>
      </c>
      <c r="AH262" s="148"/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</row>
    <row r="263" spans="1:60" outlineLevel="1" x14ac:dyDescent="0.25">
      <c r="A263" s="176">
        <v>92</v>
      </c>
      <c r="B263" s="177" t="s">
        <v>475</v>
      </c>
      <c r="C263" s="186" t="s">
        <v>476</v>
      </c>
      <c r="D263" s="178" t="s">
        <v>462</v>
      </c>
      <c r="E263" s="179">
        <v>1</v>
      </c>
      <c r="F263" s="180"/>
      <c r="G263" s="181">
        <f t="shared" si="7"/>
        <v>0</v>
      </c>
      <c r="H263" s="180"/>
      <c r="I263" s="181">
        <f t="shared" si="8"/>
        <v>0</v>
      </c>
      <c r="J263" s="180"/>
      <c r="K263" s="181">
        <f t="shared" si="9"/>
        <v>0</v>
      </c>
      <c r="L263" s="181">
        <v>12</v>
      </c>
      <c r="M263" s="181">
        <f t="shared" si="10"/>
        <v>0</v>
      </c>
      <c r="N263" s="179">
        <v>0</v>
      </c>
      <c r="O263" s="179">
        <f t="shared" si="11"/>
        <v>0</v>
      </c>
      <c r="P263" s="179">
        <v>0</v>
      </c>
      <c r="Q263" s="179">
        <f t="shared" si="12"/>
        <v>0</v>
      </c>
      <c r="R263" s="181"/>
      <c r="S263" s="181" t="s">
        <v>149</v>
      </c>
      <c r="T263" s="182" t="s">
        <v>266</v>
      </c>
      <c r="U263" s="158">
        <v>0</v>
      </c>
      <c r="V263" s="158">
        <f t="shared" si="13"/>
        <v>0</v>
      </c>
      <c r="W263" s="158"/>
      <c r="X263" s="158" t="s">
        <v>463</v>
      </c>
      <c r="Y263" s="158" t="s">
        <v>152</v>
      </c>
      <c r="Z263" s="148"/>
      <c r="AA263" s="148"/>
      <c r="AB263" s="148"/>
      <c r="AC263" s="148"/>
      <c r="AD263" s="148"/>
      <c r="AE263" s="148"/>
      <c r="AF263" s="148"/>
      <c r="AG263" s="148" t="s">
        <v>464</v>
      </c>
      <c r="AH263" s="148"/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</row>
    <row r="264" spans="1:60" outlineLevel="1" x14ac:dyDescent="0.25">
      <c r="A264" s="176">
        <v>93</v>
      </c>
      <c r="B264" s="177" t="s">
        <v>477</v>
      </c>
      <c r="C264" s="186" t="s">
        <v>478</v>
      </c>
      <c r="D264" s="178" t="s">
        <v>462</v>
      </c>
      <c r="E264" s="179">
        <v>1</v>
      </c>
      <c r="F264" s="180"/>
      <c r="G264" s="181">
        <f t="shared" si="7"/>
        <v>0</v>
      </c>
      <c r="H264" s="180"/>
      <c r="I264" s="181">
        <f t="shared" si="8"/>
        <v>0</v>
      </c>
      <c r="J264" s="180"/>
      <c r="K264" s="181">
        <f t="shared" si="9"/>
        <v>0</v>
      </c>
      <c r="L264" s="181">
        <v>12</v>
      </c>
      <c r="M264" s="181">
        <f t="shared" si="10"/>
        <v>0</v>
      </c>
      <c r="N264" s="179">
        <v>0</v>
      </c>
      <c r="O264" s="179">
        <f t="shared" si="11"/>
        <v>0</v>
      </c>
      <c r="P264" s="179">
        <v>0</v>
      </c>
      <c r="Q264" s="179">
        <f t="shared" si="12"/>
        <v>0</v>
      </c>
      <c r="R264" s="181"/>
      <c r="S264" s="181" t="s">
        <v>149</v>
      </c>
      <c r="T264" s="182" t="s">
        <v>266</v>
      </c>
      <c r="U264" s="158">
        <v>0</v>
      </c>
      <c r="V264" s="158">
        <f t="shared" si="13"/>
        <v>0</v>
      </c>
      <c r="W264" s="158"/>
      <c r="X264" s="158" t="s">
        <v>463</v>
      </c>
      <c r="Y264" s="158" t="s">
        <v>152</v>
      </c>
      <c r="Z264" s="148"/>
      <c r="AA264" s="148"/>
      <c r="AB264" s="148"/>
      <c r="AC264" s="148"/>
      <c r="AD264" s="148"/>
      <c r="AE264" s="148"/>
      <c r="AF264" s="148"/>
      <c r="AG264" s="148" t="s">
        <v>464</v>
      </c>
      <c r="AH264" s="148"/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</row>
    <row r="265" spans="1:60" outlineLevel="1" x14ac:dyDescent="0.25">
      <c r="A265" s="176">
        <v>94</v>
      </c>
      <c r="B265" s="177" t="s">
        <v>479</v>
      </c>
      <c r="C265" s="186" t="s">
        <v>480</v>
      </c>
      <c r="D265" s="178" t="s">
        <v>462</v>
      </c>
      <c r="E265" s="179">
        <v>1</v>
      </c>
      <c r="F265" s="180"/>
      <c r="G265" s="181">
        <f t="shared" si="7"/>
        <v>0</v>
      </c>
      <c r="H265" s="180"/>
      <c r="I265" s="181">
        <f t="shared" si="8"/>
        <v>0</v>
      </c>
      <c r="J265" s="180"/>
      <c r="K265" s="181">
        <f t="shared" si="9"/>
        <v>0</v>
      </c>
      <c r="L265" s="181">
        <v>12</v>
      </c>
      <c r="M265" s="181">
        <f t="shared" si="10"/>
        <v>0</v>
      </c>
      <c r="N265" s="179">
        <v>0</v>
      </c>
      <c r="O265" s="179">
        <f t="shared" si="11"/>
        <v>0</v>
      </c>
      <c r="P265" s="179">
        <v>0</v>
      </c>
      <c r="Q265" s="179">
        <f t="shared" si="12"/>
        <v>0</v>
      </c>
      <c r="R265" s="181"/>
      <c r="S265" s="181" t="s">
        <v>261</v>
      </c>
      <c r="T265" s="182" t="s">
        <v>266</v>
      </c>
      <c r="U265" s="158">
        <v>0</v>
      </c>
      <c r="V265" s="158">
        <f t="shared" si="13"/>
        <v>0</v>
      </c>
      <c r="W265" s="158"/>
      <c r="X265" s="158" t="s">
        <v>463</v>
      </c>
      <c r="Y265" s="158" t="s">
        <v>152</v>
      </c>
      <c r="Z265" s="148"/>
      <c r="AA265" s="148"/>
      <c r="AB265" s="148"/>
      <c r="AC265" s="148"/>
      <c r="AD265" s="148"/>
      <c r="AE265" s="148"/>
      <c r="AF265" s="148"/>
      <c r="AG265" s="148" t="s">
        <v>464</v>
      </c>
      <c r="AH265" s="148"/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</row>
    <row r="266" spans="1:60" outlineLevel="1" x14ac:dyDescent="0.25">
      <c r="A266" s="176">
        <v>95</v>
      </c>
      <c r="B266" s="177" t="s">
        <v>481</v>
      </c>
      <c r="C266" s="186" t="s">
        <v>482</v>
      </c>
      <c r="D266" s="178" t="s">
        <v>462</v>
      </c>
      <c r="E266" s="179">
        <v>1</v>
      </c>
      <c r="F266" s="180"/>
      <c r="G266" s="181">
        <f t="shared" si="7"/>
        <v>0</v>
      </c>
      <c r="H266" s="180"/>
      <c r="I266" s="181">
        <f t="shared" si="8"/>
        <v>0</v>
      </c>
      <c r="J266" s="180"/>
      <c r="K266" s="181">
        <f t="shared" si="9"/>
        <v>0</v>
      </c>
      <c r="L266" s="181">
        <v>12</v>
      </c>
      <c r="M266" s="181">
        <f t="shared" si="10"/>
        <v>0</v>
      </c>
      <c r="N266" s="179">
        <v>0</v>
      </c>
      <c r="O266" s="179">
        <f t="shared" si="11"/>
        <v>0</v>
      </c>
      <c r="P266" s="179">
        <v>0</v>
      </c>
      <c r="Q266" s="179">
        <f t="shared" si="12"/>
        <v>0</v>
      </c>
      <c r="R266" s="181"/>
      <c r="S266" s="181" t="s">
        <v>149</v>
      </c>
      <c r="T266" s="182" t="s">
        <v>266</v>
      </c>
      <c r="U266" s="158">
        <v>0</v>
      </c>
      <c r="V266" s="158">
        <f t="shared" si="13"/>
        <v>0</v>
      </c>
      <c r="W266" s="158"/>
      <c r="X266" s="158" t="s">
        <v>463</v>
      </c>
      <c r="Y266" s="158" t="s">
        <v>152</v>
      </c>
      <c r="Z266" s="148"/>
      <c r="AA266" s="148"/>
      <c r="AB266" s="148"/>
      <c r="AC266" s="148"/>
      <c r="AD266" s="148"/>
      <c r="AE266" s="148"/>
      <c r="AF266" s="148"/>
      <c r="AG266" s="148" t="s">
        <v>464</v>
      </c>
      <c r="AH266" s="148"/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</row>
    <row r="267" spans="1:60" outlineLevel="1" x14ac:dyDescent="0.25">
      <c r="A267" s="169">
        <v>96</v>
      </c>
      <c r="B267" s="170" t="s">
        <v>483</v>
      </c>
      <c r="C267" s="184" t="s">
        <v>484</v>
      </c>
      <c r="D267" s="171" t="s">
        <v>462</v>
      </c>
      <c r="E267" s="172">
        <v>1</v>
      </c>
      <c r="F267" s="173"/>
      <c r="G267" s="174">
        <f t="shared" si="7"/>
        <v>0</v>
      </c>
      <c r="H267" s="173"/>
      <c r="I267" s="174">
        <f t="shared" si="8"/>
        <v>0</v>
      </c>
      <c r="J267" s="173"/>
      <c r="K267" s="174">
        <f t="shared" si="9"/>
        <v>0</v>
      </c>
      <c r="L267" s="174">
        <v>12</v>
      </c>
      <c r="M267" s="174">
        <f t="shared" si="10"/>
        <v>0</v>
      </c>
      <c r="N267" s="172">
        <v>0</v>
      </c>
      <c r="O267" s="172">
        <f t="shared" si="11"/>
        <v>0</v>
      </c>
      <c r="P267" s="172">
        <v>0</v>
      </c>
      <c r="Q267" s="172">
        <f t="shared" si="12"/>
        <v>0</v>
      </c>
      <c r="R267" s="174"/>
      <c r="S267" s="174" t="s">
        <v>149</v>
      </c>
      <c r="T267" s="175" t="s">
        <v>266</v>
      </c>
      <c r="U267" s="158">
        <v>0</v>
      </c>
      <c r="V267" s="158">
        <f t="shared" si="13"/>
        <v>0</v>
      </c>
      <c r="W267" s="158"/>
      <c r="X267" s="158" t="s">
        <v>463</v>
      </c>
      <c r="Y267" s="158" t="s">
        <v>152</v>
      </c>
      <c r="Z267" s="148"/>
      <c r="AA267" s="148"/>
      <c r="AB267" s="148"/>
      <c r="AC267" s="148"/>
      <c r="AD267" s="148"/>
      <c r="AE267" s="148"/>
      <c r="AF267" s="148"/>
      <c r="AG267" s="148" t="s">
        <v>464</v>
      </c>
      <c r="AH267" s="148"/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</row>
    <row r="268" spans="1:60" outlineLevel="2" x14ac:dyDescent="0.25">
      <c r="A268" s="155"/>
      <c r="B268" s="156"/>
      <c r="C268" s="185" t="s">
        <v>485</v>
      </c>
      <c r="D268" s="159"/>
      <c r="E268" s="160">
        <v>1</v>
      </c>
      <c r="F268" s="158"/>
      <c r="G268" s="158"/>
      <c r="H268" s="158"/>
      <c r="I268" s="158"/>
      <c r="J268" s="158"/>
      <c r="K268" s="158"/>
      <c r="L268" s="158"/>
      <c r="M268" s="158"/>
      <c r="N268" s="157"/>
      <c r="O268" s="157"/>
      <c r="P268" s="157"/>
      <c r="Q268" s="157"/>
      <c r="R268" s="158"/>
      <c r="S268" s="158"/>
      <c r="T268" s="158"/>
      <c r="U268" s="158"/>
      <c r="V268" s="158"/>
      <c r="W268" s="158"/>
      <c r="X268" s="158"/>
      <c r="Y268" s="158"/>
      <c r="Z268" s="148"/>
      <c r="AA268" s="148"/>
      <c r="AB268" s="148"/>
      <c r="AC268" s="148"/>
      <c r="AD268" s="148"/>
      <c r="AE268" s="148"/>
      <c r="AF268" s="148"/>
      <c r="AG268" s="148" t="s">
        <v>155</v>
      </c>
      <c r="AH268" s="148">
        <v>0</v>
      </c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</row>
    <row r="269" spans="1:60" outlineLevel="1" x14ac:dyDescent="0.25">
      <c r="A269" s="176">
        <v>97</v>
      </c>
      <c r="B269" s="177" t="s">
        <v>486</v>
      </c>
      <c r="C269" s="186" t="s">
        <v>487</v>
      </c>
      <c r="D269" s="178" t="s">
        <v>462</v>
      </c>
      <c r="E269" s="179">
        <v>1</v>
      </c>
      <c r="F269" s="180"/>
      <c r="G269" s="181">
        <f>ROUND(E269*F269,2)</f>
        <v>0</v>
      </c>
      <c r="H269" s="180"/>
      <c r="I269" s="181">
        <f>ROUND(E269*H269,2)</f>
        <v>0</v>
      </c>
      <c r="J269" s="180"/>
      <c r="K269" s="181">
        <f>ROUND(E269*J269,2)</f>
        <v>0</v>
      </c>
      <c r="L269" s="181">
        <v>12</v>
      </c>
      <c r="M269" s="181">
        <f>G269*(1+L269/100)</f>
        <v>0</v>
      </c>
      <c r="N269" s="179">
        <v>0</v>
      </c>
      <c r="O269" s="179">
        <f>ROUND(E269*N269,2)</f>
        <v>0</v>
      </c>
      <c r="P269" s="179">
        <v>0</v>
      </c>
      <c r="Q269" s="179">
        <f>ROUND(E269*P269,2)</f>
        <v>0</v>
      </c>
      <c r="R269" s="181"/>
      <c r="S269" s="181" t="s">
        <v>149</v>
      </c>
      <c r="T269" s="182" t="s">
        <v>266</v>
      </c>
      <c r="U269" s="158">
        <v>0</v>
      </c>
      <c r="V269" s="158">
        <f>ROUND(E269*U269,2)</f>
        <v>0</v>
      </c>
      <c r="W269" s="158"/>
      <c r="X269" s="158" t="s">
        <v>463</v>
      </c>
      <c r="Y269" s="158" t="s">
        <v>152</v>
      </c>
      <c r="Z269" s="148"/>
      <c r="AA269" s="148"/>
      <c r="AB269" s="148"/>
      <c r="AC269" s="148"/>
      <c r="AD269" s="148"/>
      <c r="AE269" s="148"/>
      <c r="AF269" s="148"/>
      <c r="AG269" s="148" t="s">
        <v>464</v>
      </c>
      <c r="AH269" s="148"/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</row>
    <row r="270" spans="1:60" outlineLevel="1" x14ac:dyDescent="0.25">
      <c r="A270" s="176">
        <v>98</v>
      </c>
      <c r="B270" s="177" t="s">
        <v>488</v>
      </c>
      <c r="C270" s="186" t="s">
        <v>489</v>
      </c>
      <c r="D270" s="178" t="s">
        <v>462</v>
      </c>
      <c r="E270" s="179">
        <v>1</v>
      </c>
      <c r="F270" s="180"/>
      <c r="G270" s="181">
        <f>ROUND(E270*F270,2)</f>
        <v>0</v>
      </c>
      <c r="H270" s="180"/>
      <c r="I270" s="181">
        <f>ROUND(E270*H270,2)</f>
        <v>0</v>
      </c>
      <c r="J270" s="180"/>
      <c r="K270" s="181">
        <f>ROUND(E270*J270,2)</f>
        <v>0</v>
      </c>
      <c r="L270" s="181">
        <v>12</v>
      </c>
      <c r="M270" s="181">
        <f>G270*(1+L270/100)</f>
        <v>0</v>
      </c>
      <c r="N270" s="179">
        <v>0</v>
      </c>
      <c r="O270" s="179">
        <f>ROUND(E270*N270,2)</f>
        <v>0</v>
      </c>
      <c r="P270" s="179">
        <v>0</v>
      </c>
      <c r="Q270" s="179">
        <f>ROUND(E270*P270,2)</f>
        <v>0</v>
      </c>
      <c r="R270" s="181"/>
      <c r="S270" s="181" t="s">
        <v>149</v>
      </c>
      <c r="T270" s="182" t="s">
        <v>266</v>
      </c>
      <c r="U270" s="158">
        <v>0</v>
      </c>
      <c r="V270" s="158">
        <f>ROUND(E270*U270,2)</f>
        <v>0</v>
      </c>
      <c r="W270" s="158"/>
      <c r="X270" s="158" t="s">
        <v>463</v>
      </c>
      <c r="Y270" s="158" t="s">
        <v>152</v>
      </c>
      <c r="Z270" s="148"/>
      <c r="AA270" s="148"/>
      <c r="AB270" s="148"/>
      <c r="AC270" s="148"/>
      <c r="AD270" s="148"/>
      <c r="AE270" s="148"/>
      <c r="AF270" s="148"/>
      <c r="AG270" s="148" t="s">
        <v>464</v>
      </c>
      <c r="AH270" s="148"/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</row>
    <row r="271" spans="1:60" outlineLevel="1" x14ac:dyDescent="0.25">
      <c r="A271" s="169">
        <v>99</v>
      </c>
      <c r="B271" s="170" t="s">
        <v>490</v>
      </c>
      <c r="C271" s="184" t="s">
        <v>491</v>
      </c>
      <c r="D271" s="171" t="s">
        <v>462</v>
      </c>
      <c r="E271" s="172">
        <v>1</v>
      </c>
      <c r="F271" s="173"/>
      <c r="G271" s="174">
        <f>ROUND(E271*F271,2)</f>
        <v>0</v>
      </c>
      <c r="H271" s="173"/>
      <c r="I271" s="174">
        <f>ROUND(E271*H271,2)</f>
        <v>0</v>
      </c>
      <c r="J271" s="173"/>
      <c r="K271" s="174">
        <f>ROUND(E271*J271,2)</f>
        <v>0</v>
      </c>
      <c r="L271" s="174">
        <v>12</v>
      </c>
      <c r="M271" s="174">
        <f>G271*(1+L271/100)</f>
        <v>0</v>
      </c>
      <c r="N271" s="172">
        <v>0</v>
      </c>
      <c r="O271" s="172">
        <f>ROUND(E271*N271,2)</f>
        <v>0</v>
      </c>
      <c r="P271" s="172">
        <v>0</v>
      </c>
      <c r="Q271" s="172">
        <f>ROUND(E271*P271,2)</f>
        <v>0</v>
      </c>
      <c r="R271" s="174"/>
      <c r="S271" s="174" t="s">
        <v>149</v>
      </c>
      <c r="T271" s="175" t="s">
        <v>266</v>
      </c>
      <c r="U271" s="158">
        <v>0</v>
      </c>
      <c r="V271" s="158">
        <f>ROUND(E271*U271,2)</f>
        <v>0</v>
      </c>
      <c r="W271" s="158"/>
      <c r="X271" s="158" t="s">
        <v>463</v>
      </c>
      <c r="Y271" s="158" t="s">
        <v>152</v>
      </c>
      <c r="Z271" s="148"/>
      <c r="AA271" s="148"/>
      <c r="AB271" s="148"/>
      <c r="AC271" s="148"/>
      <c r="AD271" s="148"/>
      <c r="AE271" s="148"/>
      <c r="AF271" s="148"/>
      <c r="AG271" s="148" t="s">
        <v>464</v>
      </c>
      <c r="AH271" s="148"/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</row>
    <row r="272" spans="1:60" x14ac:dyDescent="0.25">
      <c r="A272" s="3"/>
      <c r="B272" s="4"/>
      <c r="C272" s="187"/>
      <c r="D272" s="6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AE272">
        <v>12</v>
      </c>
      <c r="AF272">
        <v>21</v>
      </c>
      <c r="AG272" t="s">
        <v>130</v>
      </c>
    </row>
    <row r="273" spans="1:33" x14ac:dyDescent="0.25">
      <c r="A273" s="151"/>
      <c r="B273" s="152" t="s">
        <v>31</v>
      </c>
      <c r="C273" s="188"/>
      <c r="D273" s="153"/>
      <c r="E273" s="154"/>
      <c r="F273" s="154"/>
      <c r="G273" s="168">
        <f>G8+G19+G23+G26+G33+G40+G43+G96+G110+G119+G123+G139+G141+G151+G179+G187+G207+G227+G240+G243+G246+G254+G259</f>
        <v>0</v>
      </c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AE273">
        <f>SUMIF(L7:L271,AE272,G7:G271)</f>
        <v>0</v>
      </c>
      <c r="AF273">
        <f>SUMIF(L7:L271,AF272,G7:G271)</f>
        <v>0</v>
      </c>
      <c r="AG273" t="s">
        <v>492</v>
      </c>
    </row>
    <row r="274" spans="1:33" x14ac:dyDescent="0.25">
      <c r="A274" s="3"/>
      <c r="B274" s="4"/>
      <c r="C274" s="187"/>
      <c r="D274" s="6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33" x14ac:dyDescent="0.25">
      <c r="A275" s="3"/>
      <c r="B275" s="4"/>
      <c r="C275" s="187"/>
      <c r="D275" s="6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33" x14ac:dyDescent="0.25">
      <c r="A276" s="254" t="s">
        <v>493</v>
      </c>
      <c r="B276" s="254"/>
      <c r="C276" s="255"/>
      <c r="D276" s="6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33" x14ac:dyDescent="0.25">
      <c r="A277" s="256"/>
      <c r="B277" s="257"/>
      <c r="C277" s="258"/>
      <c r="D277" s="257"/>
      <c r="E277" s="257"/>
      <c r="F277" s="257"/>
      <c r="G277" s="259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AG277" t="s">
        <v>494</v>
      </c>
    </row>
    <row r="278" spans="1:33" x14ac:dyDescent="0.25">
      <c r="A278" s="260"/>
      <c r="B278" s="261"/>
      <c r="C278" s="262"/>
      <c r="D278" s="261"/>
      <c r="E278" s="261"/>
      <c r="F278" s="261"/>
      <c r="G278" s="26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33" x14ac:dyDescent="0.25">
      <c r="A279" s="260"/>
      <c r="B279" s="261"/>
      <c r="C279" s="262"/>
      <c r="D279" s="261"/>
      <c r="E279" s="261"/>
      <c r="F279" s="261"/>
      <c r="G279" s="26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33" x14ac:dyDescent="0.25">
      <c r="A280" s="260"/>
      <c r="B280" s="261"/>
      <c r="C280" s="262"/>
      <c r="D280" s="261"/>
      <c r="E280" s="261"/>
      <c r="F280" s="261"/>
      <c r="G280" s="26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33" x14ac:dyDescent="0.25">
      <c r="A281" s="264"/>
      <c r="B281" s="265"/>
      <c r="C281" s="266"/>
      <c r="D281" s="265"/>
      <c r="E281" s="265"/>
      <c r="F281" s="265"/>
      <c r="G281" s="267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33" x14ac:dyDescent="0.25">
      <c r="A282" s="3"/>
      <c r="B282" s="4"/>
      <c r="C282" s="187"/>
      <c r="D282" s="6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33" x14ac:dyDescent="0.25">
      <c r="C283" s="189"/>
      <c r="D283" s="10"/>
      <c r="AG283" t="s">
        <v>495</v>
      </c>
    </row>
    <row r="284" spans="1:33" x14ac:dyDescent="0.25">
      <c r="D284" s="10"/>
    </row>
    <row r="285" spans="1:33" x14ac:dyDescent="0.25">
      <c r="D285" s="10"/>
    </row>
    <row r="286" spans="1:33" x14ac:dyDescent="0.25">
      <c r="D286" s="10"/>
    </row>
    <row r="287" spans="1:33" x14ac:dyDescent="0.25">
      <c r="D287" s="10"/>
    </row>
    <row r="288" spans="1:33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277:G281"/>
    <mergeCell ref="A1:G1"/>
    <mergeCell ref="C2:G2"/>
    <mergeCell ref="C3:G3"/>
    <mergeCell ref="C4:G4"/>
    <mergeCell ref="A276:C27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01 301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01 301 Pol'!Názvy_tisku</vt:lpstr>
      <vt:lpstr>oadresa</vt:lpstr>
      <vt:lpstr>Stavba!Objednatel</vt:lpstr>
      <vt:lpstr>Stavba!Objekt</vt:lpstr>
      <vt:lpstr>'SO 01 301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Hocke</dc:creator>
  <cp:lastModifiedBy>Admin</cp:lastModifiedBy>
  <cp:lastPrinted>2019-03-19T12:27:02Z</cp:lastPrinted>
  <dcterms:created xsi:type="dcterms:W3CDTF">2009-04-08T07:15:50Z</dcterms:created>
  <dcterms:modified xsi:type="dcterms:W3CDTF">2025-05-27T08:31:49Z</dcterms:modified>
</cp:coreProperties>
</file>