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F:\Zakázky\2024\Digitry\"/>
    </mc:Choice>
  </mc:AlternateContent>
  <bookViews>
    <workbookView xWindow="0" yWindow="0" windowWidth="0" windowHeight="0"/>
  </bookViews>
  <sheets>
    <sheet name="Rekapitulace stavby" sheetId="1" r:id="rId1"/>
    <sheet name="01 - Oprava interiéru" sheetId="2" r:id="rId2"/>
    <sheet name="01.1 - Elektroinstalace v..." sheetId="3" r:id="rId3"/>
    <sheet name="02 - Oprava exteriéru" sheetId="4" r:id="rId4"/>
    <sheet name="02.1 - Elektroinstalace v..." sheetId="5" r:id="rId5"/>
    <sheet name="03 - Oprava střechy" sheetId="6" r:id="rId6"/>
    <sheet name="03.1 - Hromosvod" sheetId="7" r:id="rId7"/>
    <sheet name="04 - Dešťová kanalizace" sheetId="8" r:id="rId8"/>
    <sheet name="05 - Přípojka elektro" sheetId="9" r:id="rId9"/>
    <sheet name="06 - Vedlejší rozpočtové ..." sheetId="10" r:id="rId10"/>
    <sheet name="DI - Doplnění položek dle DI" sheetId="11" r:id="rId11"/>
  </sheets>
  <definedNames>
    <definedName name="_xlnm.Print_Area" localSheetId="0">'Rekapitulace stavby'!$D$4:$AO$76,'Rekapitulace stavby'!$C$82:$AQ$108</definedName>
    <definedName name="_xlnm.Print_Titles" localSheetId="0">'Rekapitulace stavby'!$92:$92</definedName>
    <definedName name="_xlnm._FilterDatabase" localSheetId="1" hidden="1">'01 - Oprava interiéru'!$C$133:$K$276</definedName>
    <definedName name="_xlnm.Print_Area" localSheetId="1">'01 - Oprava interiéru'!$C$4:$J$76,'01 - Oprava interiéru'!$C$82:$J$113,'01 - Oprava interiéru'!$C$119:$J$276</definedName>
    <definedName name="_xlnm.Print_Titles" localSheetId="1">'01 - Oprava interiéru'!$133:$133</definedName>
    <definedName name="_xlnm._FilterDatabase" localSheetId="2" hidden="1">'01.1 - Elektroinstalace v...'!$C$123:$K$168</definedName>
    <definedName name="_xlnm.Print_Area" localSheetId="2">'01.1 - Elektroinstalace v...'!$C$4:$J$76,'01.1 - Elektroinstalace v...'!$C$82:$J$103,'01.1 - Elektroinstalace v...'!$C$109:$J$168</definedName>
    <definedName name="_xlnm.Print_Titles" localSheetId="2">'01.1 - Elektroinstalace v...'!$123:$123</definedName>
    <definedName name="_xlnm._FilterDatabase" localSheetId="3" hidden="1">'02 - Oprava exteriéru'!$C$132:$K$322</definedName>
    <definedName name="_xlnm.Print_Area" localSheetId="3">'02 - Oprava exteriéru'!$C$4:$J$76,'02 - Oprava exteriéru'!$C$82:$J$112,'02 - Oprava exteriéru'!$C$118:$J$322</definedName>
    <definedName name="_xlnm.Print_Titles" localSheetId="3">'02 - Oprava exteriéru'!$132:$132</definedName>
    <definedName name="_xlnm._FilterDatabase" localSheetId="4" hidden="1">'02.1 - Elektroinstalace v...'!$C$124:$K$150</definedName>
    <definedName name="_xlnm.Print_Area" localSheetId="4">'02.1 - Elektroinstalace v...'!$C$4:$J$76,'02.1 - Elektroinstalace v...'!$C$82:$J$104,'02.1 - Elektroinstalace v...'!$C$110:$J$150</definedName>
    <definedName name="_xlnm.Print_Titles" localSheetId="4">'02.1 - Elektroinstalace v...'!$124:$124</definedName>
    <definedName name="_xlnm._FilterDatabase" localSheetId="5" hidden="1">'03 - Oprava střechy'!$C$130:$K$200</definedName>
    <definedName name="_xlnm.Print_Area" localSheetId="5">'03 - Oprava střechy'!$C$4:$J$76,'03 - Oprava střechy'!$C$82:$J$110,'03 - Oprava střechy'!$C$116:$J$200</definedName>
    <definedName name="_xlnm.Print_Titles" localSheetId="5">'03 - Oprava střechy'!$130:$130</definedName>
    <definedName name="_xlnm._FilterDatabase" localSheetId="6" hidden="1">'03.1 - Hromosvod'!$C$120:$K$138</definedName>
    <definedName name="_xlnm.Print_Area" localSheetId="6">'03.1 - Hromosvod'!$C$4:$J$76,'03.1 - Hromosvod'!$C$82:$J$100,'03.1 - Hromosvod'!$C$106:$J$138</definedName>
    <definedName name="_xlnm.Print_Titles" localSheetId="6">'03.1 - Hromosvod'!$120:$120</definedName>
    <definedName name="_xlnm._FilterDatabase" localSheetId="7" hidden="1">'04 - Dešťová kanalizace'!$C$122:$K$156</definedName>
    <definedName name="_xlnm.Print_Area" localSheetId="7">'04 - Dešťová kanalizace'!$C$4:$J$76,'04 - Dešťová kanalizace'!$C$82:$J$104,'04 - Dešťová kanalizace'!$C$110:$J$156</definedName>
    <definedName name="_xlnm.Print_Titles" localSheetId="7">'04 - Dešťová kanalizace'!$122:$122</definedName>
    <definedName name="_xlnm._FilterDatabase" localSheetId="8" hidden="1">'05 - Přípojka elektro'!$C$116:$K$138</definedName>
    <definedName name="_xlnm.Print_Area" localSheetId="8">'05 - Přípojka elektro'!$C$4:$J$76,'05 - Přípojka elektro'!$C$82:$J$98,'05 - Přípojka elektro'!$C$104:$J$138</definedName>
    <definedName name="_xlnm.Print_Titles" localSheetId="8">'05 - Přípojka elektro'!$116:$116</definedName>
    <definedName name="_xlnm._FilterDatabase" localSheetId="9" hidden="1">'06 - Vedlejší rozpočtové ...'!$C$120:$K$133</definedName>
    <definedName name="_xlnm.Print_Area" localSheetId="9">'06 - Vedlejší rozpočtové ...'!$C$4:$J$76,'06 - Vedlejší rozpočtové ...'!$C$82:$J$102,'06 - Vedlejší rozpočtové ...'!$C$108:$J$133</definedName>
    <definedName name="_xlnm.Print_Titles" localSheetId="9">'06 - Vedlejší rozpočtové ...'!$120:$120</definedName>
    <definedName name="_xlnm._FilterDatabase" localSheetId="10" hidden="1">'DI - Doplnění položek dle DI'!$C$124:$K$168</definedName>
    <definedName name="_xlnm.Print_Area" localSheetId="10">'DI - Doplnění položek dle DI'!$C$4:$J$76,'DI - Doplnění položek dle DI'!$C$82:$J$106,'DI - Doplnění položek dle DI'!$C$112:$J$168</definedName>
    <definedName name="_xlnm.Print_Titles" localSheetId="10">'DI - Doplnění položek dle DI'!$124:$124</definedName>
  </definedNames>
  <calcPr/>
</workbook>
</file>

<file path=xl/calcChain.xml><?xml version="1.0" encoding="utf-8"?>
<calcChain xmlns="http://schemas.openxmlformats.org/spreadsheetml/2006/main">
  <c i="11" l="1" r="J37"/>
  <c r="J36"/>
  <c i="1" r="AY107"/>
  <c i="11" r="J35"/>
  <c i="1" r="AX107"/>
  <c i="11" r="BI167"/>
  <c r="BH167"/>
  <c r="BG167"/>
  <c r="BF167"/>
  <c r="T167"/>
  <c r="T166"/>
  <c r="R167"/>
  <c r="R166"/>
  <c r="P167"/>
  <c r="P166"/>
  <c r="BI164"/>
  <c r="BH164"/>
  <c r="BG164"/>
  <c r="BF164"/>
  <c r="T164"/>
  <c r="T163"/>
  <c r="T162"/>
  <c r="R164"/>
  <c r="R163"/>
  <c r="R162"/>
  <c r="P164"/>
  <c r="P163"/>
  <c r="P162"/>
  <c r="BI161"/>
  <c r="BH161"/>
  <c r="BG161"/>
  <c r="BF161"/>
  <c r="T161"/>
  <c r="R161"/>
  <c r="P161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49"/>
  <c r="BH149"/>
  <c r="BG149"/>
  <c r="BF149"/>
  <c r="T149"/>
  <c r="R149"/>
  <c r="P149"/>
  <c r="BI144"/>
  <c r="BH144"/>
  <c r="BG144"/>
  <c r="BF144"/>
  <c r="T144"/>
  <c r="R144"/>
  <c r="P144"/>
  <c r="BI140"/>
  <c r="BH140"/>
  <c r="BG140"/>
  <c r="BF140"/>
  <c r="T140"/>
  <c r="R140"/>
  <c r="P140"/>
  <c r="BI137"/>
  <c r="BH137"/>
  <c r="BG137"/>
  <c r="BF137"/>
  <c r="T137"/>
  <c r="R137"/>
  <c r="P137"/>
  <c r="BI136"/>
  <c r="BH136"/>
  <c r="BG136"/>
  <c r="BF136"/>
  <c r="T136"/>
  <c r="R136"/>
  <c r="P136"/>
  <c r="BI131"/>
  <c r="BH131"/>
  <c r="BG131"/>
  <c r="BF131"/>
  <c r="T131"/>
  <c r="R131"/>
  <c r="P131"/>
  <c r="BI128"/>
  <c r="BH128"/>
  <c r="BG128"/>
  <c r="BF128"/>
  <c r="T128"/>
  <c r="T127"/>
  <c r="R128"/>
  <c r="R127"/>
  <c r="P128"/>
  <c r="P127"/>
  <c r="J121"/>
  <c r="F121"/>
  <c r="F119"/>
  <c r="E117"/>
  <c r="J91"/>
  <c r="F91"/>
  <c r="F89"/>
  <c r="E87"/>
  <c r="J24"/>
  <c r="E24"/>
  <c r="J122"/>
  <c r="J23"/>
  <c r="J18"/>
  <c r="E18"/>
  <c r="F122"/>
  <c r="J17"/>
  <c r="J12"/>
  <c r="J89"/>
  <c r="E7"/>
  <c r="E115"/>
  <c i="10" r="J37"/>
  <c r="J36"/>
  <c i="1" r="AY106"/>
  <c i="10" r="J35"/>
  <c i="1" r="AX106"/>
  <c i="10" r="BI133"/>
  <c r="BH133"/>
  <c r="BG133"/>
  <c r="BF133"/>
  <c r="T133"/>
  <c r="T132"/>
  <c r="R133"/>
  <c r="R132"/>
  <c r="P133"/>
  <c r="P132"/>
  <c r="BI131"/>
  <c r="BH131"/>
  <c r="BG131"/>
  <c r="BF131"/>
  <c r="T131"/>
  <c r="T130"/>
  <c r="R131"/>
  <c r="R130"/>
  <c r="P131"/>
  <c r="P130"/>
  <c r="BI129"/>
  <c r="BH129"/>
  <c r="BG129"/>
  <c r="BF129"/>
  <c r="T129"/>
  <c r="T128"/>
  <c r="R129"/>
  <c r="R128"/>
  <c r="P129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J117"/>
  <c r="F117"/>
  <c r="F115"/>
  <c r="E113"/>
  <c r="J91"/>
  <c r="F91"/>
  <c r="F89"/>
  <c r="E87"/>
  <c r="J24"/>
  <c r="E24"/>
  <c r="J118"/>
  <c r="J23"/>
  <c r="J18"/>
  <c r="E18"/>
  <c r="F92"/>
  <c r="J17"/>
  <c r="J12"/>
  <c r="J115"/>
  <c r="E7"/>
  <c r="E111"/>
  <c i="9" r="J37"/>
  <c r="J36"/>
  <c i="1" r="AY105"/>
  <c i="9" r="J35"/>
  <c i="1" r="AX105"/>
  <c i="9"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J113"/>
  <c r="F113"/>
  <c r="F111"/>
  <c r="E109"/>
  <c r="J91"/>
  <c r="F91"/>
  <c r="F89"/>
  <c r="E87"/>
  <c r="J24"/>
  <c r="E24"/>
  <c r="J114"/>
  <c r="J23"/>
  <c r="J18"/>
  <c r="E18"/>
  <c r="F114"/>
  <c r="J17"/>
  <c r="J12"/>
  <c r="J89"/>
  <c r="E7"/>
  <c r="E107"/>
  <c i="8" r="J37"/>
  <c r="J36"/>
  <c i="1" r="AY104"/>
  <c i="8" r="J35"/>
  <c i="1" r="AX104"/>
  <c i="8" r="BI156"/>
  <c r="BH156"/>
  <c r="BG156"/>
  <c r="BF156"/>
  <c r="T156"/>
  <c r="R156"/>
  <c r="P156"/>
  <c r="BI155"/>
  <c r="BH155"/>
  <c r="BG155"/>
  <c r="BF155"/>
  <c r="T155"/>
  <c r="R155"/>
  <c r="P155"/>
  <c r="BI152"/>
  <c r="BH152"/>
  <c r="BG152"/>
  <c r="BF152"/>
  <c r="T152"/>
  <c r="T151"/>
  <c r="R152"/>
  <c r="R151"/>
  <c r="P152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J119"/>
  <c r="F119"/>
  <c r="F117"/>
  <c r="E115"/>
  <c r="J91"/>
  <c r="F91"/>
  <c r="F89"/>
  <c r="E87"/>
  <c r="J24"/>
  <c r="E24"/>
  <c r="J92"/>
  <c r="J23"/>
  <c r="J18"/>
  <c r="E18"/>
  <c r="F120"/>
  <c r="J17"/>
  <c r="J12"/>
  <c r="J117"/>
  <c r="E7"/>
  <c r="E85"/>
  <c i="7" r="J39"/>
  <c r="J38"/>
  <c i="1" r="AY103"/>
  <c i="7" r="J37"/>
  <c i="1" r="AX103"/>
  <c i="7"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J117"/>
  <c r="F117"/>
  <c r="F115"/>
  <c r="E113"/>
  <c r="J93"/>
  <c r="F93"/>
  <c r="F91"/>
  <c r="E89"/>
  <c r="J26"/>
  <c r="E26"/>
  <c r="J94"/>
  <c r="J25"/>
  <c r="J20"/>
  <c r="E20"/>
  <c r="F118"/>
  <c r="J19"/>
  <c r="J14"/>
  <c r="J115"/>
  <c r="E7"/>
  <c r="E85"/>
  <c i="6" r="J39"/>
  <c r="J38"/>
  <c i="1" r="AY102"/>
  <c i="6" r="J37"/>
  <c i="1" r="AX102"/>
  <c i="6"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4"/>
  <c r="BH134"/>
  <c r="BG134"/>
  <c r="BF134"/>
  <c r="T134"/>
  <c r="T133"/>
  <c r="R134"/>
  <c r="R133"/>
  <c r="P134"/>
  <c r="P133"/>
  <c r="J127"/>
  <c r="F127"/>
  <c r="F125"/>
  <c r="E123"/>
  <c r="J93"/>
  <c r="F93"/>
  <c r="F91"/>
  <c r="E89"/>
  <c r="J26"/>
  <c r="E26"/>
  <c r="J128"/>
  <c r="J25"/>
  <c r="J20"/>
  <c r="E20"/>
  <c r="F128"/>
  <c r="J19"/>
  <c r="J14"/>
  <c r="J125"/>
  <c r="E7"/>
  <c r="E119"/>
  <c i="5" r="J39"/>
  <c r="J38"/>
  <c i="1" r="AY100"/>
  <c i="5" r="J37"/>
  <c i="1" r="AX100"/>
  <c i="5"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4"/>
  <c r="BH134"/>
  <c r="BG134"/>
  <c r="BF134"/>
  <c r="T134"/>
  <c r="R134"/>
  <c r="P134"/>
  <c r="BI133"/>
  <c r="BH133"/>
  <c r="BG133"/>
  <c r="BF133"/>
  <c r="T133"/>
  <c r="R133"/>
  <c r="P133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J121"/>
  <c r="F121"/>
  <c r="F119"/>
  <c r="E117"/>
  <c r="J93"/>
  <c r="F93"/>
  <c r="F91"/>
  <c r="E89"/>
  <c r="J26"/>
  <c r="E26"/>
  <c r="J122"/>
  <c r="J25"/>
  <c r="J20"/>
  <c r="E20"/>
  <c r="F94"/>
  <c r="J19"/>
  <c r="J14"/>
  <c r="J91"/>
  <c r="E7"/>
  <c r="E113"/>
  <c i="4" r="J39"/>
  <c r="J38"/>
  <c i="1" r="AY99"/>
  <c i="4" r="J37"/>
  <c i="1" r="AX99"/>
  <c i="4" r="BI319"/>
  <c r="BH319"/>
  <c r="BG319"/>
  <c r="BF319"/>
  <c r="T319"/>
  <c r="R319"/>
  <c r="P319"/>
  <c r="BI315"/>
  <c r="BH315"/>
  <c r="BG315"/>
  <c r="BF315"/>
  <c r="T315"/>
  <c r="R315"/>
  <c r="P315"/>
  <c r="BI314"/>
  <c r="BH314"/>
  <c r="BG314"/>
  <c r="BF314"/>
  <c r="T314"/>
  <c r="R314"/>
  <c r="P314"/>
  <c r="BI313"/>
  <c r="BH313"/>
  <c r="BG313"/>
  <c r="BF313"/>
  <c r="T313"/>
  <c r="R313"/>
  <c r="P313"/>
  <c r="BI312"/>
  <c r="BH312"/>
  <c r="BG312"/>
  <c r="BF312"/>
  <c r="T312"/>
  <c r="R312"/>
  <c r="P312"/>
  <c r="BI311"/>
  <c r="BH311"/>
  <c r="BG311"/>
  <c r="BF311"/>
  <c r="T311"/>
  <c r="R311"/>
  <c r="P311"/>
  <c r="BI307"/>
  <c r="BH307"/>
  <c r="BG307"/>
  <c r="BF307"/>
  <c r="T307"/>
  <c r="R307"/>
  <c r="P307"/>
  <c r="BI305"/>
  <c r="BH305"/>
  <c r="BG305"/>
  <c r="BF305"/>
  <c r="T305"/>
  <c r="R305"/>
  <c r="P305"/>
  <c r="BI304"/>
  <c r="BH304"/>
  <c r="BG304"/>
  <c r="BF304"/>
  <c r="T304"/>
  <c r="R304"/>
  <c r="P304"/>
  <c r="BI303"/>
  <c r="BH303"/>
  <c r="BG303"/>
  <c r="BF303"/>
  <c r="T303"/>
  <c r="R303"/>
  <c r="P303"/>
  <c r="BI301"/>
  <c r="BH301"/>
  <c r="BG301"/>
  <c r="BF301"/>
  <c r="T301"/>
  <c r="R301"/>
  <c r="P301"/>
  <c r="BI300"/>
  <c r="BH300"/>
  <c r="BG300"/>
  <c r="BF300"/>
  <c r="T300"/>
  <c r="R300"/>
  <c r="P300"/>
  <c r="BI297"/>
  <c r="BH297"/>
  <c r="BG297"/>
  <c r="BF297"/>
  <c r="T297"/>
  <c r="R297"/>
  <c r="P297"/>
  <c r="BI295"/>
  <c r="BH295"/>
  <c r="BG295"/>
  <c r="BF295"/>
  <c r="T295"/>
  <c r="R295"/>
  <c r="P295"/>
  <c r="BI294"/>
  <c r="BH294"/>
  <c r="BG294"/>
  <c r="BF294"/>
  <c r="T294"/>
  <c r="R294"/>
  <c r="P294"/>
  <c r="BI291"/>
  <c r="BH291"/>
  <c r="BG291"/>
  <c r="BF291"/>
  <c r="T291"/>
  <c r="R291"/>
  <c r="P291"/>
  <c r="BI288"/>
  <c r="BH288"/>
  <c r="BG288"/>
  <c r="BF288"/>
  <c r="T288"/>
  <c r="R288"/>
  <c r="P288"/>
  <c r="BI285"/>
  <c r="BH285"/>
  <c r="BG285"/>
  <c r="BF285"/>
  <c r="T285"/>
  <c r="R285"/>
  <c r="P285"/>
  <c r="BI282"/>
  <c r="BH282"/>
  <c r="BG282"/>
  <c r="BF282"/>
  <c r="T282"/>
  <c r="R282"/>
  <c r="P282"/>
  <c r="BI279"/>
  <c r="BH279"/>
  <c r="BG279"/>
  <c r="BF279"/>
  <c r="T279"/>
  <c r="R279"/>
  <c r="P279"/>
  <c r="BI276"/>
  <c r="BH276"/>
  <c r="BG276"/>
  <c r="BF276"/>
  <c r="T276"/>
  <c r="R276"/>
  <c r="P276"/>
  <c r="BI273"/>
  <c r="BH273"/>
  <c r="BG273"/>
  <c r="BF273"/>
  <c r="T273"/>
  <c r="R273"/>
  <c r="P273"/>
  <c r="BI270"/>
  <c r="BH270"/>
  <c r="BG270"/>
  <c r="BF270"/>
  <c r="T270"/>
  <c r="R270"/>
  <c r="P270"/>
  <c r="BI267"/>
  <c r="BH267"/>
  <c r="BG267"/>
  <c r="BF267"/>
  <c r="T267"/>
  <c r="R267"/>
  <c r="P267"/>
  <c r="BI265"/>
  <c r="BH265"/>
  <c r="BG265"/>
  <c r="BF265"/>
  <c r="T265"/>
  <c r="R265"/>
  <c r="P265"/>
  <c r="BI264"/>
  <c r="BH264"/>
  <c r="BG264"/>
  <c r="BF264"/>
  <c r="T264"/>
  <c r="R264"/>
  <c r="P264"/>
  <c r="BI261"/>
  <c r="BH261"/>
  <c r="BG261"/>
  <c r="BF261"/>
  <c r="T261"/>
  <c r="R261"/>
  <c r="P261"/>
  <c r="BI258"/>
  <c r="BH258"/>
  <c r="BG258"/>
  <c r="BF258"/>
  <c r="T258"/>
  <c r="R258"/>
  <c r="P258"/>
  <c r="BI255"/>
  <c r="BH255"/>
  <c r="BG255"/>
  <c r="BF255"/>
  <c r="T255"/>
  <c r="R255"/>
  <c r="P255"/>
  <c r="BI254"/>
  <c r="BH254"/>
  <c r="BG254"/>
  <c r="BF254"/>
  <c r="T254"/>
  <c r="R254"/>
  <c r="P254"/>
  <c r="BI252"/>
  <c r="BH252"/>
  <c r="BG252"/>
  <c r="BF252"/>
  <c r="T252"/>
  <c r="R252"/>
  <c r="P252"/>
  <c r="BI249"/>
  <c r="BH249"/>
  <c r="BG249"/>
  <c r="BF249"/>
  <c r="T249"/>
  <c r="R249"/>
  <c r="P249"/>
  <c r="BI248"/>
  <c r="BH248"/>
  <c r="BG248"/>
  <c r="BF248"/>
  <c r="T248"/>
  <c r="R248"/>
  <c r="P248"/>
  <c r="BI246"/>
  <c r="BH246"/>
  <c r="BG246"/>
  <c r="BF246"/>
  <c r="T246"/>
  <c r="R246"/>
  <c r="P246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38"/>
  <c r="BH238"/>
  <c r="BG238"/>
  <c r="BF238"/>
  <c r="T238"/>
  <c r="R238"/>
  <c r="P238"/>
  <c r="BI235"/>
  <c r="BH235"/>
  <c r="BG235"/>
  <c r="BF235"/>
  <c r="T235"/>
  <c r="R235"/>
  <c r="P235"/>
  <c r="BI231"/>
  <c r="BH231"/>
  <c r="BG231"/>
  <c r="BF231"/>
  <c r="T231"/>
  <c r="R231"/>
  <c r="P231"/>
  <c r="BI228"/>
  <c r="BH228"/>
  <c r="BG228"/>
  <c r="BF228"/>
  <c r="T228"/>
  <c r="R228"/>
  <c r="P228"/>
  <c r="BI227"/>
  <c r="BH227"/>
  <c r="BG227"/>
  <c r="BF227"/>
  <c r="T227"/>
  <c r="R227"/>
  <c r="P227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17"/>
  <c r="BH217"/>
  <c r="BG217"/>
  <c r="BF217"/>
  <c r="T217"/>
  <c r="R217"/>
  <c r="P217"/>
  <c r="BI216"/>
  <c r="BH216"/>
  <c r="BG216"/>
  <c r="BF216"/>
  <c r="T216"/>
  <c r="R216"/>
  <c r="P216"/>
  <c r="BI210"/>
  <c r="BH210"/>
  <c r="BG210"/>
  <c r="BF210"/>
  <c r="T210"/>
  <c r="R210"/>
  <c r="P210"/>
  <c r="BI206"/>
  <c r="BH206"/>
  <c r="BG206"/>
  <c r="BF206"/>
  <c r="T206"/>
  <c r="R206"/>
  <c r="P206"/>
  <c r="BI202"/>
  <c r="BH202"/>
  <c r="BG202"/>
  <c r="BF202"/>
  <c r="T202"/>
  <c r="R202"/>
  <c r="P202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3"/>
  <c r="BH193"/>
  <c r="BG193"/>
  <c r="BF193"/>
  <c r="T193"/>
  <c r="R193"/>
  <c r="P193"/>
  <c r="BI190"/>
  <c r="BH190"/>
  <c r="BG190"/>
  <c r="BF190"/>
  <c r="T190"/>
  <c r="R190"/>
  <c r="P190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2"/>
  <c r="BH182"/>
  <c r="BG182"/>
  <c r="BF182"/>
  <c r="T182"/>
  <c r="R182"/>
  <c r="P182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6"/>
  <c r="BH166"/>
  <c r="BG166"/>
  <c r="BF166"/>
  <c r="T166"/>
  <c r="R166"/>
  <c r="P166"/>
  <c r="BI160"/>
  <c r="BH160"/>
  <c r="BG160"/>
  <c r="BF160"/>
  <c r="T160"/>
  <c r="R160"/>
  <c r="P160"/>
  <c r="BI158"/>
  <c r="BH158"/>
  <c r="BG158"/>
  <c r="BF158"/>
  <c r="T158"/>
  <c r="R158"/>
  <c r="P158"/>
  <c r="BI155"/>
  <c r="BH155"/>
  <c r="BG155"/>
  <c r="BF155"/>
  <c r="T155"/>
  <c r="R155"/>
  <c r="P155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J129"/>
  <c r="F129"/>
  <c r="F127"/>
  <c r="E125"/>
  <c r="J93"/>
  <c r="F93"/>
  <c r="F91"/>
  <c r="E89"/>
  <c r="J26"/>
  <c r="E26"/>
  <c r="J130"/>
  <c r="J25"/>
  <c r="J20"/>
  <c r="E20"/>
  <c r="F130"/>
  <c r="J19"/>
  <c r="J14"/>
  <c r="J127"/>
  <c r="E7"/>
  <c r="E121"/>
  <c i="3" r="J39"/>
  <c r="J38"/>
  <c i="1" r="AY97"/>
  <c i="3" r="J37"/>
  <c i="1" r="AX97"/>
  <c i="3" r="BI168"/>
  <c r="BH168"/>
  <c r="BG168"/>
  <c r="BF168"/>
  <c r="T168"/>
  <c r="R168"/>
  <c r="P168"/>
  <c r="BI166"/>
  <c r="BH166"/>
  <c r="BG166"/>
  <c r="BF166"/>
  <c r="T166"/>
  <c r="R166"/>
  <c r="P166"/>
  <c r="BI165"/>
  <c r="BH165"/>
  <c r="BG165"/>
  <c r="BF165"/>
  <c r="T165"/>
  <c r="R165"/>
  <c r="P165"/>
  <c r="BI162"/>
  <c r="BH162"/>
  <c r="BG162"/>
  <c r="BF162"/>
  <c r="T162"/>
  <c r="R162"/>
  <c r="P162"/>
  <c r="BI161"/>
  <c r="BH161"/>
  <c r="BG161"/>
  <c r="BF161"/>
  <c r="T161"/>
  <c r="R161"/>
  <c r="P161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J120"/>
  <c r="F120"/>
  <c r="F118"/>
  <c r="E116"/>
  <c r="J93"/>
  <c r="F93"/>
  <c r="F91"/>
  <c r="E89"/>
  <c r="J26"/>
  <c r="E26"/>
  <c r="J121"/>
  <c r="J25"/>
  <c r="J20"/>
  <c r="E20"/>
  <c r="F94"/>
  <c r="J19"/>
  <c r="J14"/>
  <c r="J118"/>
  <c r="E7"/>
  <c r="E112"/>
  <c i="2" r="J39"/>
  <c r="J38"/>
  <c i="1" r="AY96"/>
  <c i="2" r="J37"/>
  <c i="1" r="AX96"/>
  <c i="2"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2"/>
  <c r="BH252"/>
  <c r="BG252"/>
  <c r="BF252"/>
  <c r="T252"/>
  <c r="R252"/>
  <c r="P252"/>
  <c r="BI251"/>
  <c r="BH251"/>
  <c r="BG251"/>
  <c r="BF251"/>
  <c r="T251"/>
  <c r="R251"/>
  <c r="P251"/>
  <c r="BI247"/>
  <c r="BH247"/>
  <c r="BG247"/>
  <c r="BF247"/>
  <c r="T247"/>
  <c r="R247"/>
  <c r="P247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36"/>
  <c r="BH236"/>
  <c r="BG236"/>
  <c r="BF236"/>
  <c r="T236"/>
  <c r="R236"/>
  <c r="P236"/>
  <c r="BI229"/>
  <c r="BH229"/>
  <c r="BG229"/>
  <c r="BF229"/>
  <c r="T229"/>
  <c r="R229"/>
  <c r="P229"/>
  <c r="BI228"/>
  <c r="BH228"/>
  <c r="BG228"/>
  <c r="BF228"/>
  <c r="T228"/>
  <c r="R228"/>
  <c r="P228"/>
  <c r="BI225"/>
  <c r="BH225"/>
  <c r="BG225"/>
  <c r="BF225"/>
  <c r="T225"/>
  <c r="R225"/>
  <c r="P225"/>
  <c r="BI224"/>
  <c r="BH224"/>
  <c r="BG224"/>
  <c r="BF224"/>
  <c r="T224"/>
  <c r="R224"/>
  <c r="P224"/>
  <c r="BI222"/>
  <c r="BH222"/>
  <c r="BG222"/>
  <c r="BF222"/>
  <c r="T222"/>
  <c r="T221"/>
  <c r="R222"/>
  <c r="R221"/>
  <c r="P222"/>
  <c r="P221"/>
  <c r="BI219"/>
  <c r="BH219"/>
  <c r="BG219"/>
  <c r="BF219"/>
  <c r="T219"/>
  <c r="R219"/>
  <c r="P219"/>
  <c r="BI218"/>
  <c r="BH218"/>
  <c r="BG218"/>
  <c r="BF218"/>
  <c r="T218"/>
  <c r="R218"/>
  <c r="P218"/>
  <c r="BI216"/>
  <c r="BH216"/>
  <c r="BG216"/>
  <c r="BF216"/>
  <c r="T216"/>
  <c r="R216"/>
  <c r="P216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2"/>
  <c r="BH202"/>
  <c r="BG202"/>
  <c r="BF202"/>
  <c r="T202"/>
  <c r="R202"/>
  <c r="P202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7"/>
  <c r="BH177"/>
  <c r="BG177"/>
  <c r="BF177"/>
  <c r="T177"/>
  <c r="R177"/>
  <c r="P177"/>
  <c r="BI176"/>
  <c r="BH176"/>
  <c r="BG176"/>
  <c r="BF176"/>
  <c r="T176"/>
  <c r="R176"/>
  <c r="P176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37"/>
  <c r="BH137"/>
  <c r="BG137"/>
  <c r="BF137"/>
  <c r="T137"/>
  <c r="T136"/>
  <c r="R137"/>
  <c r="R136"/>
  <c r="P137"/>
  <c r="P136"/>
  <c r="J130"/>
  <c r="F130"/>
  <c r="F128"/>
  <c r="E126"/>
  <c r="J93"/>
  <c r="F93"/>
  <c r="F91"/>
  <c r="E89"/>
  <c r="J26"/>
  <c r="E26"/>
  <c r="J131"/>
  <c r="J25"/>
  <c r="J20"/>
  <c r="E20"/>
  <c r="F94"/>
  <c r="J19"/>
  <c r="J14"/>
  <c r="J128"/>
  <c r="E7"/>
  <c r="E122"/>
  <c i="1" r="L90"/>
  <c r="AM90"/>
  <c r="AM89"/>
  <c r="L89"/>
  <c r="AM87"/>
  <c r="L87"/>
  <c r="L85"/>
  <c r="L84"/>
  <c i="2" r="J269"/>
  <c r="BK257"/>
  <c r="J255"/>
  <c r="BK252"/>
  <c r="BK247"/>
  <c r="J236"/>
  <c r="J224"/>
  <c r="J219"/>
  <c r="BK216"/>
  <c r="BK212"/>
  <c r="BK210"/>
  <c r="BK194"/>
  <c r="BK182"/>
  <c r="J174"/>
  <c r="J168"/>
  <c r="J158"/>
  <c r="J154"/>
  <c r="J149"/>
  <c r="BK275"/>
  <c r="BK272"/>
  <c r="BK270"/>
  <c r="J267"/>
  <c r="J210"/>
  <c r="BK202"/>
  <c r="BK192"/>
  <c r="J185"/>
  <c r="BK180"/>
  <c r="BK174"/>
  <c r="BK168"/>
  <c r="BK164"/>
  <c r="BK160"/>
  <c r="BK150"/>
  <c r="J146"/>
  <c i="1" r="AS95"/>
  <c i="2" r="J244"/>
  <c r="J225"/>
  <c r="J205"/>
  <c r="J196"/>
  <c r="BK188"/>
  <c r="BK176"/>
  <c r="J164"/>
  <c r="BK156"/>
  <c r="BK141"/>
  <c r="J259"/>
  <c r="BK167"/>
  <c r="BK155"/>
  <c r="J142"/>
  <c i="3" r="J166"/>
  <c r="BK157"/>
  <c r="BK152"/>
  <c r="J146"/>
  <c r="J138"/>
  <c r="BK129"/>
  <c r="BK166"/>
  <c r="BK159"/>
  <c r="BK147"/>
  <c r="J137"/>
  <c r="J129"/>
  <c r="BK165"/>
  <c r="BK153"/>
  <c r="BK148"/>
  <c r="BK141"/>
  <c r="J131"/>
  <c r="J158"/>
  <c r="BK149"/>
  <c r="BK145"/>
  <c r="J140"/>
  <c r="BK132"/>
  <c i="4" r="J303"/>
  <c r="BK300"/>
  <c r="BK282"/>
  <c r="BK265"/>
  <c r="J254"/>
  <c r="J243"/>
  <c r="BK231"/>
  <c r="J221"/>
  <c r="BK202"/>
  <c r="BK196"/>
  <c r="BK185"/>
  <c r="J177"/>
  <c r="BK171"/>
  <c r="J279"/>
  <c r="BK267"/>
  <c r="BK258"/>
  <c r="J248"/>
  <c r="J228"/>
  <c r="J217"/>
  <c r="J202"/>
  <c r="BK193"/>
  <c r="J182"/>
  <c r="BK166"/>
  <c r="BK145"/>
  <c r="J304"/>
  <c r="J294"/>
  <c r="J282"/>
  <c r="J249"/>
  <c r="BK238"/>
  <c r="BK221"/>
  <c r="J193"/>
  <c r="J176"/>
  <c r="J166"/>
  <c r="J142"/>
  <c r="BK313"/>
  <c r="BK307"/>
  <c i="5" r="BK145"/>
  <c r="BK148"/>
  <c r="BK139"/>
  <c r="BK129"/>
  <c r="J144"/>
  <c r="J133"/>
  <c r="BK144"/>
  <c r="BK137"/>
  <c i="6" r="BK194"/>
  <c r="J188"/>
  <c r="BK178"/>
  <c r="BK170"/>
  <c r="BK162"/>
  <c r="BK154"/>
  <c r="J138"/>
  <c r="BK200"/>
  <c r="BK191"/>
  <c r="J181"/>
  <c r="J170"/>
  <c r="BK166"/>
  <c r="BK159"/>
  <c r="BK148"/>
  <c r="BK138"/>
  <c r="BK192"/>
  <c r="BK182"/>
  <c r="BK176"/>
  <c r="BK171"/>
  <c r="BK161"/>
  <c r="J145"/>
  <c r="J139"/>
  <c r="J187"/>
  <c r="J184"/>
  <c r="J178"/>
  <c r="BK165"/>
  <c r="J157"/>
  <c r="J152"/>
  <c i="7" r="BK134"/>
  <c r="J130"/>
  <c r="BK123"/>
  <c r="BK135"/>
  <c r="J123"/>
  <c i="8" r="J148"/>
  <c r="BK135"/>
  <c r="BK131"/>
  <c r="BK150"/>
  <c r="J145"/>
  <c r="J133"/>
  <c r="BK126"/>
  <c r="J139"/>
  <c r="J131"/>
  <c r="J155"/>
  <c r="J146"/>
  <c r="BK136"/>
  <c r="BK127"/>
  <c i="9" r="BK135"/>
  <c r="J122"/>
  <c r="J135"/>
  <c r="BK129"/>
  <c r="BK138"/>
  <c r="BK131"/>
  <c r="BK123"/>
  <c r="BK130"/>
  <c r="J127"/>
  <c r="BK121"/>
  <c i="10" r="J131"/>
  <c r="BK124"/>
  <c r="J125"/>
  <c r="BK126"/>
  <c i="11" r="BK137"/>
  <c r="J128"/>
  <c r="J155"/>
  <c r="BK128"/>
  <c r="J149"/>
  <c r="J161"/>
  <c r="J137"/>
  <c i="2" r="J261"/>
  <c r="J260"/>
  <c r="BK256"/>
  <c r="BK254"/>
  <c r="BK251"/>
  <c r="J245"/>
  <c r="BK229"/>
  <c r="BK225"/>
  <c r="J222"/>
  <c r="J218"/>
  <c r="J213"/>
  <c r="J208"/>
  <c r="BK193"/>
  <c r="BK187"/>
  <c r="BK177"/>
  <c r="J167"/>
  <c r="J156"/>
  <c r="BK152"/>
  <c r="BK147"/>
  <c r="BK274"/>
  <c r="J272"/>
  <c r="BK269"/>
  <c r="J266"/>
  <c r="J207"/>
  <c r="J198"/>
  <c r="J195"/>
  <c r="BK186"/>
  <c r="J181"/>
  <c r="BK173"/>
  <c r="J169"/>
  <c r="J165"/>
  <c r="J161"/>
  <c r="BK153"/>
  <c r="J147"/>
  <c r="BK276"/>
  <c r="BK265"/>
  <c r="J264"/>
  <c r="BK261"/>
  <c r="BK236"/>
  <c r="J206"/>
  <c r="J197"/>
  <c r="J194"/>
  <c r="J186"/>
  <c r="BK183"/>
  <c r="BK171"/>
  <c r="BK161"/>
  <c r="J150"/>
  <c r="BK263"/>
  <c r="J258"/>
  <c r="BK166"/>
  <c r="BK154"/>
  <c r="BK143"/>
  <c i="1" r="AS101"/>
  <c i="3" r="J150"/>
  <c r="J139"/>
  <c r="BK130"/>
  <c r="J126"/>
  <c r="BK155"/>
  <c r="BK140"/>
  <c r="BK135"/>
  <c r="BK126"/>
  <c r="BK158"/>
  <c r="J152"/>
  <c r="BK144"/>
  <c r="BK133"/>
  <c r="J130"/>
  <c r="J157"/>
  <c r="J148"/>
  <c r="J143"/>
  <c r="J133"/>
  <c i="4" r="BK314"/>
  <c r="BK297"/>
  <c r="BK291"/>
  <c r="J270"/>
  <c r="BK255"/>
  <c r="J246"/>
  <c r="J235"/>
  <c r="BK224"/>
  <c r="J206"/>
  <c r="BK199"/>
  <c r="J186"/>
  <c r="J178"/>
  <c r="BK174"/>
  <c r="BK301"/>
  <c r="BK270"/>
  <c r="J264"/>
  <c r="J255"/>
  <c r="BK249"/>
  <c r="BK235"/>
  <c r="J223"/>
  <c r="BK210"/>
  <c r="BK197"/>
  <c r="J185"/>
  <c r="J174"/>
  <c r="J160"/>
  <c r="J151"/>
  <c r="J315"/>
  <c r="J297"/>
  <c r="BK288"/>
  <c r="J267"/>
  <c r="BK246"/>
  <c r="J227"/>
  <c r="J210"/>
  <c r="BK186"/>
  <c r="J171"/>
  <c r="BK155"/>
  <c r="J136"/>
  <c r="J312"/>
  <c i="5" r="J149"/>
  <c r="J143"/>
  <c r="J147"/>
  <c r="J138"/>
  <c r="BK130"/>
  <c r="J137"/>
  <c r="J130"/>
  <c r="J127"/>
  <c r="J139"/>
  <c i="6" r="BK198"/>
  <c r="J191"/>
  <c r="BK183"/>
  <c r="BK173"/>
  <c r="J165"/>
  <c r="J159"/>
  <c r="BK152"/>
  <c r="BK144"/>
  <c r="J136"/>
  <c r="BK197"/>
  <c r="J189"/>
  <c r="J182"/>
  <c r="BK169"/>
  <c r="BK164"/>
  <c r="J158"/>
  <c r="BK147"/>
  <c r="BK134"/>
  <c r="BK193"/>
  <c r="BK181"/>
  <c r="J173"/>
  <c r="J155"/>
  <c r="J144"/>
  <c r="BK136"/>
  <c r="BK186"/>
  <c r="J183"/>
  <c r="J174"/>
  <c r="J163"/>
  <c r="BK158"/>
  <c r="BK142"/>
  <c r="J141"/>
  <c r="BK139"/>
  <c r="BK137"/>
  <c i="7" r="J135"/>
  <c r="BK129"/>
  <c r="J127"/>
  <c r="J126"/>
  <c r="BK138"/>
  <c r="J137"/>
  <c r="BK133"/>
  <c r="J132"/>
  <c r="BK131"/>
  <c r="BK130"/>
  <c r="J128"/>
  <c r="BK125"/>
  <c r="J133"/>
  <c r="BK127"/>
  <c r="J138"/>
  <c r="J134"/>
  <c r="BK124"/>
  <c i="8" r="J152"/>
  <c r="BK143"/>
  <c r="J134"/>
  <c r="J156"/>
  <c r="J149"/>
  <c r="BK144"/>
  <c r="BK129"/>
  <c r="J144"/>
  <c r="J136"/>
  <c r="J130"/>
  <c r="BK152"/>
  <c r="BK145"/>
  <c r="BK133"/>
  <c i="9" r="BK120"/>
  <c r="BK133"/>
  <c r="BK127"/>
  <c r="J133"/>
  <c r="J130"/>
  <c r="BK122"/>
  <c r="J136"/>
  <c r="BK128"/>
  <c r="J123"/>
  <c i="10" r="J133"/>
  <c r="BK125"/>
  <c r="J127"/>
  <c r="BK129"/>
  <c i="11" r="BK140"/>
  <c r="J157"/>
  <c r="J153"/>
  <c r="BK167"/>
  <c r="BK149"/>
  <c i="2" r="BK260"/>
  <c r="BK258"/>
  <c r="BK255"/>
  <c r="J252"/>
  <c r="J247"/>
  <c r="J243"/>
  <c r="J228"/>
  <c r="BK222"/>
  <c r="BK218"/>
  <c r="BK213"/>
  <c r="J211"/>
  <c r="J199"/>
  <c r="J192"/>
  <c r="BK181"/>
  <c r="BK169"/>
  <c r="J159"/>
  <c r="J155"/>
  <c r="J151"/>
  <c r="BK146"/>
  <c r="J276"/>
  <c r="J274"/>
  <c r="J271"/>
  <c r="BK267"/>
  <c r="J265"/>
  <c r="BK206"/>
  <c r="BK197"/>
  <c r="J188"/>
  <c r="BK184"/>
  <c r="J177"/>
  <c r="J172"/>
  <c r="J166"/>
  <c r="BK162"/>
  <c r="BK157"/>
  <c r="J148"/>
  <c i="1" r="AS98"/>
  <c i="2" r="BK245"/>
  <c r="J229"/>
  <c r="BK207"/>
  <c r="BK198"/>
  <c r="J193"/>
  <c r="BK185"/>
  <c r="J182"/>
  <c r="J170"/>
  <c r="J160"/>
  <c r="BK145"/>
  <c r="BK262"/>
  <c r="BK170"/>
  <c r="BK158"/>
  <c r="J145"/>
  <c r="J137"/>
  <c i="3" r="J159"/>
  <c r="J155"/>
  <c r="J151"/>
  <c r="BK143"/>
  <c r="BK134"/>
  <c r="BK127"/>
  <c r="J162"/>
  <c r="BK150"/>
  <c r="BK139"/>
  <c r="J134"/>
  <c r="BK168"/>
  <c r="J154"/>
  <c r="J149"/>
  <c r="J135"/>
  <c r="J168"/>
  <c r="J156"/>
  <c r="J147"/>
  <c r="J144"/>
  <c r="BK138"/>
  <c r="J127"/>
  <c i="4" r="J301"/>
  <c r="BK294"/>
  <c r="J273"/>
  <c r="BK261"/>
  <c r="BK248"/>
  <c r="J238"/>
  <c r="BK227"/>
  <c r="BK217"/>
  <c r="J197"/>
  <c r="BK187"/>
  <c r="J179"/>
  <c r="BK175"/>
  <c r="J288"/>
  <c r="J276"/>
  <c r="J261"/>
  <c r="BK254"/>
  <c r="J242"/>
  <c r="J231"/>
  <c r="BK222"/>
  <c r="J199"/>
  <c r="J187"/>
  <c r="J175"/>
  <c r="BK158"/>
  <c r="BK139"/>
  <c r="J300"/>
  <c r="J291"/>
  <c r="BK279"/>
  <c r="BK243"/>
  <c r="J222"/>
  <c r="BK206"/>
  <c r="BK177"/>
  <c r="BK170"/>
  <c r="J158"/>
  <c i="5" r="J148"/>
  <c r="BK127"/>
  <c r="BK140"/>
  <c r="BK133"/>
  <c r="J145"/>
  <c r="J136"/>
  <c r="J129"/>
  <c r="BK149"/>
  <c r="BK138"/>
  <c i="6" r="J196"/>
  <c r="BK189"/>
  <c r="J179"/>
  <c r="J171"/>
  <c r="J164"/>
  <c r="J148"/>
  <c r="J137"/>
  <c r="J198"/>
  <c r="J192"/>
  <c r="BK184"/>
  <c r="J176"/>
  <c r="BK168"/>
  <c r="J162"/>
  <c r="BK157"/>
  <c r="BK145"/>
  <c r="J200"/>
  <c r="J194"/>
  <c r="BK187"/>
  <c r="J175"/>
  <c r="BK167"/>
  <c r="BK156"/>
  <c r="BK153"/>
  <c r="BK143"/>
  <c r="J199"/>
  <c r="BK185"/>
  <c r="BK175"/>
  <c r="J166"/>
  <c r="BK160"/>
  <c r="BK155"/>
  <c r="BK151"/>
  <c i="7" r="J136"/>
  <c r="BK128"/>
  <c r="J125"/>
  <c r="BK136"/>
  <c r="BK132"/>
  <c i="8" r="J150"/>
  <c r="J142"/>
  <c r="J132"/>
  <c r="BK155"/>
  <c r="BK146"/>
  <c r="J141"/>
  <c r="BK128"/>
  <c r="J143"/>
  <c r="BK134"/>
  <c r="J128"/>
  <c r="BK148"/>
  <c r="BK139"/>
  <c r="BK132"/>
  <c i="9" r="J131"/>
  <c r="J121"/>
  <c r="J134"/>
  <c r="J128"/>
  <c r="J137"/>
  <c r="J126"/>
  <c r="BK119"/>
  <c r="BK134"/>
  <c r="BK126"/>
  <c r="J120"/>
  <c i="10" r="BK127"/>
  <c r="BK133"/>
  <c r="BK131"/>
  <c i="11" r="BK164"/>
  <c r="J131"/>
  <c r="BK161"/>
  <c r="BK153"/>
  <c r="J167"/>
  <c r="BK136"/>
  <c r="BK144"/>
  <c i="2" r="J262"/>
  <c r="BK259"/>
  <c r="J256"/>
  <c r="J254"/>
  <c r="J251"/>
  <c r="BK244"/>
  <c r="BK228"/>
  <c r="BK224"/>
  <c r="BK219"/>
  <c r="J216"/>
  <c r="J212"/>
  <c r="J202"/>
  <c r="J191"/>
  <c r="J180"/>
  <c r="BK172"/>
  <c r="J163"/>
  <c r="J157"/>
  <c r="J153"/>
  <c r="BK148"/>
  <c r="J143"/>
  <c r="J275"/>
  <c r="BK271"/>
  <c r="J270"/>
  <c r="BK211"/>
  <c r="BK205"/>
  <c r="BK196"/>
  <c r="J187"/>
  <c r="J183"/>
  <c r="J176"/>
  <c r="J171"/>
  <c r="BK163"/>
  <c r="BK159"/>
  <c r="BK149"/>
  <c r="BK142"/>
  <c r="BK266"/>
  <c r="BK264"/>
  <c r="J263"/>
  <c r="BK243"/>
  <c r="BK208"/>
  <c r="BK199"/>
  <c r="BK195"/>
  <c r="BK191"/>
  <c r="J184"/>
  <c r="J173"/>
  <c r="J162"/>
  <c r="BK151"/>
  <c r="BK137"/>
  <c r="J257"/>
  <c r="BK165"/>
  <c r="J152"/>
  <c r="J141"/>
  <c i="3" r="J161"/>
  <c r="BK156"/>
  <c r="J145"/>
  <c r="J136"/>
  <c r="BK128"/>
  <c r="J165"/>
  <c r="J153"/>
  <c r="BK142"/>
  <c r="BK136"/>
  <c r="J128"/>
  <c r="BK162"/>
  <c r="BK151"/>
  <c r="J142"/>
  <c r="J132"/>
  <c r="BK161"/>
  <c r="BK154"/>
  <c r="BK146"/>
  <c r="J141"/>
  <c r="BK137"/>
  <c r="BK131"/>
  <c i="4" r="BK295"/>
  <c r="BK276"/>
  <c r="BK264"/>
  <c r="BK252"/>
  <c r="BK242"/>
  <c r="BK223"/>
  <c r="J216"/>
  <c r="J198"/>
  <c r="J190"/>
  <c r="BK182"/>
  <c r="BK176"/>
  <c r="J170"/>
  <c r="BK160"/>
  <c r="BK151"/>
  <c r="BK148"/>
  <c r="J145"/>
  <c r="BK142"/>
  <c r="J139"/>
  <c r="BK136"/>
  <c r="BK319"/>
  <c r="BK315"/>
  <c r="J314"/>
  <c r="J313"/>
  <c r="BK312"/>
  <c r="BK311"/>
  <c r="J307"/>
  <c r="J305"/>
  <c r="BK304"/>
  <c r="BK303"/>
  <c r="J285"/>
  <c r="BK273"/>
  <c r="J265"/>
  <c r="J252"/>
  <c r="J241"/>
  <c r="J224"/>
  <c r="BK216"/>
  <c r="BK198"/>
  <c r="BK190"/>
  <c r="BK178"/>
  <c r="J169"/>
  <c r="J155"/>
  <c r="BK305"/>
  <c r="J295"/>
  <c r="BK285"/>
  <c r="J258"/>
  <c r="BK241"/>
  <c r="BK228"/>
  <c r="J196"/>
  <c r="BK179"/>
  <c r="BK169"/>
  <c r="J148"/>
  <c r="J319"/>
  <c r="J311"/>
  <c i="5" r="BK147"/>
  <c r="BK136"/>
  <c r="BK143"/>
  <c r="J134"/>
  <c r="J128"/>
  <c r="BK134"/>
  <c r="BK128"/>
  <c r="J140"/>
  <c i="6" r="BK199"/>
  <c r="J193"/>
  <c r="J185"/>
  <c r="BK177"/>
  <c r="J169"/>
  <c r="J156"/>
  <c r="J151"/>
  <c r="J143"/>
  <c r="J134"/>
  <c r="BK196"/>
  <c r="J186"/>
  <c r="BK179"/>
  <c r="J167"/>
  <c r="BK163"/>
  <c r="J153"/>
  <c r="BK141"/>
  <c r="J197"/>
  <c r="BK188"/>
  <c r="J177"/>
  <c r="BK174"/>
  <c r="J160"/>
  <c r="J147"/>
  <c r="J142"/>
  <c r="J168"/>
  <c r="J161"/>
  <c r="J154"/>
  <c i="7" r="J124"/>
  <c r="J131"/>
  <c r="BK126"/>
  <c r="BK137"/>
  <c r="J129"/>
  <c i="8" r="BK156"/>
  <c r="BK149"/>
  <c r="BK141"/>
  <c r="J126"/>
  <c r="J147"/>
  <c r="J138"/>
  <c r="J127"/>
  <c r="BK142"/>
  <c r="J135"/>
  <c r="J129"/>
  <c r="BK147"/>
  <c r="BK138"/>
  <c r="BK130"/>
  <c i="9" r="J138"/>
  <c r="BK124"/>
  <c r="BK136"/>
  <c r="BK132"/>
  <c r="J125"/>
  <c r="J132"/>
  <c r="BK125"/>
  <c r="BK137"/>
  <c r="J129"/>
  <c r="J124"/>
  <c r="J119"/>
  <c i="10" r="J126"/>
  <c r="J129"/>
  <c r="J124"/>
  <c i="11" r="BK155"/>
  <c r="J136"/>
  <c r="J164"/>
  <c r="J140"/>
  <c r="J144"/>
  <c r="BK157"/>
  <c r="BK131"/>
  <c i="2" l="1" r="T140"/>
  <c r="T135"/>
  <c r="R144"/>
  <c r="P175"/>
  <c r="T209"/>
  <c r="T217"/>
  <c r="T223"/>
  <c r="T220"/>
  <c r="T246"/>
  <c r="T253"/>
  <c r="T268"/>
  <c r="T273"/>
  <c i="3" r="BK125"/>
  <c r="J125"/>
  <c r="J99"/>
  <c r="BK160"/>
  <c r="J160"/>
  <c r="J100"/>
  <c r="T164"/>
  <c r="T163"/>
  <c i="4" r="BK135"/>
  <c r="J135"/>
  <c r="J100"/>
  <c r="BK154"/>
  <c r="J154"/>
  <c r="J101"/>
  <c r="P159"/>
  <c r="R220"/>
  <c r="P247"/>
  <c r="BK253"/>
  <c r="J253"/>
  <c r="J105"/>
  <c r="T257"/>
  <c r="T266"/>
  <c r="T296"/>
  <c r="T302"/>
  <c r="R306"/>
  <c i="5" r="R126"/>
  <c r="R132"/>
  <c r="R131"/>
  <c r="P142"/>
  <c r="P141"/>
  <c i="6" r="R135"/>
  <c r="R132"/>
  <c r="T140"/>
  <c r="T146"/>
  <c r="R150"/>
  <c r="BK172"/>
  <c r="J172"/>
  <c r="J106"/>
  <c r="BK180"/>
  <c r="J180"/>
  <c r="J107"/>
  <c r="BK190"/>
  <c r="J190"/>
  <c r="J108"/>
  <c r="BK195"/>
  <c r="J195"/>
  <c r="J109"/>
  <c i="7" r="T122"/>
  <c r="T121"/>
  <c i="8" r="R125"/>
  <c r="T137"/>
  <c r="R140"/>
  <c r="R154"/>
  <c r="R153"/>
  <c i="9" r="P118"/>
  <c r="P117"/>
  <c i="1" r="AU105"/>
  <c i="10" r="BK123"/>
  <c r="J123"/>
  <c r="J98"/>
  <c r="R123"/>
  <c r="R122"/>
  <c r="R121"/>
  <c i="2" r="R140"/>
  <c r="P144"/>
  <c r="T175"/>
  <c r="R209"/>
  <c r="P217"/>
  <c r="BK223"/>
  <c r="J223"/>
  <c r="J108"/>
  <c r="BK246"/>
  <c r="J246"/>
  <c r="J109"/>
  <c r="BK253"/>
  <c r="J253"/>
  <c r="J110"/>
  <c r="BK268"/>
  <c r="J268"/>
  <c r="J111"/>
  <c r="BK273"/>
  <c r="J273"/>
  <c r="J112"/>
  <c i="3" r="P125"/>
  <c r="R160"/>
  <c r="P164"/>
  <c r="P163"/>
  <c i="4" r="P135"/>
  <c r="P154"/>
  <c r="T159"/>
  <c r="T220"/>
  <c r="R247"/>
  <c r="R253"/>
  <c r="R257"/>
  <c r="R266"/>
  <c r="R296"/>
  <c r="R302"/>
  <c r="T306"/>
  <c i="5" r="P126"/>
  <c r="BK132"/>
  <c r="BK131"/>
  <c r="BK142"/>
  <c r="J142"/>
  <c r="J103"/>
  <c i="6" r="P135"/>
  <c r="P132"/>
  <c r="P131"/>
  <c i="1" r="AU102"/>
  <c i="6" r="BK140"/>
  <c r="J140"/>
  <c r="J102"/>
  <c r="BK146"/>
  <c r="J146"/>
  <c r="J103"/>
  <c r="BK150"/>
  <c r="J150"/>
  <c r="J105"/>
  <c r="R172"/>
  <c r="R180"/>
  <c r="R190"/>
  <c r="R195"/>
  <c i="7" r="P122"/>
  <c r="P121"/>
  <c i="1" r="AU103"/>
  <c i="8" r="T125"/>
  <c r="R137"/>
  <c r="P140"/>
  <c r="BK154"/>
  <c r="J154"/>
  <c r="J103"/>
  <c i="9" r="BK118"/>
  <c r="J118"/>
  <c r="J97"/>
  <c i="11" r="P130"/>
  <c r="P126"/>
  <c r="P125"/>
  <c i="1" r="AU107"/>
  <c i="11" r="BK139"/>
  <c r="J139"/>
  <c r="J100"/>
  <c r="R139"/>
  <c r="P148"/>
  <c r="P156"/>
  <c i="2" r="BK140"/>
  <c r="J140"/>
  <c r="J101"/>
  <c r="BK144"/>
  <c r="J144"/>
  <c r="J102"/>
  <c r="BK175"/>
  <c r="J175"/>
  <c r="J103"/>
  <c r="BK209"/>
  <c r="J209"/>
  <c r="J104"/>
  <c r="R217"/>
  <c r="P223"/>
  <c r="P220"/>
  <c r="P246"/>
  <c r="P253"/>
  <c r="P268"/>
  <c r="P273"/>
  <c i="3" r="T125"/>
  <c r="T124"/>
  <c r="T160"/>
  <c r="BK164"/>
  <c r="J164"/>
  <c r="J102"/>
  <c i="4" r="R135"/>
  <c r="T154"/>
  <c r="R159"/>
  <c r="P220"/>
  <c r="BK247"/>
  <c r="J247"/>
  <c r="J104"/>
  <c r="P253"/>
  <c r="BK257"/>
  <c r="J257"/>
  <c r="J107"/>
  <c r="BK266"/>
  <c r="J266"/>
  <c r="J108"/>
  <c r="P296"/>
  <c r="P302"/>
  <c r="P306"/>
  <c i="5" r="T126"/>
  <c r="P132"/>
  <c r="P131"/>
  <c r="R142"/>
  <c r="R141"/>
  <c i="6" r="T135"/>
  <c r="T132"/>
  <c r="R140"/>
  <c r="R146"/>
  <c r="T150"/>
  <c r="P172"/>
  <c r="P180"/>
  <c r="P190"/>
  <c r="P195"/>
  <c i="7" r="BK122"/>
  <c r="J122"/>
  <c r="J99"/>
  <c i="8" r="P125"/>
  <c r="P124"/>
  <c r="P137"/>
  <c r="BK140"/>
  <c r="J140"/>
  <c r="J100"/>
  <c r="P154"/>
  <c r="P153"/>
  <c i="9" r="T118"/>
  <c r="T117"/>
  <c i="10" r="P123"/>
  <c r="P122"/>
  <c r="P121"/>
  <c i="1" r="AU106"/>
  <c i="10" r="T123"/>
  <c r="T122"/>
  <c r="T121"/>
  <c i="11" r="T130"/>
  <c r="T126"/>
  <c r="T125"/>
  <c r="P139"/>
  <c r="BK148"/>
  <c r="J148"/>
  <c r="J101"/>
  <c r="T148"/>
  <c r="T156"/>
  <c i="2" r="P140"/>
  <c r="P135"/>
  <c r="P134"/>
  <c i="1" r="AU96"/>
  <c i="2" r="T144"/>
  <c r="R175"/>
  <c r="P209"/>
  <c r="BK217"/>
  <c r="J217"/>
  <c r="J105"/>
  <c r="R223"/>
  <c r="R220"/>
  <c r="R246"/>
  <c r="R253"/>
  <c r="R268"/>
  <c r="R273"/>
  <c i="3" r="R125"/>
  <c r="R124"/>
  <c r="P160"/>
  <c r="R164"/>
  <c r="R163"/>
  <c i="4" r="T135"/>
  <c r="R154"/>
  <c r="BK159"/>
  <c r="J159"/>
  <c r="J102"/>
  <c r="BK220"/>
  <c r="J220"/>
  <c r="J103"/>
  <c r="T247"/>
  <c r="T253"/>
  <c r="P257"/>
  <c r="P266"/>
  <c r="BK296"/>
  <c r="J296"/>
  <c r="J109"/>
  <c r="BK302"/>
  <c r="J302"/>
  <c r="J110"/>
  <c r="BK306"/>
  <c r="J306"/>
  <c r="J111"/>
  <c i="5" r="BK126"/>
  <c r="J126"/>
  <c r="J99"/>
  <c r="T132"/>
  <c r="T131"/>
  <c r="T142"/>
  <c r="T141"/>
  <c i="6" r="BK135"/>
  <c r="J135"/>
  <c r="J101"/>
  <c r="P140"/>
  <c r="P146"/>
  <c r="P150"/>
  <c r="P149"/>
  <c r="T172"/>
  <c r="T180"/>
  <c r="T190"/>
  <c r="T195"/>
  <c i="7" r="R122"/>
  <c r="R121"/>
  <c i="8" r="BK125"/>
  <c r="J125"/>
  <c r="J98"/>
  <c r="BK137"/>
  <c r="J137"/>
  <c r="J99"/>
  <c r="T140"/>
  <c r="T154"/>
  <c r="T153"/>
  <c i="9" r="R118"/>
  <c r="R117"/>
  <c i="11" r="BK130"/>
  <c r="J130"/>
  <c r="J99"/>
  <c r="R130"/>
  <c r="R126"/>
  <c r="R125"/>
  <c r="T139"/>
  <c r="R148"/>
  <c r="BK156"/>
  <c r="J156"/>
  <c r="J102"/>
  <c r="R156"/>
  <c i="10" r="BK128"/>
  <c r="J128"/>
  <c r="J99"/>
  <c r="BK130"/>
  <c r="J130"/>
  <c r="J100"/>
  <c r="BK132"/>
  <c r="J132"/>
  <c r="J101"/>
  <c i="2" r="BK221"/>
  <c r="J221"/>
  <c r="J107"/>
  <c i="6" r="BK133"/>
  <c r="J133"/>
  <c r="J100"/>
  <c i="2" r="BK136"/>
  <c r="J136"/>
  <c r="J100"/>
  <c i="8" r="BK151"/>
  <c r="J151"/>
  <c r="J101"/>
  <c i="11" r="BK163"/>
  <c r="J163"/>
  <c r="J104"/>
  <c r="BK127"/>
  <c r="J127"/>
  <c r="J98"/>
  <c r="BK166"/>
  <c r="J166"/>
  <c r="J105"/>
  <c r="J92"/>
  <c r="J119"/>
  <c r="BE137"/>
  <c r="BE153"/>
  <c r="F92"/>
  <c r="BE128"/>
  <c r="BE140"/>
  <c r="BE149"/>
  <c r="BE155"/>
  <c r="BE161"/>
  <c r="E85"/>
  <c r="BE131"/>
  <c r="BE136"/>
  <c r="BE144"/>
  <c r="BE164"/>
  <c r="BE167"/>
  <c r="BE157"/>
  <c i="10" r="F118"/>
  <c r="BE129"/>
  <c r="J92"/>
  <c r="BE126"/>
  <c r="J89"/>
  <c r="BE133"/>
  <c r="E85"/>
  <c r="BE124"/>
  <c r="BE125"/>
  <c r="BE127"/>
  <c r="BE131"/>
  <c i="8" r="BK153"/>
  <c i="9" r="F92"/>
  <c r="J111"/>
  <c r="BE131"/>
  <c r="BE132"/>
  <c r="BE138"/>
  <c r="E85"/>
  <c r="BE127"/>
  <c r="BE133"/>
  <c r="BE134"/>
  <c r="BE135"/>
  <c r="J92"/>
  <c r="BE119"/>
  <c r="BE120"/>
  <c r="BE121"/>
  <c r="BE122"/>
  <c r="BE123"/>
  <c r="BE124"/>
  <c r="BE125"/>
  <c r="BE130"/>
  <c r="BE136"/>
  <c r="BE126"/>
  <c r="BE128"/>
  <c r="BE129"/>
  <c r="BE137"/>
  <c i="8" r="E113"/>
  <c r="J120"/>
  <c r="BE128"/>
  <c r="BE141"/>
  <c r="BE149"/>
  <c r="F92"/>
  <c r="BE126"/>
  <c r="BE132"/>
  <c r="BE143"/>
  <c r="BE145"/>
  <c r="BE147"/>
  <c r="BE148"/>
  <c r="BE150"/>
  <c r="BE152"/>
  <c r="BE155"/>
  <c r="BE156"/>
  <c r="J89"/>
  <c r="BE130"/>
  <c r="BE131"/>
  <c r="BE133"/>
  <c r="BE134"/>
  <c r="BE135"/>
  <c r="BE139"/>
  <c r="BE142"/>
  <c r="BE127"/>
  <c r="BE129"/>
  <c r="BE136"/>
  <c r="BE138"/>
  <c r="BE144"/>
  <c r="BE146"/>
  <c i="7" r="J91"/>
  <c r="F94"/>
  <c r="E109"/>
  <c r="BE125"/>
  <c r="BE126"/>
  <c r="BE127"/>
  <c r="BE128"/>
  <c r="BE129"/>
  <c r="BE130"/>
  <c r="BE131"/>
  <c r="J118"/>
  <c r="BE124"/>
  <c r="BE136"/>
  <c r="BE137"/>
  <c r="BE138"/>
  <c r="BE123"/>
  <c r="BE134"/>
  <c r="BE135"/>
  <c r="BE132"/>
  <c r="BE133"/>
  <c i="5" r="J131"/>
  <c r="J100"/>
  <c i="6" r="F94"/>
  <c r="BE134"/>
  <c r="BE141"/>
  <c r="BE143"/>
  <c r="BE144"/>
  <c r="BE145"/>
  <c r="BE156"/>
  <c r="BE161"/>
  <c r="BE162"/>
  <c r="BE169"/>
  <c r="BE170"/>
  <c r="BE171"/>
  <c r="BE173"/>
  <c r="BE179"/>
  <c r="BE181"/>
  <c r="BE187"/>
  <c r="BE188"/>
  <c r="BE191"/>
  <c r="BE193"/>
  <c r="BE197"/>
  <c r="E85"/>
  <c r="J94"/>
  <c r="BE137"/>
  <c r="BE148"/>
  <c r="BE152"/>
  <c r="BE153"/>
  <c r="BE157"/>
  <c r="BE158"/>
  <c r="BE159"/>
  <c r="BE163"/>
  <c r="BE164"/>
  <c r="BE165"/>
  <c r="BE168"/>
  <c r="BE178"/>
  <c r="BE183"/>
  <c r="BE184"/>
  <c r="BE185"/>
  <c r="BE189"/>
  <c r="BE196"/>
  <c r="BE198"/>
  <c r="BE199"/>
  <c r="BE200"/>
  <c i="5" r="J132"/>
  <c r="J101"/>
  <c i="6" r="BE136"/>
  <c r="BE139"/>
  <c r="BE151"/>
  <c r="BE154"/>
  <c r="BE160"/>
  <c r="BE175"/>
  <c r="BE176"/>
  <c r="BE177"/>
  <c r="BE182"/>
  <c r="BE192"/>
  <c r="BE194"/>
  <c r="J91"/>
  <c r="BE138"/>
  <c r="BE142"/>
  <c r="BE147"/>
  <c r="BE155"/>
  <c r="BE166"/>
  <c r="BE167"/>
  <c r="BE174"/>
  <c r="BE186"/>
  <c i="5" r="J94"/>
  <c r="F122"/>
  <c r="BE127"/>
  <c r="BE130"/>
  <c r="BE134"/>
  <c r="BE145"/>
  <c r="BE147"/>
  <c r="BE148"/>
  <c r="E85"/>
  <c r="J119"/>
  <c r="BE138"/>
  <c r="BE139"/>
  <c r="BE140"/>
  <c r="BE144"/>
  <c r="BE128"/>
  <c r="BE129"/>
  <c r="BE133"/>
  <c r="BE136"/>
  <c r="BE137"/>
  <c r="BE143"/>
  <c r="BE149"/>
  <c i="4" r="BE304"/>
  <c r="BE314"/>
  <c r="E85"/>
  <c r="J91"/>
  <c r="J94"/>
  <c r="BE158"/>
  <c r="BE171"/>
  <c r="BE174"/>
  <c r="BE179"/>
  <c r="BE182"/>
  <c r="BE197"/>
  <c r="BE199"/>
  <c r="BE202"/>
  <c r="BE216"/>
  <c r="BE222"/>
  <c r="BE223"/>
  <c r="BE228"/>
  <c r="BE231"/>
  <c r="BE241"/>
  <c r="BE249"/>
  <c r="BE252"/>
  <c r="BE261"/>
  <c r="BE264"/>
  <c r="BE265"/>
  <c r="BE273"/>
  <c r="BE276"/>
  <c r="BE301"/>
  <c r="BE303"/>
  <c r="BE311"/>
  <c r="BE319"/>
  <c i="3" r="BK163"/>
  <c r="J163"/>
  <c r="J101"/>
  <c i="4" r="F94"/>
  <c r="BE136"/>
  <c r="BE142"/>
  <c r="BE170"/>
  <c r="BE175"/>
  <c r="BE176"/>
  <c r="BE217"/>
  <c r="BE221"/>
  <c r="BE243"/>
  <c r="BE248"/>
  <c r="BE279"/>
  <c r="BE282"/>
  <c r="BE291"/>
  <c r="BE294"/>
  <c r="BE295"/>
  <c r="BE297"/>
  <c r="BE300"/>
  <c r="BE139"/>
  <c r="BE145"/>
  <c r="BE148"/>
  <c r="BE151"/>
  <c r="BE155"/>
  <c r="BE160"/>
  <c r="BE166"/>
  <c r="BE169"/>
  <c r="BE177"/>
  <c r="BE178"/>
  <c r="BE185"/>
  <c r="BE186"/>
  <c r="BE187"/>
  <c r="BE190"/>
  <c r="BE193"/>
  <c r="BE196"/>
  <c r="BE198"/>
  <c r="BE206"/>
  <c r="BE210"/>
  <c r="BE224"/>
  <c r="BE227"/>
  <c r="BE235"/>
  <c r="BE238"/>
  <c r="BE242"/>
  <c r="BE246"/>
  <c r="BE254"/>
  <c r="BE255"/>
  <c r="BE258"/>
  <c r="BE267"/>
  <c r="BE270"/>
  <c r="BE285"/>
  <c r="BE288"/>
  <c r="BE305"/>
  <c r="BE307"/>
  <c r="BE312"/>
  <c r="BE313"/>
  <c r="BE315"/>
  <c i="3" r="E85"/>
  <c r="J91"/>
  <c r="J94"/>
  <c r="F121"/>
  <c r="BE133"/>
  <c r="BE134"/>
  <c r="BE135"/>
  <c r="BE141"/>
  <c r="BE142"/>
  <c r="BE150"/>
  <c r="BE152"/>
  <c r="BE161"/>
  <c r="BE165"/>
  <c r="BE166"/>
  <c r="BE126"/>
  <c r="BE129"/>
  <c r="BE130"/>
  <c r="BE136"/>
  <c r="BE137"/>
  <c r="BE138"/>
  <c r="BE139"/>
  <c r="BE145"/>
  <c r="BE146"/>
  <c r="BE149"/>
  <c r="BE154"/>
  <c r="BE156"/>
  <c r="BE159"/>
  <c r="BE127"/>
  <c r="BE128"/>
  <c r="BE132"/>
  <c r="BE143"/>
  <c r="BE144"/>
  <c r="BE148"/>
  <c r="BE151"/>
  <c r="BE155"/>
  <c r="BE157"/>
  <c r="BE168"/>
  <c r="BE131"/>
  <c r="BE140"/>
  <c r="BE147"/>
  <c r="BE153"/>
  <c r="BE158"/>
  <c r="BE162"/>
  <c i="2" r="J94"/>
  <c r="F131"/>
  <c r="BE150"/>
  <c r="BE159"/>
  <c r="BE161"/>
  <c r="BE257"/>
  <c r="BE260"/>
  <c r="BE262"/>
  <c r="BE267"/>
  <c r="E85"/>
  <c r="BE142"/>
  <c r="BE146"/>
  <c r="BE147"/>
  <c r="BE148"/>
  <c r="BE152"/>
  <c r="BE153"/>
  <c r="BE154"/>
  <c r="BE155"/>
  <c r="BE156"/>
  <c r="BE157"/>
  <c r="BE158"/>
  <c r="BE165"/>
  <c r="BE167"/>
  <c r="BE168"/>
  <c r="BE174"/>
  <c r="BE177"/>
  <c r="BE180"/>
  <c r="BE181"/>
  <c r="BE205"/>
  <c r="BE229"/>
  <c r="BE236"/>
  <c r="BE243"/>
  <c r="BE263"/>
  <c r="BE264"/>
  <c r="BE265"/>
  <c r="J91"/>
  <c r="BE143"/>
  <c r="BE151"/>
  <c r="BE166"/>
  <c r="BE169"/>
  <c r="BE171"/>
  <c r="BE172"/>
  <c r="BE173"/>
  <c r="BE176"/>
  <c r="BE182"/>
  <c r="BE186"/>
  <c r="BE187"/>
  <c r="BE188"/>
  <c r="BE191"/>
  <c r="BE192"/>
  <c r="BE193"/>
  <c r="BE199"/>
  <c r="BE202"/>
  <c r="BE208"/>
  <c r="BE212"/>
  <c r="BE266"/>
  <c r="BE269"/>
  <c r="BE270"/>
  <c r="BE271"/>
  <c r="BE272"/>
  <c r="BE274"/>
  <c r="BE275"/>
  <c r="BE137"/>
  <c r="BE141"/>
  <c r="BE145"/>
  <c r="BE149"/>
  <c r="BE160"/>
  <c r="BE162"/>
  <c r="BE163"/>
  <c r="BE164"/>
  <c r="BE170"/>
  <c r="BE183"/>
  <c r="BE184"/>
  <c r="BE185"/>
  <c r="BE194"/>
  <c r="BE195"/>
  <c r="BE196"/>
  <c r="BE197"/>
  <c r="BE198"/>
  <c r="BE206"/>
  <c r="BE207"/>
  <c r="BE210"/>
  <c r="BE211"/>
  <c r="BE213"/>
  <c r="BE216"/>
  <c r="BE218"/>
  <c r="BE219"/>
  <c r="BE222"/>
  <c r="BE224"/>
  <c r="BE225"/>
  <c r="BE228"/>
  <c r="BE244"/>
  <c r="BE245"/>
  <c r="BE247"/>
  <c r="BE251"/>
  <c r="BE252"/>
  <c r="BE254"/>
  <c r="BE255"/>
  <c r="BE256"/>
  <c r="BE258"/>
  <c r="BE259"/>
  <c r="BE261"/>
  <c r="BE276"/>
  <c i="1" r="AS94"/>
  <c i="2" r="F38"/>
  <c i="1" r="BC96"/>
  <c i="3" r="F38"/>
  <c i="1" r="BC97"/>
  <c i="3" r="F37"/>
  <c i="1" r="BB97"/>
  <c i="4" r="F37"/>
  <c i="1" r="BB99"/>
  <c i="5" r="F36"/>
  <c i="1" r="BA100"/>
  <c i="5" r="F38"/>
  <c i="1" r="BC100"/>
  <c i="6" r="J36"/>
  <c i="1" r="AW102"/>
  <c i="7" r="F37"/>
  <c i="1" r="BB103"/>
  <c i="7" r="F36"/>
  <c i="1" r="BA103"/>
  <c i="8" r="F34"/>
  <c i="1" r="BA104"/>
  <c i="9" r="F37"/>
  <c i="1" r="BD105"/>
  <c i="9" r="F34"/>
  <c i="1" r="BA105"/>
  <c i="10" r="F37"/>
  <c i="1" r="BD106"/>
  <c i="11" r="F35"/>
  <c i="1" r="BB107"/>
  <c i="2" r="F36"/>
  <c i="1" r="BA96"/>
  <c i="3" r="F36"/>
  <c i="1" r="BA97"/>
  <c i="3" r="F39"/>
  <c i="1" r="BD97"/>
  <c i="4" r="F36"/>
  <c i="1" r="BA99"/>
  <c i="4" r="F39"/>
  <c i="1" r="BD99"/>
  <c i="6" r="F38"/>
  <c i="1" r="BC102"/>
  <c i="7" r="F38"/>
  <c i="1" r="BC103"/>
  <c i="8" r="F36"/>
  <c i="1" r="BC104"/>
  <c i="9" r="F36"/>
  <c i="1" r="BC105"/>
  <c i="10" r="F36"/>
  <c i="1" r="BC106"/>
  <c i="11" r="J34"/>
  <c i="1" r="AW107"/>
  <c i="2" r="J36"/>
  <c i="1" r="AW96"/>
  <c i="3" r="J36"/>
  <c i="1" r="AW97"/>
  <c i="4" r="J36"/>
  <c i="1" r="AW99"/>
  <c i="5" r="J36"/>
  <c i="1" r="AW100"/>
  <c i="5" r="F39"/>
  <c i="1" r="BD100"/>
  <c i="6" r="F36"/>
  <c i="1" r="BA102"/>
  <c i="7" r="J36"/>
  <c i="1" r="AW103"/>
  <c i="7" r="F39"/>
  <c i="1" r="BD103"/>
  <c i="8" r="J34"/>
  <c i="1" r="AW104"/>
  <c i="8" r="F37"/>
  <c i="1" r="BD104"/>
  <c i="9" r="F35"/>
  <c i="1" r="BB105"/>
  <c i="10" r="F35"/>
  <c i="1" r="BB106"/>
  <c i="11" r="F37"/>
  <c i="1" r="BD107"/>
  <c i="2" r="F39"/>
  <c i="1" r="BD96"/>
  <c i="2" r="F37"/>
  <c i="1" r="BB96"/>
  <c i="4" r="F38"/>
  <c i="1" r="BC99"/>
  <c i="5" r="F37"/>
  <c i="1" r="BB100"/>
  <c i="6" r="F37"/>
  <c i="1" r="BB102"/>
  <c i="6" r="F39"/>
  <c i="1" r="BD102"/>
  <c i="8" r="F35"/>
  <c i="1" r="BB104"/>
  <c i="9" r="J34"/>
  <c i="1" r="AW105"/>
  <c i="10" r="J34"/>
  <c i="1" r="AW106"/>
  <c i="10" r="F34"/>
  <c i="1" r="BA106"/>
  <c i="11" r="F34"/>
  <c i="1" r="BA107"/>
  <c i="11" r="F36"/>
  <c i="1" r="BC107"/>
  <c i="2" l="1" r="T134"/>
  <c i="4" r="P256"/>
  <c r="T134"/>
  <c i="6" r="T149"/>
  <c r="T131"/>
  <c i="5" r="T125"/>
  <c r="P125"/>
  <c i="1" r="AU100"/>
  <c i="8" r="P123"/>
  <c i="1" r="AU104"/>
  <c i="8" r="T124"/>
  <c r="T123"/>
  <c i="4" r="P134"/>
  <c r="P133"/>
  <c i="1" r="AU99"/>
  <c i="8" r="R124"/>
  <c r="R123"/>
  <c i="5" r="R125"/>
  <c i="4" r="R134"/>
  <c r="R256"/>
  <c i="3" r="P124"/>
  <c i="1" r="AU97"/>
  <c i="4" r="T256"/>
  <c i="2" r="R135"/>
  <c r="R134"/>
  <c i="6" r="R149"/>
  <c r="R131"/>
  <c i="4" r="BK256"/>
  <c r="J256"/>
  <c r="J106"/>
  <c i="8" r="BK124"/>
  <c r="J124"/>
  <c r="J97"/>
  <c i="10" r="BK122"/>
  <c r="J122"/>
  <c r="J97"/>
  <c i="2" r="BK220"/>
  <c r="J220"/>
  <c r="J106"/>
  <c i="5" r="BK141"/>
  <c r="J141"/>
  <c r="J102"/>
  <c i="6" r="BK132"/>
  <c r="J132"/>
  <c r="J99"/>
  <c i="9" r="BK117"/>
  <c r="J117"/>
  <c r="J96"/>
  <c i="11" r="BK126"/>
  <c i="2" r="BK135"/>
  <c r="J135"/>
  <c r="J99"/>
  <c i="4" r="BK134"/>
  <c r="J134"/>
  <c r="J99"/>
  <c i="6" r="BK149"/>
  <c r="J149"/>
  <c r="J104"/>
  <c i="7" r="BK121"/>
  <c r="J121"/>
  <c i="11" r="BK162"/>
  <c r="J162"/>
  <c r="J103"/>
  <c i="8" r="J153"/>
  <c r="J102"/>
  <c i="3" r="BK124"/>
  <c r="J124"/>
  <c i="7" r="J32"/>
  <c i="1" r="AG103"/>
  <c i="2" r="F35"/>
  <c i="1" r="AZ96"/>
  <c r="BC98"/>
  <c r="AY98"/>
  <c r="BA98"/>
  <c r="AW98"/>
  <c r="BD98"/>
  <c i="5" r="F35"/>
  <c i="1" r="AZ100"/>
  <c i="6" r="J35"/>
  <c i="1" r="AV102"/>
  <c r="AT102"/>
  <c i="8" r="J33"/>
  <c i="1" r="AV104"/>
  <c r="AT104"/>
  <c i="10" r="J33"/>
  <c i="1" r="AV106"/>
  <c r="AT106"/>
  <c r="AU95"/>
  <c r="AU101"/>
  <c r="BB95"/>
  <c i="3" r="F35"/>
  <c i="1" r="AZ97"/>
  <c i="3" r="J32"/>
  <c i="1" r="AG97"/>
  <c i="4" r="F35"/>
  <c i="1" r="AZ99"/>
  <c r="BC101"/>
  <c r="AY101"/>
  <c r="BB101"/>
  <c r="AX101"/>
  <c i="7" r="F35"/>
  <c i="1" r="AZ103"/>
  <c i="9" r="J33"/>
  <c i="1" r="AV105"/>
  <c r="AT105"/>
  <c i="11" r="F33"/>
  <c i="1" r="AZ107"/>
  <c i="2" r="J35"/>
  <c i="1" r="AV96"/>
  <c r="AT96"/>
  <c r="BB98"/>
  <c r="AX98"/>
  <c i="5" r="J35"/>
  <c i="1" r="AV100"/>
  <c r="AT100"/>
  <c i="6" r="F35"/>
  <c i="1" r="AZ102"/>
  <c i="8" r="F33"/>
  <c i="1" r="AZ104"/>
  <c i="10" r="F33"/>
  <c i="1" r="AZ106"/>
  <c r="BA95"/>
  <c r="AW95"/>
  <c r="BC95"/>
  <c r="AY95"/>
  <c r="BD95"/>
  <c i="3" r="J35"/>
  <c i="1" r="AV97"/>
  <c r="AT97"/>
  <c i="4" r="J35"/>
  <c i="1" r="AV99"/>
  <c r="AT99"/>
  <c r="BA101"/>
  <c r="AW101"/>
  <c r="BD101"/>
  <c i="7" r="J35"/>
  <c i="1" r="AV103"/>
  <c r="AT103"/>
  <c r="AN103"/>
  <c i="9" r="F33"/>
  <c i="1" r="AZ105"/>
  <c i="11" r="J33"/>
  <c i="1" r="AV107"/>
  <c r="AT107"/>
  <c i="11" l="1" r="BK125"/>
  <c r="J125"/>
  <c r="J96"/>
  <c i="4" r="T133"/>
  <c r="R133"/>
  <c i="5" r="BK125"/>
  <c r="J125"/>
  <c r="J98"/>
  <c i="4" r="BK133"/>
  <c r="J133"/>
  <c r="J98"/>
  <c i="2" r="BK134"/>
  <c r="J134"/>
  <c r="J98"/>
  <c i="11" r="J126"/>
  <c r="J97"/>
  <c i="8" r="BK123"/>
  <c r="J123"/>
  <c r="J96"/>
  <c i="10" r="BK121"/>
  <c r="J121"/>
  <c r="J96"/>
  <c i="6" r="BK131"/>
  <c r="J131"/>
  <c i="7" r="J98"/>
  <c r="J41"/>
  <c i="1" r="AN97"/>
  <c i="3" r="J98"/>
  <c r="J41"/>
  <c i="9" r="J30"/>
  <c i="1" r="AG105"/>
  <c r="AZ98"/>
  <c r="AV98"/>
  <c r="AT98"/>
  <c r="BA94"/>
  <c r="W30"/>
  <c r="AU98"/>
  <c i="6" r="J32"/>
  <c i="1" r="AG102"/>
  <c r="AG101"/>
  <c r="AZ95"/>
  <c r="BC94"/>
  <c r="W32"/>
  <c r="AX95"/>
  <c r="BD94"/>
  <c r="W33"/>
  <c r="AZ101"/>
  <c r="AV101"/>
  <c r="AT101"/>
  <c r="AN101"/>
  <c r="BB94"/>
  <c r="W31"/>
  <c i="9" l="1" r="J39"/>
  <c i="6" r="J41"/>
  <c r="J98"/>
  <c i="1" r="AN102"/>
  <c r="AU94"/>
  <c r="AN105"/>
  <c i="4" r="J32"/>
  <c i="1" r="AG99"/>
  <c i="5" r="J32"/>
  <c i="1" r="AG100"/>
  <c i="2" r="J32"/>
  <c i="1" r="AG96"/>
  <c r="AX94"/>
  <c i="8" r="J30"/>
  <c i="1" r="AG104"/>
  <c r="AN104"/>
  <c i="11" r="J30"/>
  <c i="1" r="AG107"/>
  <c r="AV95"/>
  <c r="AT95"/>
  <c r="AW94"/>
  <c r="AK30"/>
  <c r="AZ94"/>
  <c r="W29"/>
  <c i="10" r="J30"/>
  <c i="1" r="AG106"/>
  <c r="AY94"/>
  <c i="4" l="1" r="J41"/>
  <c i="8" r="J39"/>
  <c i="2" r="J41"/>
  <c i="10" r="J39"/>
  <c i="5" r="J41"/>
  <c i="11" r="J39"/>
  <c i="1" r="AN106"/>
  <c r="AG95"/>
  <c r="AN96"/>
  <c r="AN100"/>
  <c r="AN99"/>
  <c r="AN107"/>
  <c r="AN95"/>
  <c r="AG98"/>
  <c r="AV94"/>
  <c r="AK29"/>
  <c l="1" r="AN98"/>
  <c r="AG94"/>
  <c r="AK26"/>
  <c r="AT94"/>
  <c r="AN94"/>
  <c l="1"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<sst xmlns="http://schemas.openxmlformats.org/spreadsheetml/2006/main">
  <si>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</si>
  <si>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</si>
  <si>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</si>
  <si>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</si>
  <si>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{e8242978-d83b-42ab-afd8-8bef190c66d1}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</si>
  <si>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</si>
  <si>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</si>
  <si>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</si>
  <si>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</si>
  <si>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</si>
  <si>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</si>
  <si>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</si>
  <si>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</si>
  <si>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</si>
  <si>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191205-24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</si>
  <si>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</si>
  <si>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</si>
  <si>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kaple sv. Ducha a Božího hrobu v Liběchově - 2024</t>
  </si>
  <si>
    <t>KSO:</t>
  </si>
  <si>
    <t>CC-CZ:</t>
  </si>
  <si>
    <t>Místo:</t>
  </si>
  <si>
    <t xml:space="preserve">Obec Liběchov </t>
  </si>
  <si>
    <t>Datum:</t>
  </si>
  <si>
    <t>23. 9. 2024</t>
  </si>
  <si>
    <t>Zadavatel:</t>
  </si>
  <si>
    <t>IČ:</t>
  </si>
  <si>
    <t>00237019</t>
  </si>
  <si>
    <t>Město Liběchov, Rumburská 53, 277 21 Liběchov</t>
  </si>
  <si>
    <t>DIČ:</t>
  </si>
  <si>
    <t>Uchazeč:</t>
  </si>
  <si>
    <t>Vyplň údaj</t>
  </si>
  <si>
    <t>Projektant:</t>
  </si>
  <si>
    <t>01930249</t>
  </si>
  <si>
    <t>DigiTry Art Technologies s.r.o.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</si>
  <si>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</si>
  <si>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</si>
  <si>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</si>
  <si>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</si>
  <si>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</si>
  <si>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</si>
  <si>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</si>
  <si>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</si>
  <si>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</si>
  <si>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</si>
  <si>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</si>
  <si>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</si>
  <si>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</si>
  <si>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</si>
  <si>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</si>
  <si>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</si>
  <si>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</si>
  <si>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</si>
  <si>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</si>
  <si>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</si>
  <si>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</si>
  <si>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</si>
  <si>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</si>
  <si>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</si>
  <si>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</si>
  <si>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</si>
  <si>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</si>
  <si>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</si>
  <si>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</si>
  <si>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</si>
  <si>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</si>
  <si>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</si>
  <si>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</si>
  <si>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</si>
  <si>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</si>
  <si>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</si>
  <si>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</si>
  <si>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</si>
  <si>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</si>
  <si>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</si>
  <si>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</si>
  <si>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</si>
  <si>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</si>
  <si>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</si>
  <si>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</si>
  <si>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</si>
  <si>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</si>
  <si>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</si>
  <si>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</si>
  <si>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01</t>
  </si>
  <si>
    <t>Oprava interiéru</t>
  </si>
  <si>
    <t>STA</t>
  </si>
  <si>
    <t>1</t>
  </si>
  <si>
    <t>{9d0eda30-a8e5-4029-8c6f-a6d738d05387}</t>
  </si>
  <si>
    <t>2</t>
  </si>
  <si>
    <t>/</t>
  </si>
  <si>
    <t>Soupis</t>
  </si>
  <si>
    <t>{a5f846cb-447e-44b1-b9d0-6cd03a118e97}</t>
  </si>
  <si>
    <t>01.1</t>
  </si>
  <si>
    <t>Elektroinstalace vnitřní</t>
  </si>
  <si>
    <t>{40cebb6a-6d12-4a99-ba68-e4dc510e2ddc}</t>
  </si>
  <si>
    <t>02</t>
  </si>
  <si>
    <t>Oprava exteriéru</t>
  </si>
  <si>
    <t>{6fee27fe-1d54-46d3-833a-d2fd5127103b}</t>
  </si>
  <si>
    <t>{01de8274-bdcf-4e96-8fa9-da4a74f87054}</t>
  </si>
  <si>
    <t>02.1</t>
  </si>
  <si>
    <t>Elektroinstalace vnější</t>
  </si>
  <si>
    <t>{92c71fe8-ab4e-41f1-a628-1a1ef3b232d9}</t>
  </si>
  <si>
    <t>03</t>
  </si>
  <si>
    <t>Oprava střechy</t>
  </si>
  <si>
    <t>{c97c72be-abea-4a71-acf9-e092e346499f}</t>
  </si>
  <si>
    <t>{1b075c8f-13e9-494c-981b-722b230a1f36}</t>
  </si>
  <si>
    <t>03.1</t>
  </si>
  <si>
    <t>Hromosvod</t>
  </si>
  <si>
    <t>{fd85941d-6e91-44e9-980b-4963de6942a6}</t>
  </si>
  <si>
    <t>04</t>
  </si>
  <si>
    <t>Dešťová kanalizace</t>
  </si>
  <si>
    <t>{2e95d7f6-478d-406e-ad86-2b0ca3934ebd}</t>
  </si>
  <si>
    <t>05</t>
  </si>
  <si>
    <t>Přípojka elektro</t>
  </si>
  <si>
    <t>{663acdf1-f0ed-4802-9e82-29fc01e08ed5}</t>
  </si>
  <si>
    <t>06</t>
  </si>
  <si>
    <t>Vedlejší rozpočtové náklady</t>
  </si>
  <si>
    <t>{12931a01-3304-4b28-9116-35624c78a84a}</t>
  </si>
  <si>
    <t>DI</t>
  </si>
  <si>
    <t>Doplnění položek dle DI</t>
  </si>
  <si>
    <t>{5adad1ad-9519-4e12-971e-28290e643d53}</t>
  </si>
  <si>
    <t>KRYCÍ LIST SOUPISU PRACÍ</t>
  </si>
  <si>
    <t>Objekt:</t>
  </si>
  <si>
    <t>01 - Oprava interiéru</t>
  </si>
  <si>
    <t>Soupis: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</si>
  <si>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</si>
  <si>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</si>
  <si>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</si>
  <si>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</si>
  <si>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</si>
  <si>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</si>
  <si>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</si>
  <si>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</si>
  <si>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</si>
  <si>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</si>
  <si>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</si>
  <si>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</si>
  <si>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</si>
  <si>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727 - Zdravotechnika - požární ochrana</t>
  </si>
  <si>
    <t xml:space="preserve">    762 - Konstrukce tesařské</t>
  </si>
  <si>
    <t xml:space="preserve">    767 - Konstrukce truhlářské</t>
  </si>
  <si>
    <t xml:space="preserve">    772 - Podlahy z kamene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</si>
  <si>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</si>
  <si>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</si>
  <si>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</si>
  <si>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</si>
  <si>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</si>
  <si>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</si>
  <si>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</si>
  <si>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</si>
  <si>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</si>
  <si>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</si>
  <si>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</si>
  <si>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</si>
  <si>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</si>
  <si>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</si>
  <si>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</si>
  <si>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</si>
  <si>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</si>
  <si>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</si>
  <si>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</si>
  <si>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</si>
  <si>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</si>
  <si>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310239211</t>
  </si>
  <si>
    <t>Zazdívka otvorů pl přes 1 do 4 m2 ve zdivu nadzákladovém cihlami pálenými na MVC</t>
  </si>
  <si>
    <t>m3</t>
  </si>
  <si>
    <t>4</t>
  </si>
  <si>
    <t>VV</t>
  </si>
  <si>
    <t>dozdívky věž</t>
  </si>
  <si>
    <t>Součet</t>
  </si>
  <si>
    <t>Vodorovné konstrukce</t>
  </si>
  <si>
    <t>411244253</t>
  </si>
  <si>
    <t>Klenby valené tl 290 mm z cihel dl 290 mm pevnosti P 7,5 až P 15 rozpětí do 2 m</t>
  </si>
  <si>
    <t>m2</t>
  </si>
  <si>
    <t>411353113</t>
  </si>
  <si>
    <t>Zřízení bednění stropů klenbových tvaru vrchlíku tl přes 25 do 50 cm</t>
  </si>
  <si>
    <t>6</t>
  </si>
  <si>
    <t>411353114</t>
  </si>
  <si>
    <t>Odstranění bednění stropů klenbových tvaru vrchlíku tl přes 25 do 50 cm</t>
  </si>
  <si>
    <t>8</t>
  </si>
  <si>
    <t>Úpravy povrchů, podlahy a osazování výplní</t>
  </si>
  <si>
    <t>5</t>
  </si>
  <si>
    <t>611311143.1</t>
  </si>
  <si>
    <t>Omítka vápenná vnitřních ploch nanášená ručně dvouvrstvá štuková, tloušťky jádrové omítky do 10 mm a tloušťky štuku do 3 mm vodorovných konstrukcí kleneb nebo skořepin nad 5 m</t>
  </si>
  <si>
    <t>10</t>
  </si>
  <si>
    <t>611311191.1</t>
  </si>
  <si>
    <t>Omítka vápenná vnitřních ploch nanášená ručně Příplatek k cenám za každých dalších i započatých 5 mm tloušťky jádrové omítky přes 10 mm stropů nad 5m</t>
  </si>
  <si>
    <t>7</t>
  </si>
  <si>
    <t>612425931RT2</t>
  </si>
  <si>
    <t>Omítka vápenná vnitřního ostění - štuková</t>
  </si>
  <si>
    <t>14</t>
  </si>
  <si>
    <t>611315452</t>
  </si>
  <si>
    <t>Příplatek k cenám opravy vápenné omítky stropů za dalších 10 mm tloušťky v rozsahu přes 10 do 30 %</t>
  </si>
  <si>
    <t>16</t>
  </si>
  <si>
    <t>9</t>
  </si>
  <si>
    <t>612421637R00</t>
  </si>
  <si>
    <t>Omítka vnitřní zdiva, malta vápenná, štuková</t>
  </si>
  <si>
    <t>18</t>
  </si>
  <si>
    <t>612315452</t>
  </si>
  <si>
    <t>Příplatek k cenám opravy vápenné omítky stěn za dalších 10 mm tloušťky v rozsahu přes 10 do 30 %</t>
  </si>
  <si>
    <t>20</t>
  </si>
  <si>
    <t>11</t>
  </si>
  <si>
    <t>619996115</t>
  </si>
  <si>
    <t>Ochrana podlahy obedněním z řeziva</t>
  </si>
  <si>
    <t>22</t>
  </si>
  <si>
    <t>619996125</t>
  </si>
  <si>
    <t>Ochrana stěn nebo svislých ploch obedněním z řeziva</t>
  </si>
  <si>
    <t>24</t>
  </si>
  <si>
    <t>13</t>
  </si>
  <si>
    <t>619996135</t>
  </si>
  <si>
    <t>Ochrana konstrukcí nebo samostatných prvků obedněním z řeziva</t>
  </si>
  <si>
    <t>26</t>
  </si>
  <si>
    <t>619996145</t>
  </si>
  <si>
    <t>Ochrana samostatných konstrukcí a prvků obalením geotextilií</t>
  </si>
  <si>
    <t>28</t>
  </si>
  <si>
    <t>15</t>
  </si>
  <si>
    <t>S-01</t>
  </si>
  <si>
    <t>Štukatérská řemeslá oprava - očištění přemaleb, doplnění modelace, nový nátěr (v souladu s restaurátorským zaměrem)</t>
  </si>
  <si>
    <t>kpl</t>
  </si>
  <si>
    <t>30</t>
  </si>
  <si>
    <t>S-02</t>
  </si>
  <si>
    <t>32</t>
  </si>
  <si>
    <t>17</t>
  </si>
  <si>
    <t>S-03</t>
  </si>
  <si>
    <t>34</t>
  </si>
  <si>
    <t>S-04</t>
  </si>
  <si>
    <t>36</t>
  </si>
  <si>
    <t>19</t>
  </si>
  <si>
    <t>S-05</t>
  </si>
  <si>
    <t>38</t>
  </si>
  <si>
    <t>S-06</t>
  </si>
  <si>
    <t>40</t>
  </si>
  <si>
    <t>S-07</t>
  </si>
  <si>
    <t>42</t>
  </si>
  <si>
    <t>S-08</t>
  </si>
  <si>
    <t>44</t>
  </si>
  <si>
    <t>23</t>
  </si>
  <si>
    <t>S-09</t>
  </si>
  <si>
    <t>Štukatérská řemeslá oprava - očištění přemaleb, injektáž trhlin, doplnění modelace, nový nátěr (v souladu s restaurátorským zaměrem)</t>
  </si>
  <si>
    <t>46</t>
  </si>
  <si>
    <t>S-10</t>
  </si>
  <si>
    <t>Štukatérská řemeslá oprava - očištění přemaleb, konsolidace nesoudržných částí, injektáž a vyplnění trhlin, doplnění modelace, nový nátěr (v souladu s restaurátorským zaměrem)</t>
  </si>
  <si>
    <t>48</t>
  </si>
  <si>
    <t>25</t>
  </si>
  <si>
    <t>S-11</t>
  </si>
  <si>
    <t>50</t>
  </si>
  <si>
    <t>S-12</t>
  </si>
  <si>
    <t>52</t>
  </si>
  <si>
    <t>27</t>
  </si>
  <si>
    <t>S-13</t>
  </si>
  <si>
    <t>54</t>
  </si>
  <si>
    <t>S-14</t>
  </si>
  <si>
    <t>Štukatérská řemeslá oprava - očištění přemaleb, injektáž a vyplnění trhlin, doplnění modelace, nový nátěr (v souladu s restaurátorským záměrem)</t>
  </si>
  <si>
    <t>56</t>
  </si>
  <si>
    <t>29</t>
  </si>
  <si>
    <t>S-15</t>
  </si>
  <si>
    <t>Štukatérská řemeslá oprava - očištění přemaleb, konsolidace nesoudržných částí, injektáž a vyplnění trhlin, doplnění modelace, nový nátěr (v souladu s restaurátorským záměrem)</t>
  </si>
  <si>
    <t>58</t>
  </si>
  <si>
    <t>S-16</t>
  </si>
  <si>
    <t>60</t>
  </si>
  <si>
    <t>31</t>
  </si>
  <si>
    <t>S-17</t>
  </si>
  <si>
    <t>62</t>
  </si>
  <si>
    <t>612311141.1</t>
  </si>
  <si>
    <t xml:space="preserve">Vápenná omítka štuková dvouvrstvá vnitřních stěn nanášená ručně  nad 5 m</t>
  </si>
  <si>
    <t>64</t>
  </si>
  <si>
    <t>33</t>
  </si>
  <si>
    <t>612311191.1</t>
  </si>
  <si>
    <t>Omítka vápenná vnitřních ploch nanášená ručně Příplatek k cenám za každých dalších i započatých 5 mm tloušťky jádrové omítky přes 10 mm stěn nad 5 m</t>
  </si>
  <si>
    <t>66</t>
  </si>
  <si>
    <t>K17</t>
  </si>
  <si>
    <t>Očištění a odstranění zbytků nátěrů, konsolidace, kamenická oprava poškození, barevná a skulpturální retuš</t>
  </si>
  <si>
    <t>68</t>
  </si>
  <si>
    <t>Ostatní konstrukce a práce, bourání</t>
  </si>
  <si>
    <t>35</t>
  </si>
  <si>
    <t>943211111</t>
  </si>
  <si>
    <t>Montáž lešení prostorového rámového lehkého s podlahami zatížení do 200 kg/m2 v do 10 m</t>
  </si>
  <si>
    <t>70</t>
  </si>
  <si>
    <t>943211211</t>
  </si>
  <si>
    <t>Příplatek k lešení prostorovému rámovému lehkému s podlahami do 200 kg/m2 v do 10 m za každý den použití</t>
  </si>
  <si>
    <t>72</t>
  </si>
  <si>
    <t>120*30 "Přepočtené koeficientem množství</t>
  </si>
  <si>
    <t>37</t>
  </si>
  <si>
    <t>943211811</t>
  </si>
  <si>
    <t>Demontáž lešení prostorového rámového lehkého s podlahami zatížení do 200 kg/m2 v do 10 m</t>
  </si>
  <si>
    <t>74</t>
  </si>
  <si>
    <t>949101112</t>
  </si>
  <si>
    <t>Lešení pomocné pro objekty pozemních staveb s lešeňovou podlahou v přes 1,9 do 3,5 m zatížení do 150 kg/m2</t>
  </si>
  <si>
    <t>76</t>
  </si>
  <si>
    <t>39</t>
  </si>
  <si>
    <t>952901114</t>
  </si>
  <si>
    <t>Vyčištění budov bytové a občanské výstavby při výšce podlaží přes 4 m</t>
  </si>
  <si>
    <t>78</t>
  </si>
  <si>
    <t>968072455</t>
  </si>
  <si>
    <t>Vybourání kovových dveřních zárubní pl do 2 m2</t>
  </si>
  <si>
    <t>80</t>
  </si>
  <si>
    <t>41</t>
  </si>
  <si>
    <t>968072895</t>
  </si>
  <si>
    <t>Vybourání shrnovacích rolet nůžkových pl přes 2 m2</t>
  </si>
  <si>
    <t>82</t>
  </si>
  <si>
    <t>971024651</t>
  </si>
  <si>
    <t>Vybourání otvorů ve zdivu kamenném pl do 4 m2 na MV nebo MVC tl do 600 mm</t>
  </si>
  <si>
    <t>84</t>
  </si>
  <si>
    <t>43</t>
  </si>
  <si>
    <t>978011141.1</t>
  </si>
  <si>
    <t>Odborné odstranění vnitřní vápenné nebo vápenocementové omítky stropů v rozsahu do 30 %</t>
  </si>
  <si>
    <t>86</t>
  </si>
  <si>
    <t>978013141.1</t>
  </si>
  <si>
    <t>Odborné odstranění vnitřní vápenné nebo vápenocementové omítky stěn v rozsahu do 30 %</t>
  </si>
  <si>
    <t>88</t>
  </si>
  <si>
    <t>45</t>
  </si>
  <si>
    <t>985141111</t>
  </si>
  <si>
    <t>Vyčištění trhlin a dutin ve zdivu š do 30 mm hl do 150 mm</t>
  </si>
  <si>
    <t>m</t>
  </si>
  <si>
    <t>90</t>
  </si>
  <si>
    <t>985223110</t>
  </si>
  <si>
    <t>Přezdívání cihelného zdiva do aktivované malty objemu do 1 m3</t>
  </si>
  <si>
    <t>92</t>
  </si>
  <si>
    <t>47</t>
  </si>
  <si>
    <t>M</t>
  </si>
  <si>
    <t>CVM.0016176.URS</t>
  </si>
  <si>
    <t>cihla pálená plná CP 29x14x6,5 cm P15</t>
  </si>
  <si>
    <t>tis kus</t>
  </si>
  <si>
    <t>94</t>
  </si>
  <si>
    <t>985223211</t>
  </si>
  <si>
    <t>Přezdívání kamenného zdiva do aktivované malty objemu přes 1 do 3 m3</t>
  </si>
  <si>
    <t>96</t>
  </si>
  <si>
    <t>49</t>
  </si>
  <si>
    <t>58380650</t>
  </si>
  <si>
    <t>kámen lomový neupravený žula, třída I netříděný</t>
  </si>
  <si>
    <t>t</t>
  </si>
  <si>
    <t>98</t>
  </si>
  <si>
    <t>985231111</t>
  </si>
  <si>
    <t>Spárování zdiva aktivovanou maltou spára hl do 40 mm dl do 6 m/m2</t>
  </si>
  <si>
    <t>100</t>
  </si>
  <si>
    <t>51</t>
  </si>
  <si>
    <t>985231112</t>
  </si>
  <si>
    <t>Spárování zdiva aktivovanou maltou spára hl do 40 mm dl přes 6 do 12 m/m2</t>
  </si>
  <si>
    <t>102</t>
  </si>
  <si>
    <t>985232111</t>
  </si>
  <si>
    <t>Hloubkové spárování zdiva aktivovanou maltou spára hl do 80 mm dl do 6 m/m2</t>
  </si>
  <si>
    <t>104</t>
  </si>
  <si>
    <t>53</t>
  </si>
  <si>
    <t>985232112</t>
  </si>
  <si>
    <t>Hloubkové spárování zdiva aktivovanou maltou spára hl do 80 mm dl přes 6 do 12 m/m2</t>
  </si>
  <si>
    <t>106</t>
  </si>
  <si>
    <t>985421124</t>
  </si>
  <si>
    <t>Injektáž trhlin š 5 mm v cihelném zdivu tl přes 600 mm aktivovanou cementovou maltou včetně vrtů</t>
  </si>
  <si>
    <t>108</t>
  </si>
  <si>
    <t>55</t>
  </si>
  <si>
    <t>985421134</t>
  </si>
  <si>
    <t>Injektáž trhlin š 10 mm v cihelném zdivu tl přes 600 mm aktivovanou cementovou maltou včetně vrtů</t>
  </si>
  <si>
    <t>110</t>
  </si>
  <si>
    <t>971024561</t>
  </si>
  <si>
    <t>Vybourání otvorů ve zdivu kamenném pl do 1 m2 na MV nebo MVC tl do 600 mm</t>
  </si>
  <si>
    <t>112</t>
  </si>
  <si>
    <t>57</t>
  </si>
  <si>
    <t>97802325.R</t>
  </si>
  <si>
    <t>Vyškrabání spár zdiva kamenného režného z lomového kamene</t>
  </si>
  <si>
    <t>114</t>
  </si>
  <si>
    <t>K006</t>
  </si>
  <si>
    <t>Odbourání a očištění zbytků od suti a opukových zlomků - podlahy</t>
  </si>
  <si>
    <t>116</t>
  </si>
  <si>
    <t>59</t>
  </si>
  <si>
    <t>96502413.R</t>
  </si>
  <si>
    <t>Bourání podlah kamenných bez podkladního lože, s jakoukoliv výplní spár z desek nebo mozaiky, plochy přes 1 m2 - pod restaurátorkým dohledem</t>
  </si>
  <si>
    <t>118</t>
  </si>
  <si>
    <t>997</t>
  </si>
  <si>
    <t>Přesun sutě</t>
  </si>
  <si>
    <t>997013311</t>
  </si>
  <si>
    <t>Montáž a demontáž shozu suti v do 10 m</t>
  </si>
  <si>
    <t>120</t>
  </si>
  <si>
    <t>61</t>
  </si>
  <si>
    <t>997013321</t>
  </si>
  <si>
    <t>Příplatek k shozu suti v do 10 m za první a ZKD den použití</t>
  </si>
  <si>
    <t>122</t>
  </si>
  <si>
    <t>997013501</t>
  </si>
  <si>
    <t>Odvoz suti a vybouraných hmot na skládku nebo meziskládku do 1 km se složením</t>
  </si>
  <si>
    <t>124</t>
  </si>
  <si>
    <t>63</t>
  </si>
  <si>
    <t>997013509</t>
  </si>
  <si>
    <t>Příplatek k odvozu suti a vybouraných hmot na skládku ZKD 1 km přes 1 km</t>
  </si>
  <si>
    <t>126</t>
  </si>
  <si>
    <t>2,204*20</t>
  </si>
  <si>
    <t>997013831</t>
  </si>
  <si>
    <t>Poplatek za uložení stavebního odpadu na skládce (skládkovné) směsného stavebního a demoličního zatříděného do Katalogu odpadů pod kódem 170 904</t>
  </si>
  <si>
    <t>128</t>
  </si>
  <si>
    <t>998</t>
  </si>
  <si>
    <t>Přesun hmot</t>
  </si>
  <si>
    <t>65</t>
  </si>
  <si>
    <t>998011003</t>
  </si>
  <si>
    <t>Přesun hmot pro budovy zděné v přes 12 do 24 m</t>
  </si>
  <si>
    <t>130</t>
  </si>
  <si>
    <t>998011014</t>
  </si>
  <si>
    <t>Příplatek k přesunu hmot pro budovy zděné za zvětšený přesun do 500 m</t>
  </si>
  <si>
    <t>132</t>
  </si>
  <si>
    <t>PSV</t>
  </si>
  <si>
    <t>Práce a dodávky PSV</t>
  </si>
  <si>
    <t>727</t>
  </si>
  <si>
    <t>Zdravotechnika - požární ochrana</t>
  </si>
  <si>
    <t>67</t>
  </si>
  <si>
    <t>727111.01</t>
  </si>
  <si>
    <t>Hasicí přístroj práškový 6kg 34A včetně držáku na stěnu a revize ozn. HA/1</t>
  </si>
  <si>
    <t>kus</t>
  </si>
  <si>
    <t>134</t>
  </si>
  <si>
    <t>762</t>
  </si>
  <si>
    <t>Konstrukce tesařské</t>
  </si>
  <si>
    <t>762523108</t>
  </si>
  <si>
    <t>Položení podlahy z hoblovaných fošen na sraz</t>
  </si>
  <si>
    <t>136</t>
  </si>
  <si>
    <t>69</t>
  </si>
  <si>
    <t>6051112.R</t>
  </si>
  <si>
    <t>Fošny pro položení podlahy - dub</t>
  </si>
  <si>
    <t>138</t>
  </si>
  <si>
    <t>1,14*1,15 "Přepočtené koeficientem množství</t>
  </si>
  <si>
    <t>762595001</t>
  </si>
  <si>
    <t>Spojovací prostředky pro položení dřevěných podlah a zakrytí kanálů</t>
  </si>
  <si>
    <t>140</t>
  </si>
  <si>
    <t>71</t>
  </si>
  <si>
    <t>762822150</t>
  </si>
  <si>
    <t>Montáž stropního trámu z hraněného řeziva průřezové pl přes 540 cm2 s výměnami</t>
  </si>
  <si>
    <t>142</t>
  </si>
  <si>
    <t>4,5"T01 stropní trám</t>
  </si>
  <si>
    <t>4,5"T02 stropní trám</t>
  </si>
  <si>
    <t>4,5"T03 stropní trám</t>
  </si>
  <si>
    <t>4,5"T04 stropní trám</t>
  </si>
  <si>
    <t>4,5"T05 stropní trám</t>
  </si>
  <si>
    <t>M002</t>
  </si>
  <si>
    <t>Nové řezivo pro stropní trámy - dub</t>
  </si>
  <si>
    <t>144</t>
  </si>
  <si>
    <t>4,5*0,24*0,3*1,15"T01 stropní trám prořez 15%</t>
  </si>
  <si>
    <t>4,5*0,24*0,3*1,15"T02 stropní trám prořez 15%</t>
  </si>
  <si>
    <t>4,5*0,24*0,3*1,15"T03 stropní trám prořez 15%</t>
  </si>
  <si>
    <t>4,5*0,24*0,3*1,15"T04 stropní trám prořez 15%</t>
  </si>
  <si>
    <t>4,5*0,24*0,3*1,15"T05 stropní trám prořez 15%</t>
  </si>
  <si>
    <t>73</t>
  </si>
  <si>
    <t>762895000</t>
  </si>
  <si>
    <t>Spojovací prostředky pro montáž záklopu, stropnice a podbíjení</t>
  </si>
  <si>
    <t>146</t>
  </si>
  <si>
    <t>998762203</t>
  </si>
  <si>
    <t>Přesun hmot procentní pro kce tesařské v objektech v přes 12 do 24 m</t>
  </si>
  <si>
    <t>%</t>
  </si>
  <si>
    <t>148</t>
  </si>
  <si>
    <t>75</t>
  </si>
  <si>
    <t>998762294</t>
  </si>
  <si>
    <t>Příplatek k přesunu hmot procentnímu pro kce tesařské za zvětšený přesun do 1000 m</t>
  </si>
  <si>
    <t>150</t>
  </si>
  <si>
    <t>767</t>
  </si>
  <si>
    <t>Konstrukce truhlářské</t>
  </si>
  <si>
    <t>767-01</t>
  </si>
  <si>
    <t>Schodiště dřevěnné dubové</t>
  </si>
  <si>
    <t>152</t>
  </si>
  <si>
    <t>schodiště ochozu</t>
  </si>
  <si>
    <t>77</t>
  </si>
  <si>
    <t>998767203</t>
  </si>
  <si>
    <t>Přesun hmot procentní pro zámečnické konstrukce v objektech v přes 12 do 24 m</t>
  </si>
  <si>
    <t>154</t>
  </si>
  <si>
    <t>998767293</t>
  </si>
  <si>
    <t>Příplatek k přesunu hmot procentnímu pro zámečnické konstrukce za zvětšený přesun do 500 m</t>
  </si>
  <si>
    <t>156</t>
  </si>
  <si>
    <t>772</t>
  </si>
  <si>
    <t>Podlahy z kamene</t>
  </si>
  <si>
    <t>79</t>
  </si>
  <si>
    <t>K-02</t>
  </si>
  <si>
    <t>Očištění, kamenická oprava drobných poškození, barevné sjednocení povrchu cca 100x35cm</t>
  </si>
  <si>
    <t>158</t>
  </si>
  <si>
    <t>K-04</t>
  </si>
  <si>
    <t>Rozebrání, oprava základu, zpětná montáž, očištění povrchu, kamenická oprava poškození, barevná retuš cca 384x140x50cm</t>
  </si>
  <si>
    <t>160</t>
  </si>
  <si>
    <t>81</t>
  </si>
  <si>
    <t>K-05</t>
  </si>
  <si>
    <t>Očištění povrchu, kamenická oprava poškození, barevná retuš cca 150x140x50 cm</t>
  </si>
  <si>
    <t>162</t>
  </si>
  <si>
    <t>K-06</t>
  </si>
  <si>
    <t>164</t>
  </si>
  <si>
    <t>83</t>
  </si>
  <si>
    <t>K-10</t>
  </si>
  <si>
    <t>Očištění, kamenická oprava drobných poškození, barevné sjednocení povrchu cca 80x90cm</t>
  </si>
  <si>
    <t>166</t>
  </si>
  <si>
    <t>K-11</t>
  </si>
  <si>
    <t>Očištění, konsolidace narušených stupňů, kamenická oprava poškození, případné kamenné vložky z opuky, barevné sjednocení povrchu prům. 200cm</t>
  </si>
  <si>
    <t>168</t>
  </si>
  <si>
    <t>85</t>
  </si>
  <si>
    <t>K-15</t>
  </si>
  <si>
    <t>Rozebrání, očištění, kamenická oprava, oprava základu, zpětná montáž, skulpturální a barevná retuš cca 35x190</t>
  </si>
  <si>
    <t>170</t>
  </si>
  <si>
    <t>K-19</t>
  </si>
  <si>
    <t>Očištění, kamenická oprava drobných poškození, barevné sjednocení povrchu</t>
  </si>
  <si>
    <t>172</t>
  </si>
  <si>
    <t>87</t>
  </si>
  <si>
    <t>K-20</t>
  </si>
  <si>
    <t>Očištění, kamenická oprava drobných poškození, barevné sjednocení povrchu cca 170x370</t>
  </si>
  <si>
    <t>174</t>
  </si>
  <si>
    <t>K-21</t>
  </si>
  <si>
    <t>Očištění, kamenická oprava větších poškození, barevná retuš opravovaných míst</t>
  </si>
  <si>
    <t>176</t>
  </si>
  <si>
    <t>89</t>
  </si>
  <si>
    <t>77252116.R</t>
  </si>
  <si>
    <t>Kladení dlažby z kamene (opuka) dopísčitovápenného lože z nejvýše dvou rozdílných druhů pravoúhlých desek nebo dlaždic ve skladbě se pravidelně opakujících, tl. přes 50 do 70 mm</t>
  </si>
  <si>
    <t>178</t>
  </si>
  <si>
    <t>K-01</t>
  </si>
  <si>
    <t>Čtvercové dlaždice 46x46cm (Vehlovická opuka) - doplnění (odhad 50% plochy)</t>
  </si>
  <si>
    <t>180</t>
  </si>
  <si>
    <t>91</t>
  </si>
  <si>
    <t>998772203</t>
  </si>
  <si>
    <t>Přesun hmot procentní pro podlahy z kamene v objektech v přes 12 do 60 m</t>
  </si>
  <si>
    <t>182</t>
  </si>
  <si>
    <t>998772293</t>
  </si>
  <si>
    <t>Příplatek k přesunu hmot procentnímu pro podlahy z kamene za zvětšený přesun do 500 m</t>
  </si>
  <si>
    <t>184</t>
  </si>
  <si>
    <t>783</t>
  </si>
  <si>
    <t>Dokončovací práce - nátěry</t>
  </si>
  <si>
    <t>93</t>
  </si>
  <si>
    <t>783000101</t>
  </si>
  <si>
    <t>Ochrana podlah nebo vodorovných ploch při provádění nátěrů olepením páskou nebo fólií</t>
  </si>
  <si>
    <t>186</t>
  </si>
  <si>
    <t>58124833</t>
  </si>
  <si>
    <t>páska pro malířské potřeby maskovací krepová 19mmx50m</t>
  </si>
  <si>
    <t>188</t>
  </si>
  <si>
    <t>95</t>
  </si>
  <si>
    <t>783000103</t>
  </si>
  <si>
    <t>Ochrana podlah nebo vodorovných ploch při provádění nátěrů položením fólie</t>
  </si>
  <si>
    <t>190</t>
  </si>
  <si>
    <t>58124842</t>
  </si>
  <si>
    <t>fólie pro malířské potřeby zakrývací tl 7µ 4x5m</t>
  </si>
  <si>
    <t>192</t>
  </si>
  <si>
    <t>784</t>
  </si>
  <si>
    <t>Dokončovací práce - malby a tapety</t>
  </si>
  <si>
    <t>97</t>
  </si>
  <si>
    <t>784111001.1</t>
  </si>
  <si>
    <t>Oprášení (ometení) podkladu v místnostech výšky do 3,80 m</t>
  </si>
  <si>
    <t>194</t>
  </si>
  <si>
    <t>784121005.1</t>
  </si>
  <si>
    <t>Odborné odstranění malby v mísnostech výšky přes 5,00 m</t>
  </si>
  <si>
    <t>196</t>
  </si>
  <si>
    <t>99</t>
  </si>
  <si>
    <t>784312025.1</t>
  </si>
  <si>
    <t>Dvojnásobné bílé vápenné malby v místnostech výšky přes 5,00 m - historický objekt, členitost</t>
  </si>
  <si>
    <t>198</t>
  </si>
  <si>
    <t>01.1 - Elektroinstalace vnitřní</t>
  </si>
  <si>
    <t>D2 - Elektroinstalace vnitřní</t>
  </si>
  <si>
    <t>D3 - zaregulování a vyzkoušení</t>
  </si>
  <si>
    <t>D2</t>
  </si>
  <si>
    <t>741122016</t>
  </si>
  <si>
    <t>Montáž kabel Cu bez ukončení uložený pod omítku plný kulatý 3x2,5 až 6 mm2 (např. CYKY)</t>
  </si>
  <si>
    <t>Pol7</t>
  </si>
  <si>
    <t>vodič CYKY 3Jx2,5mm2</t>
  </si>
  <si>
    <t>741122031</t>
  </si>
  <si>
    <t>Montáž kabel Cu bez ukončení uložený pod omítku plný kulatý 5x1,5 až 2,5 mm2 (např. CYKY)</t>
  </si>
  <si>
    <t>Pol6</t>
  </si>
  <si>
    <t>vodič CYKY- J 5x1,5mm2</t>
  </si>
  <si>
    <t>741210101</t>
  </si>
  <si>
    <t>Montáž rozváděčů litinových, hliníkových nebo plastových sestava do 50 kg</t>
  </si>
  <si>
    <t>Pol5</t>
  </si>
  <si>
    <t>rozváděč 72 modulů IP 30 vyzbrojený</t>
  </si>
  <si>
    <t>ks</t>
  </si>
  <si>
    <t>741310101</t>
  </si>
  <si>
    <t>Montáž spínač (polo)zapuštěný bezšroubové připojení 1-jednopólový se zapojením vodičů</t>
  </si>
  <si>
    <t>Pol8</t>
  </si>
  <si>
    <t>Spínač jednopolový, řazení č.1 vč.krytu, bílá,</t>
  </si>
  <si>
    <t>741310121</t>
  </si>
  <si>
    <t>Montáž přepínač (polo)zapuštěný bezšroubové připojení 5-sériový se zapojením vodičů</t>
  </si>
  <si>
    <t>Pol9</t>
  </si>
  <si>
    <t>přepínač sériový, řazení č.5 bez rámečku bílý</t>
  </si>
  <si>
    <t>Pol10</t>
  </si>
  <si>
    <t>rámeček trojnásobný</t>
  </si>
  <si>
    <t>Pol11</t>
  </si>
  <si>
    <t>rámeček dvojnásobný</t>
  </si>
  <si>
    <t>741313001</t>
  </si>
  <si>
    <t>Montáž zásuvka (polo)zapuštěná bezšroubové připojení 2P+PE se zapojením vodičů</t>
  </si>
  <si>
    <t>Pol12</t>
  </si>
  <si>
    <t>zásuvka 2P+PE</t>
  </si>
  <si>
    <t>741372012</t>
  </si>
  <si>
    <t>Montáž svítidlo LED interiérové přisazené nástěnné reflektorové bez pohybového čidla se zapojením vodičů</t>
  </si>
  <si>
    <t>Pol13</t>
  </si>
  <si>
    <t>svítidlo W1, W2, S1, F1</t>
  </si>
  <si>
    <t>Pol14</t>
  </si>
  <si>
    <t>svítidlo W3</t>
  </si>
  <si>
    <t>741372014</t>
  </si>
  <si>
    <t>Montáž svítidlo LED interiérové přisazené nástěnné reflektorové lištový systém se zapojením vodičů</t>
  </si>
  <si>
    <t>Pol15</t>
  </si>
  <si>
    <t>svítidlo W4</t>
  </si>
  <si>
    <t>Pol16</t>
  </si>
  <si>
    <t>svítidlo S2 a S4</t>
  </si>
  <si>
    <t>Pol17</t>
  </si>
  <si>
    <t>svítidlo F2</t>
  </si>
  <si>
    <t>Pol18</t>
  </si>
  <si>
    <t>svítidlo O1</t>
  </si>
  <si>
    <t>Pol19</t>
  </si>
  <si>
    <t>rozeta k W4 a S2</t>
  </si>
  <si>
    <t>741372101</t>
  </si>
  <si>
    <t>Montáž svítidlo LED interiérové vestavné podhledové bodové se zapojením vodičů</t>
  </si>
  <si>
    <t>Pol20</t>
  </si>
  <si>
    <t>svítidlo Z1</t>
  </si>
  <si>
    <t>Pol21</t>
  </si>
  <si>
    <t>svítidlo Z2</t>
  </si>
  <si>
    <t>Pol22</t>
  </si>
  <si>
    <t>trafo k Z2</t>
  </si>
  <si>
    <t>741761061</t>
  </si>
  <si>
    <t>Montáž instalační krabice</t>
  </si>
  <si>
    <t>-939345443</t>
  </si>
  <si>
    <t>3567124R</t>
  </si>
  <si>
    <t>krabice vybavená instalační včetně svorek</t>
  </si>
  <si>
    <t>-124006904</t>
  </si>
  <si>
    <t>741810003</t>
  </si>
  <si>
    <t>Celková prohlídka elektrického rozvodu a zařízení přes 0,5 do 1 milionu Kč</t>
  </si>
  <si>
    <t>742121001</t>
  </si>
  <si>
    <t>Montáž kabelů sdělovacích pro vnitřní rozvody do 15 žil</t>
  </si>
  <si>
    <t>Pol23</t>
  </si>
  <si>
    <t>kabely</t>
  </si>
  <si>
    <t>Pol24</t>
  </si>
  <si>
    <t>zabezpečovací systém</t>
  </si>
  <si>
    <t>Pol25</t>
  </si>
  <si>
    <t>ozvučení</t>
  </si>
  <si>
    <t>D3</t>
  </si>
  <si>
    <t>zaregulování a vyzkoušení</t>
  </si>
  <si>
    <t>Pol26</t>
  </si>
  <si>
    <t>drobný montážní materiál</t>
  </si>
  <si>
    <t>Pol27</t>
  </si>
  <si>
    <t>stavební přípomoce</t>
  </si>
  <si>
    <t>941111112</t>
  </si>
  <si>
    <t>Montáž lešení řadového trubkového lehkého s podlahami zatížení do 200 kg/m2 š od 0,6 do 0,9 m v přes 10 do 25 m</t>
  </si>
  <si>
    <t>1711826165</t>
  </si>
  <si>
    <t>941111212</t>
  </si>
  <si>
    <t>Příplatek k lešení řadovému trubkovému lehkému s podlahami do 200 kg/m2 š od 0,6 do 0,9 m v přes 10 do 25 m za každý den použití</t>
  </si>
  <si>
    <t>-2016242950</t>
  </si>
  <si>
    <t>150*30 "Přepočtené koeficientem množství</t>
  </si>
  <si>
    <t>941111812</t>
  </si>
  <si>
    <t>Demontáž lešení řadového trubkového lehkého s podlahami zatížení do 200 kg/m2 š od 0,6 do 0,9 m v přes 10 do 25 m</t>
  </si>
  <si>
    <t>-1821192490</t>
  </si>
  <si>
    <t>02 - Oprava exteriéru</t>
  </si>
  <si>
    <t xml:space="preserve">    1 - Zemní práce</t>
  </si>
  <si>
    <t xml:space="preserve">    5 - Komunikace pozemní</t>
  </si>
  <si>
    <t xml:space="preserve">    764 - Konstrukce klempířské</t>
  </si>
  <si>
    <t xml:space="preserve">    766 - Konstrukce truhlářské</t>
  </si>
  <si>
    <t xml:space="preserve">    767 - Konstrukce zámečnické</t>
  </si>
  <si>
    <t>Zemní práce</t>
  </si>
  <si>
    <t>132251253</t>
  </si>
  <si>
    <t>Hloubení rýh nezapažených š do 2000 mm v hornině třídy těžitelnosti I skupiny 3 objem do 100 m3 strojně</t>
  </si>
  <si>
    <t>0,75*0,235*(2,6*4+7,6+47,2)"okapový chodníček</t>
  </si>
  <si>
    <t>162751117</t>
  </si>
  <si>
    <t>Vodorovné přemístění přes 9 000 do 10000 m výkopku/sypaniny z horniny třídy těžitelnosti I skupiny 1 až 3</t>
  </si>
  <si>
    <t>11,492"okapový chodníček</t>
  </si>
  <si>
    <t>162751119</t>
  </si>
  <si>
    <t>Příplatek k vodorovnému přemístění výkopku/sypaniny z horniny třídy těžitelnosti I skupiny 1 až 3 ZKD 1000 m přes 10000 m</t>
  </si>
  <si>
    <t>11,492*10"okapový chodníček</t>
  </si>
  <si>
    <t>171201221</t>
  </si>
  <si>
    <t>Poplatek za uložení na skládce (skládkovné) zeminy a kamení kód odpadu 17 05 04</t>
  </si>
  <si>
    <t>11,492*1,8"okapový chodníček</t>
  </si>
  <si>
    <t>174101101</t>
  </si>
  <si>
    <t>Zásyp jam, šachet rýh nebo kolem objektů sypaninou se zhutněním</t>
  </si>
  <si>
    <t>0,75*0,1*(2,6*4+7,6+47,2)"okapový chodníček</t>
  </si>
  <si>
    <t>58343872</t>
  </si>
  <si>
    <t>kamenivo drcené hrubé frakce 8/16</t>
  </si>
  <si>
    <t>4,89*2,1 "Přepočtené koeficientem množství</t>
  </si>
  <si>
    <t>Komunikace pozemní</t>
  </si>
  <si>
    <t>594611111</t>
  </si>
  <si>
    <t>Dlažba z lomového kamene s provedením lože ze štěrkopísku</t>
  </si>
  <si>
    <t>0,75*(2,6*4+7,6+47,2)"okapový chodníček</t>
  </si>
  <si>
    <t>59943211.R</t>
  </si>
  <si>
    <t>Vyplnění spár dlažby (přídlažby) z lomového kamene v jakémkoliv sklonu plochy a jakékoliv tloušťky suchou maltou</t>
  </si>
  <si>
    <t>629991011</t>
  </si>
  <si>
    <t>Zakrytí výplní otvorů a svislých ploch fólií přilepenou lepící páskou</t>
  </si>
  <si>
    <t>4,45+1,826*3</t>
  </si>
  <si>
    <t>1,826*2+1,275*2,20</t>
  </si>
  <si>
    <t>1,826*3+1,20*2,20+4,45</t>
  </si>
  <si>
    <t>4,45*2+2,68*1,68</t>
  </si>
  <si>
    <t>K019</t>
  </si>
  <si>
    <t>Podříznutí a začištění omítky nad celou délkou okapového chodníčku</t>
  </si>
  <si>
    <t>2,6*4+7,6+47,2</t>
  </si>
  <si>
    <t>K018</t>
  </si>
  <si>
    <t>Očištění koruny zdiva od mechanických nečistot, vysátí, sterilizování plamenem a natření roztokem Boronit (Bocemit BQ)</t>
  </si>
  <si>
    <t>K016</t>
  </si>
  <si>
    <t>Štukový parapet u kruhových oken s hydrofobizací</t>
  </si>
  <si>
    <t>K007</t>
  </si>
  <si>
    <t>Vyjmutí degradovaných prvků zdí exteriéru a nahrazení cihlami plnými pálenými případně opukovými kameny na vápennou maltu</t>
  </si>
  <si>
    <t>4,5"odhad množství pro opravu části zdí</t>
  </si>
  <si>
    <t>SE-01</t>
  </si>
  <si>
    <t>Bankálová římsa - kompletní rekonstrukce podle dochovaných fragmentů</t>
  </si>
  <si>
    <t>SE-02</t>
  </si>
  <si>
    <t>Lizény v průčelí - kompletní rekonstrukce podle dochovaných fragmentů</t>
  </si>
  <si>
    <t>SE-03</t>
  </si>
  <si>
    <t>Dvojité pilastry 2 NP 4ks - kompletní rekonstrukce podle dochovaných fragmentů</t>
  </si>
  <si>
    <t>SE-04</t>
  </si>
  <si>
    <t>Niky v průčelí 2ks - kompletní rekonstrukce podle dochovaných fragmentů</t>
  </si>
  <si>
    <t>SE-05</t>
  </si>
  <si>
    <t>Okno v průčelí 2NP - kompletní rekonstrukce podle dochovaných fragmentů</t>
  </si>
  <si>
    <t>SE-06</t>
  </si>
  <si>
    <t>Korunní římsa průčelí 2NP - kompletní rekonstrukce podle dochovaných fragmentů</t>
  </si>
  <si>
    <t>7*0,5</t>
  </si>
  <si>
    <t>SE-07</t>
  </si>
  <si>
    <t>Tympanon - kompletní rekonstrukce podle dochovaných fragmentů</t>
  </si>
  <si>
    <t>7*2,6</t>
  </si>
  <si>
    <t>SE-08</t>
  </si>
  <si>
    <t>Pilastry věže 8ks - kompletní rekonstrukce podle dochovaných fragmentů</t>
  </si>
  <si>
    <t>SE-09</t>
  </si>
  <si>
    <t>Okna věže 4ks - kompletní rekonstrukce podle dochovaných fragmentů</t>
  </si>
  <si>
    <t>SE-10</t>
  </si>
  <si>
    <t>Korunní římsa s triglyfy - kompletní rekonstrukce podle dochovaných fragmentů</t>
  </si>
  <si>
    <t>28*0,5</t>
  </si>
  <si>
    <t>SE-11</t>
  </si>
  <si>
    <t>Korunní římsa - kompletní rekonstrukce podle dochovaných fragmentů</t>
  </si>
  <si>
    <t>28*0,55</t>
  </si>
  <si>
    <t>SE-12</t>
  </si>
  <si>
    <t>Lizénové rámce - kompletní rekonstrukce podle dochovaných fragmentů</t>
  </si>
  <si>
    <t>0,6*3,5</t>
  </si>
  <si>
    <t>SE-13</t>
  </si>
  <si>
    <t>Pilastry 2NP - kompletní rekonstrukce podle dochovaných fragmentů</t>
  </si>
  <si>
    <t>SE-14</t>
  </si>
  <si>
    <t>Slepná okna 2NP - kompletní rekonstrukce podle dochovaných fragmentů</t>
  </si>
  <si>
    <t>SE-15</t>
  </si>
  <si>
    <t>Kulatá okna 2NP - kompletní rekonstrukce podle dochovaných fragmentů</t>
  </si>
  <si>
    <t>SE-16</t>
  </si>
  <si>
    <t>Korunní římsa 2NP - kompletní rekonstrukce podle dochovaných fragmentů</t>
  </si>
  <si>
    <t>60*0,55</t>
  </si>
  <si>
    <t>622311121</t>
  </si>
  <si>
    <t>Vápenná omítka hladká jednovrstvá vnějších stěn nanášená ručně</t>
  </si>
  <si>
    <t>33,8*2+185,34*2+11,05+101,92+29,52+109,67"plochy dle pohledů</t>
  </si>
  <si>
    <t>-1*(5,23*4+1,82*8+2*4)"Odpočet orvorů</t>
  </si>
  <si>
    <t>622311131</t>
  </si>
  <si>
    <t>Vápenný štuk vnějších stěn tloušťky do 3 mm</t>
  </si>
  <si>
    <t>622311191</t>
  </si>
  <si>
    <t>Příplatek k vápenné omítce vnějších stěn za každých dalších 5 mm tloušťky ručně</t>
  </si>
  <si>
    <t>646,96*2 "Přepočtené koeficientem množství</t>
  </si>
  <si>
    <t>KA-01</t>
  </si>
  <si>
    <t>Hlavní vstup - vyčištění, kamenické opravy, vyztužení překladu nerezovým mčepem, barevná skulpturální retuš</t>
  </si>
  <si>
    <t>K-08</t>
  </si>
  <si>
    <t>Očištění a ostranění zbytků nátěru, konsolidace, kamenická oprava poškození, barevná retuš</t>
  </si>
  <si>
    <t>1,59*2,55</t>
  </si>
  <si>
    <t>895-KA02</t>
  </si>
  <si>
    <t xml:space="preserve">Kamenné schodiště, pískovec, 2x350x170x2320  ozn KA/02</t>
  </si>
  <si>
    <t>895-KA03</t>
  </si>
  <si>
    <t xml:space="preserve">Kamenné schodiště, pískovec, 1x350x170x2320  ozn KA/03</t>
  </si>
  <si>
    <t>895-KA04</t>
  </si>
  <si>
    <t xml:space="preserve">Kamenné schodiště, pískovec, x350x170x1430  ozn KA/04</t>
  </si>
  <si>
    <t>963022819</t>
  </si>
  <si>
    <t>Bourání kamenných schodišťových stupňů zhotovených na místě</t>
  </si>
  <si>
    <t>2*2,32+1,75+3*1,43</t>
  </si>
  <si>
    <t>K008</t>
  </si>
  <si>
    <t>Provedení sond zazdívek původních větracích mřížek</t>
  </si>
  <si>
    <t>919726123</t>
  </si>
  <si>
    <t>Geotextilie pro ochranu, separaci a filtraci netkaná měrná hm přes 300 do 500 g/m2</t>
  </si>
  <si>
    <t>978019321.1</t>
  </si>
  <si>
    <t>Odborné odstranění vnější vápenné nebo vápenocementové omítky stupně členitosti 3 až 5 do 10%</t>
  </si>
  <si>
    <t>149,35+229,05+229,05+103,3+25,4"Množství spočítáno z výkresu pohledů</t>
  </si>
  <si>
    <t>736,15*150 "Přepočtené koeficientem množství</t>
  </si>
  <si>
    <t>944511111</t>
  </si>
  <si>
    <t>Montáž ochranné sítě z textilie z umělých vláken</t>
  </si>
  <si>
    <t>944511211</t>
  </si>
  <si>
    <t>Příplatek k ochranné síti za každý den použití</t>
  </si>
  <si>
    <t>944511811</t>
  </si>
  <si>
    <t>Demontáž ochranné sítě z textilie z umělých vláken</t>
  </si>
  <si>
    <t>5,725*20 "Přepočtené koeficientem množství</t>
  </si>
  <si>
    <t>Poplatek za uložení na skládce (skládkovné) stavebního odpadu směsného kód odpadu 170 904</t>
  </si>
  <si>
    <t>764</t>
  </si>
  <si>
    <t>Konstrukce klempířské</t>
  </si>
  <si>
    <t>764246344</t>
  </si>
  <si>
    <t>Oplechování parapetů rovných celoplošně lepené z TiZn lesklého plechu rš 330 mm</t>
  </si>
  <si>
    <t>10,6"K7</t>
  </si>
  <si>
    <t>764548323</t>
  </si>
  <si>
    <t>Kruhový svod včetně objímek, kolen, odskoků z TiZn lesklého plechu průměru 100 mm</t>
  </si>
  <si>
    <t>37,3"K1</t>
  </si>
  <si>
    <t>998764203</t>
  </si>
  <si>
    <t>Přesun hmot procentní pro konstrukce klempířské v objektech v přes 12 do 24 m</t>
  </si>
  <si>
    <t>998764293</t>
  </si>
  <si>
    <t>Příplatek k přesunu hmot procentnímu pro konstrukce klempířské za zvětšený přesun do 500 m</t>
  </si>
  <si>
    <t>766</t>
  </si>
  <si>
    <t>O/01</t>
  </si>
  <si>
    <t>Dřevěné okno s jednoduchým zasklením průměr 1570mm</t>
  </si>
  <si>
    <t>O/02</t>
  </si>
  <si>
    <t>Nové osazené dřevěné žaluzie 1610/2930</t>
  </si>
  <si>
    <t>O/03</t>
  </si>
  <si>
    <t>Nově osazené dřevěné okno s jednoduchým zasklením 1610/2790</t>
  </si>
  <si>
    <t>O/04</t>
  </si>
  <si>
    <t>Nově osazené dřevěné okno s jednoduchým zasklením 630/880</t>
  </si>
  <si>
    <t>O/05</t>
  </si>
  <si>
    <t>Dřevěné okno s jednoduchým zasklením, průměr 650mm</t>
  </si>
  <si>
    <t>D/01</t>
  </si>
  <si>
    <t>Nově osazené dveře - svlakové jádro, klosové dělení dubové deštění 1650/2720</t>
  </si>
  <si>
    <t>D/02</t>
  </si>
  <si>
    <t>Nově osazené dveře - svlakové jádro, klosové dělení dubové deštění 1200/2240</t>
  </si>
  <si>
    <t>D/03</t>
  </si>
  <si>
    <t>Nově osazené dveře - svlakové jádro, klosové dělení dubové deštění 975/2210</t>
  </si>
  <si>
    <t>D/04</t>
  </si>
  <si>
    <t>Nově osazené dveře - svlakové jádro, klosové dělení dubové deštění 500/1800</t>
  </si>
  <si>
    <t>998766203</t>
  </si>
  <si>
    <t>Přesun hmot procentní pro kce truhlářské v objektech v přes 12 do 24 m</t>
  </si>
  <si>
    <t>998766293</t>
  </si>
  <si>
    <t>Příplatek k přesunu hmot procentnímu pro kce truhlářské za zvětšený přesun do 500 m</t>
  </si>
  <si>
    <t>Konstrukce zámečnické</t>
  </si>
  <si>
    <t>O/06</t>
  </si>
  <si>
    <t>Demontáž, repase a zpětná montáž kované mřížky 400x250</t>
  </si>
  <si>
    <t>3"O/06</t>
  </si>
  <si>
    <t>K-17</t>
  </si>
  <si>
    <t>Očištění, kamenická oprava drobných poškození, barevné sjednocení povrchu 160x450cm</t>
  </si>
  <si>
    <t>783301303</t>
  </si>
  <si>
    <t>Bezoplachové odrezivění zámečnických konstrukcí</t>
  </si>
  <si>
    <t xml:space="preserve">"Z/04"     0,40*0,25*2*7</t>
  </si>
  <si>
    <t>58,77</t>
  </si>
  <si>
    <t>783306801</t>
  </si>
  <si>
    <t>Odstranění nátěru ze zámečnických konstrukcí obroušením</t>
  </si>
  <si>
    <t>783314101</t>
  </si>
  <si>
    <t>Základní jednonásobný syntetický nátěr zámečnických konstrukcí</t>
  </si>
  <si>
    <t>783325101</t>
  </si>
  <si>
    <t>Mezinátěr jednonásobný akrylátový mezinátěr zámečnických konstrukcí</t>
  </si>
  <si>
    <t>783327101</t>
  </si>
  <si>
    <t>Krycí jednonásobný akrylátový nátěr zámečnických konstrukcí</t>
  </si>
  <si>
    <t>783801401</t>
  </si>
  <si>
    <t>Ometení omítek před provedením nátěru</t>
  </si>
  <si>
    <t>783827467</t>
  </si>
  <si>
    <t>Krycí dvojnásobný vápenný nátěr omítek stupně členitosti 4</t>
  </si>
  <si>
    <t>02.1 - Elektroinstalace vnější</t>
  </si>
  <si>
    <t>D5 - Venkovní osvětlení</t>
  </si>
  <si>
    <t xml:space="preserve">    741 - Elektroinstalace - silnoproud</t>
  </si>
  <si>
    <t>M - Práce a dodávky M</t>
  </si>
  <si>
    <t xml:space="preserve">    46-M - Zemní práce při extr.mont.pracích</t>
  </si>
  <si>
    <t>D5</t>
  </si>
  <si>
    <t>Venkovní osvětlení</t>
  </si>
  <si>
    <t>741810002.1</t>
  </si>
  <si>
    <t>Celková prohlídka elektrického rozvodu a zařízení do 500 000,- Kč</t>
  </si>
  <si>
    <t>Pol33</t>
  </si>
  <si>
    <t>Pol34</t>
  </si>
  <si>
    <t>Pol35</t>
  </si>
  <si>
    <t xml:space="preserve">světelná zkouška </t>
  </si>
  <si>
    <t>-1382125416</t>
  </si>
  <si>
    <t>741</t>
  </si>
  <si>
    <t>Elektroinstalace - silnoproud</t>
  </si>
  <si>
    <t>741122142</t>
  </si>
  <si>
    <t>Montáž kabel Cu plný kulatý žíla 5x1,5 až 2,5 mm2 zatažený v trubkách (např. CYKY)</t>
  </si>
  <si>
    <t>-671811479</t>
  </si>
  <si>
    <t>34111090</t>
  </si>
  <si>
    <t>kabel instalační jádro Cu plné izolace PVC plášť PVC 450/750V (CYKY) 5x1,5mm2</t>
  </si>
  <si>
    <t>-936024305</t>
  </si>
  <si>
    <t>165*1,15 'Přepočtené koeficientem množství</t>
  </si>
  <si>
    <t>741372131</t>
  </si>
  <si>
    <t>Montáž svítidlo LED exteriérové samostatné zemní se zapojením vodičů</t>
  </si>
  <si>
    <t>2050281679</t>
  </si>
  <si>
    <t>34845VS1</t>
  </si>
  <si>
    <t>zapuštěné zemní svítidlo, 3000K, wallwasher, on/off</t>
  </si>
  <si>
    <t>1218158592</t>
  </si>
  <si>
    <t>34845VS1B</t>
  </si>
  <si>
    <t>Instalační box pro svítidlo wallwasher</t>
  </si>
  <si>
    <t>1464518257</t>
  </si>
  <si>
    <t>34845VS2</t>
  </si>
  <si>
    <t>zapuštěné zemní svítidlo, 3000K, spot, dimm</t>
  </si>
  <si>
    <t>375743606</t>
  </si>
  <si>
    <t>34845VS2B</t>
  </si>
  <si>
    <t>Instalační box pro svítidlo spot</t>
  </si>
  <si>
    <t>2115439250</t>
  </si>
  <si>
    <t>Práce a dodávky M</t>
  </si>
  <si>
    <t>46-M</t>
  </si>
  <si>
    <t>Zemní práce při extr.mont.pracích</t>
  </si>
  <si>
    <t>460171162</t>
  </si>
  <si>
    <t>Hloubení kabelových nezapažených rýh strojně š 35 cm hl 70 cm v hornině tř I skupiny 3</t>
  </si>
  <si>
    <t>555988439</t>
  </si>
  <si>
    <t>460451172</t>
  </si>
  <si>
    <t>Zásyp kabelových rýh strojně se zhutněním š 35 cm hl 70 cm z horniny tř I skupiny 3</t>
  </si>
  <si>
    <t>1539649725</t>
  </si>
  <si>
    <t>460641113</t>
  </si>
  <si>
    <t>Základové konstrukce při elektromontážích z monolitického betonu tř. C 16/20</t>
  </si>
  <si>
    <t>-63766083</t>
  </si>
  <si>
    <t>0,5*0,5*0,5*8</t>
  </si>
  <si>
    <t>460671113</t>
  </si>
  <si>
    <t>Výstražná fólie pro krytí kabelů šířky přes 25 do 34 cm</t>
  </si>
  <si>
    <t>681183592</t>
  </si>
  <si>
    <t>460791212</t>
  </si>
  <si>
    <t>Montáž trubek ochranných plastových uložených volně do rýhy ohebných přes 32 do 50 mm</t>
  </si>
  <si>
    <t>-688971880</t>
  </si>
  <si>
    <t>34571351</t>
  </si>
  <si>
    <t>trubka elektroinstalační ohebná dvouplášťová korugovaná HDPE+LDPE (chránička) D 40/50mm</t>
  </si>
  <si>
    <t>2057372394</t>
  </si>
  <si>
    <t>165*1,05 'Přepočtené koeficientem množství</t>
  </si>
  <si>
    <t>03 - Oprava střechy</t>
  </si>
  <si>
    <t xml:space="preserve">    765 - Krytina skládaná</t>
  </si>
  <si>
    <t>311231116</t>
  </si>
  <si>
    <t>Zdivo nosné z cihel dl 290 mm P7 až 15 na MC 10</t>
  </si>
  <si>
    <t>962032231</t>
  </si>
  <si>
    <t>Bourání zdiva z cihel pálených nebo vápenopískových na MV nebo MVC přes 1 m3</t>
  </si>
  <si>
    <t>966071121</t>
  </si>
  <si>
    <t>Demontáž ocelových kcí hmotnosti do 5 t z profilů hmotnosti do 30 kg/m</t>
  </si>
  <si>
    <t>977131119</t>
  </si>
  <si>
    <t>Vrty příklepovými vrtáky D do 32 mm do cihelného zdiva nebo prostého betonu</t>
  </si>
  <si>
    <t>K001</t>
  </si>
  <si>
    <t>Vyklizení prostoru krovu a věže od suti, holubího trusu, zbytků řeziva pod odborným dohledem restaurátora</t>
  </si>
  <si>
    <t>Přesun hmot pro budovy zděné v do 24 m</t>
  </si>
  <si>
    <t>762333532</t>
  </si>
  <si>
    <t>Montáž vázaných kcí krovů nepravidelných z řeziva hoblovaného průřezové plochy do 224 cm2</t>
  </si>
  <si>
    <t>762333533</t>
  </si>
  <si>
    <t>Montáž vázaných kcí krovů nepravidelných z řeziva hoblovaného průřezové plochy do 288 cm2</t>
  </si>
  <si>
    <t>762333534</t>
  </si>
  <si>
    <t>Montáž vázaných kcí krovů nepravidelných z řeziva hoblovaného průřezové plochy do 450 cm2</t>
  </si>
  <si>
    <t>762333535</t>
  </si>
  <si>
    <t>Montáž vázaných kcí krovů nepravidelných z řeziva hoblovaného průřezové plochy přes 450 cm2</t>
  </si>
  <si>
    <t>M001</t>
  </si>
  <si>
    <t>Nové řezivo pro krov hoblované</t>
  </si>
  <si>
    <t>762341350</t>
  </si>
  <si>
    <t>Montáž bednění střech obloukových sklonu do 60° z hoblovaných prken</t>
  </si>
  <si>
    <t>6051511.R</t>
  </si>
  <si>
    <t>řezivo jehličnaté prkno impregnované</t>
  </si>
  <si>
    <t>762341811</t>
  </si>
  <si>
    <t>Demontáž bednění střech z prken</t>
  </si>
  <si>
    <t>762342314</t>
  </si>
  <si>
    <t>Montáž laťování na střechách složitých sklonu do 60° osové vzdálenosti do 360 mm</t>
  </si>
  <si>
    <t>60514114</t>
  </si>
  <si>
    <t>řezivo jehličnaté lať impregnovaná dl 4 m</t>
  </si>
  <si>
    <t>762342812</t>
  </si>
  <si>
    <t>Demontáž laťování střech z latí osové vzdálenosti do 0,50 m</t>
  </si>
  <si>
    <t>762395000</t>
  </si>
  <si>
    <t>Spojovací prostředky krovů, bednění, laťování, nadstřešních konstrukcí</t>
  </si>
  <si>
    <t>76295-01</t>
  </si>
  <si>
    <t>Protézování stávajících prvků krovu</t>
  </si>
  <si>
    <t>K002</t>
  </si>
  <si>
    <t>Dočasné podpěry či stažení stávajícího krovu pro zajištění jeho stability při demontážních pracech</t>
  </si>
  <si>
    <t>762331811</t>
  </si>
  <si>
    <t>Demontáž vázaných kcí krovů z hranolů průřezové plochy do 120 cm2</t>
  </si>
  <si>
    <t>762331812</t>
  </si>
  <si>
    <t>Demontáž vázaných kcí krovů z hranolů průřezové plochy do 224 cm2</t>
  </si>
  <si>
    <t>762331813</t>
  </si>
  <si>
    <t>Demontáž vázaných kcí krovů z hranolů průřezové plochy do 288 cm2</t>
  </si>
  <si>
    <t>762331814</t>
  </si>
  <si>
    <t>Demontáž vázaných kcí krovů z hranolů průřezové plochy do 450 cm2</t>
  </si>
  <si>
    <t>762331815</t>
  </si>
  <si>
    <t>Demontáž vázaných kcí krovů z hranolů průřezové plochy přes 450 cm2</t>
  </si>
  <si>
    <t>Přesun hmot procentní pro kce tesařské v objektech v do 24 m</t>
  </si>
  <si>
    <t>Příplatek k přesunu hmot procentní 762 za zvětšený přesun do 1000 m</t>
  </si>
  <si>
    <t>764001821</t>
  </si>
  <si>
    <t>Demontáž krytiny ze svitků nebo tabulí do suti</t>
  </si>
  <si>
    <t>764131457</t>
  </si>
  <si>
    <t>Krytina střechy oblé drážkováním ze svitků z Cu plechu rš 670 mm</t>
  </si>
  <si>
    <t>764541305</t>
  </si>
  <si>
    <t>Žlab podokapní půlkruhový z TiZn lesklého plechu rš 330 mm</t>
  </si>
  <si>
    <t>764541325</t>
  </si>
  <si>
    <t>Roh nebo kout půlkruhového podokapního žlabu z TiZn lesklého plechu rš 330 mm</t>
  </si>
  <si>
    <t>764541346</t>
  </si>
  <si>
    <t>Kotlík oválný (trychtýřový) pro podokapní žlaby z TiZn lesklého plechu 330/100 mm</t>
  </si>
  <si>
    <t>Přesun hmot procentní pro konstrukce klempířské v objektech v do 24 m</t>
  </si>
  <si>
    <t>Příplatek k přesunu hmot procentní 764 za zvětšený přesun do 500 m</t>
  </si>
  <si>
    <t>765</t>
  </si>
  <si>
    <t>Krytina skládaná</t>
  </si>
  <si>
    <t>765111841</t>
  </si>
  <si>
    <t>Demontáž krytiny keramické prejzové sklonu do 30° na sucho do suti</t>
  </si>
  <si>
    <t>765111871</t>
  </si>
  <si>
    <t>Demontáž krytiny keramické hřebenů a nároží z prejzů sklonu do 30° na sucho do suti</t>
  </si>
  <si>
    <t>765114421</t>
  </si>
  <si>
    <t>Krytina keramická bobrovka úžlabí vykládané vložené z tašek režných</t>
  </si>
  <si>
    <t>K004</t>
  </si>
  <si>
    <t>Provizorní zakrytí části odkrytého krovu</t>
  </si>
  <si>
    <t>765114021</t>
  </si>
  <si>
    <t>Krytina keramická bobrovka režná šupinové krytí sklonu do 30° na sucho</t>
  </si>
  <si>
    <t>765114251</t>
  </si>
  <si>
    <t>Krytina keramická bobrovka nárožní hrana z hřebenáčů režných do malty</t>
  </si>
  <si>
    <t>765114351</t>
  </si>
  <si>
    <t>Krytina keramická bobrovka hřeben z hřebenáčů režných zplna do malty</t>
  </si>
  <si>
    <t>998765203</t>
  </si>
  <si>
    <t>Přesun hmot procentní pro krytiny skládané v objektech v do 24 m</t>
  </si>
  <si>
    <t>998765293</t>
  </si>
  <si>
    <t>Příplatek k přesunu hmot procentní 765 za zvětšený přesun do 500 m</t>
  </si>
  <si>
    <t>767995114</t>
  </si>
  <si>
    <t>Montáž atypických zámečnických konstrukcí hmotnosti do 50 kg</t>
  </si>
  <si>
    <t>kg</t>
  </si>
  <si>
    <t>13010019</t>
  </si>
  <si>
    <t>tyč ocelová kruhová jakost 11 375 D 30mm</t>
  </si>
  <si>
    <t>Přesun hmot procentní pro zámečnické konstrukce v objektech v do 24 m</t>
  </si>
  <si>
    <t>Příplatek k přesunu hmot procentní 767 za zvětšený přesun do 500 m</t>
  </si>
  <si>
    <t>783201401</t>
  </si>
  <si>
    <t>Ometení tesařských konstrukcí před provedením nátěru</t>
  </si>
  <si>
    <t>783213011</t>
  </si>
  <si>
    <t>Napouštěcí jednonásobný syntetický biocidní nátěr tesařských prvků nezabudovaných do konstrukce</t>
  </si>
  <si>
    <t>783314203</t>
  </si>
  <si>
    <t>Základní antikorozní jednonásobný syntetický samozákladující nátěr zámečnických konstrukcí</t>
  </si>
  <si>
    <t>03.1 - Hromosvod</t>
  </si>
  <si>
    <t>D6 - Hromosvod</t>
  </si>
  <si>
    <t>D6</t>
  </si>
  <si>
    <t>741410041</t>
  </si>
  <si>
    <t>Montáž vodič uzemňovací drát nebo lano D do 10 mm v městské zástavbě</t>
  </si>
  <si>
    <t>kulatina 10mm Fe Zn</t>
  </si>
  <si>
    <t>741420001</t>
  </si>
  <si>
    <t>Montáž drát nebo lano hromosvodné svodové D do 10 mm s podpěrou</t>
  </si>
  <si>
    <t>Pol37</t>
  </si>
  <si>
    <t>drát AlMg Si</t>
  </si>
  <si>
    <t>741420022</t>
  </si>
  <si>
    <t>Montáž svorka hromosvodná se 3 šrouby</t>
  </si>
  <si>
    <t>Pol38</t>
  </si>
  <si>
    <t>zkušební svorka</t>
  </si>
  <si>
    <t>741420053</t>
  </si>
  <si>
    <t>Montáž vedení hromosvodné-lišta ochranná</t>
  </si>
  <si>
    <t>Pol39</t>
  </si>
  <si>
    <t>lišta ochranná pozinkovaná dl. 2m</t>
  </si>
  <si>
    <t>741420083</t>
  </si>
  <si>
    <t>Montáž vedení hromosvodné-štítek k označení svodu</t>
  </si>
  <si>
    <t>Pol40</t>
  </si>
  <si>
    <t>štítek</t>
  </si>
  <si>
    <t>741430004</t>
  </si>
  <si>
    <t>Montáž tyč jímací délky do 3 m na střešní hřeben</t>
  </si>
  <si>
    <t>Pol41</t>
  </si>
  <si>
    <t>jímací tyč 1,5 m</t>
  </si>
  <si>
    <t>741440002</t>
  </si>
  <si>
    <t>Montáž deska zemnicí 1000x500 mm</t>
  </si>
  <si>
    <t>Pol36</t>
  </si>
  <si>
    <t>deska zemnicí 1000x500 mm</t>
  </si>
  <si>
    <t>Pol42</t>
  </si>
  <si>
    <t>Pol43</t>
  </si>
  <si>
    <t>stavební přípomoce a lešení</t>
  </si>
  <si>
    <t>04 - Dešťová kanalizace</t>
  </si>
  <si>
    <t xml:space="preserve">    8 - Trubní vedení</t>
  </si>
  <si>
    <t xml:space="preserve">    721 - Zdravotechnika - vnitřní kanalizace</t>
  </si>
  <si>
    <t>131301101</t>
  </si>
  <si>
    <t>Hloubení jam nezapažených v hornině tř. 4 objemu do 100 m3</t>
  </si>
  <si>
    <t>132301201</t>
  </si>
  <si>
    <t>Hloubení rýh š do 2000 mm v hornině tř. 4 objemu do 100 m3</t>
  </si>
  <si>
    <t>132301209</t>
  </si>
  <si>
    <t>Příplatek za lepivost k hloubení rýh š do 2000 mm v hornině tř. 4</t>
  </si>
  <si>
    <t>161101101</t>
  </si>
  <si>
    <t>Svislé přemístění výkopku z horniny tř. 1 až 4 hl výkopu do 2,5 m</t>
  </si>
  <si>
    <t>162301101</t>
  </si>
  <si>
    <t>Vodorovné přemístění do 500 m výkopku/sypaniny z horniny tř. 1 až 4</t>
  </si>
  <si>
    <t>162701105</t>
  </si>
  <si>
    <t>Vodorovné přemístění do 10000 m výkopku/sypaniny z horniny tř. 1 až 4</t>
  </si>
  <si>
    <t>167101101</t>
  </si>
  <si>
    <t>Nakládání výkopku z hornin tř. 1 až 4 do 100 m3</t>
  </si>
  <si>
    <t>171201201</t>
  </si>
  <si>
    <t>Uložení sypaniny na skládky</t>
  </si>
  <si>
    <t>171201211</t>
  </si>
  <si>
    <t>Poplatek za uložení stavebního odpadu - zeminy a kameniva na skládce</t>
  </si>
  <si>
    <t>175151101</t>
  </si>
  <si>
    <t>Obsypání potrubí strojně sypaninou bez prohození, uloženou do 3 m</t>
  </si>
  <si>
    <t>451573111</t>
  </si>
  <si>
    <t>Lože pod potrubí otevřený výkop ze štěrkopísku</t>
  </si>
  <si>
    <t>58337303</t>
  </si>
  <si>
    <t>štěrkopísek frakce 0/8</t>
  </si>
  <si>
    <t>Trubní vedení</t>
  </si>
  <si>
    <t>871315211</t>
  </si>
  <si>
    <t>Kanalizační potrubí z tvrdého PVC jednovrstvé tuhost třídy SN4 DN 160</t>
  </si>
  <si>
    <t>877315211</t>
  </si>
  <si>
    <t>Montáž tvarovek z tvrdého PVC-systém KG nebo z polypropylenu-systém KG 2000 jednoosé DN 160</t>
  </si>
  <si>
    <t>Pol44</t>
  </si>
  <si>
    <t>koleno 87st.</t>
  </si>
  <si>
    <t>Pol45</t>
  </si>
  <si>
    <t>koleno 45st.</t>
  </si>
  <si>
    <t>Pol46</t>
  </si>
  <si>
    <t>koleno 30st.</t>
  </si>
  <si>
    <t>Pol47</t>
  </si>
  <si>
    <t>koleno 67st.</t>
  </si>
  <si>
    <t>877315221</t>
  </si>
  <si>
    <t>Montáž tvarovek z tvrdého PVC-systém KG nebo z polypropylenu-systém KG 2000 dvouosé DN 160</t>
  </si>
  <si>
    <t>Pol48</t>
  </si>
  <si>
    <t>odbočka 45st.</t>
  </si>
  <si>
    <t>894811113</t>
  </si>
  <si>
    <t>Revizní šachta z PVC typ přímý, DN 315/160 hl od 1360 do 1730 mm</t>
  </si>
  <si>
    <t>895971113</t>
  </si>
  <si>
    <t>Zasakovací box z polypropylenu PP bez revize pro vsakování jednořadová galerie objemu do 20 m3</t>
  </si>
  <si>
    <t>soubor</t>
  </si>
  <si>
    <t>998276101</t>
  </si>
  <si>
    <t>Přesun hmot pro trubní vedení z trub z plastických hmot otevřený výkop</t>
  </si>
  <si>
    <t>721</t>
  </si>
  <si>
    <t>Zdravotechnika - vnitřní kanalizace</t>
  </si>
  <si>
    <t>721241102</t>
  </si>
  <si>
    <t>Lapač střešních splavenin z litiny DN 125</t>
  </si>
  <si>
    <t>998721101</t>
  </si>
  <si>
    <t>Přesun hmot tonážní pro vnitřní kanalizace v objektech v do 6 m</t>
  </si>
  <si>
    <t>05 - Přípojka elektro</t>
  </si>
  <si>
    <t>D1 - Přípojka NN</t>
  </si>
  <si>
    <t>D1</t>
  </si>
  <si>
    <t>Přípojka NN</t>
  </si>
  <si>
    <t>460150064</t>
  </si>
  <si>
    <t>Hloubení kabelových zapažených i nezapažených rýh ručně š 40 cm, hl 80 cm, v hornině tř 4</t>
  </si>
  <si>
    <t>460150064.1</t>
  </si>
  <si>
    <t>Pol49</t>
  </si>
  <si>
    <t>SP100 - pojistková skříň vč. sady pro připevnění na sloup s nožovými pojistkami 3x40A</t>
  </si>
  <si>
    <t>Pol50</t>
  </si>
  <si>
    <t>Sada prokusovacích svorek na izolované vedení AlFe</t>
  </si>
  <si>
    <t>Pol51</t>
  </si>
  <si>
    <t>Pancéřová trubka DN32 vč. systému BANDIMEX</t>
  </si>
  <si>
    <t>bm</t>
  </si>
  <si>
    <t>Pol52</t>
  </si>
  <si>
    <t>Elektroměrový rozvaděč - plastový pilíř s rozvaděčem pro přímé měření bez HDO, s hlavním jističem 3x25A, pilíř bude mít integrované nohy pro zabetonování, položka je vč. obetonování noh ER</t>
  </si>
  <si>
    <t>Pol53</t>
  </si>
  <si>
    <t>Kabel AYKY-J 4x25 - celoplastový zemní kabel</t>
  </si>
  <si>
    <t>Pol54</t>
  </si>
  <si>
    <t>Chránička KOPOFLEX DN63</t>
  </si>
  <si>
    <t>Pol55</t>
  </si>
  <si>
    <t>Pásovina FeZn 30/4</t>
  </si>
  <si>
    <t>Pol56</t>
  </si>
  <si>
    <t>Kulatina 8mm AlMgSi pro uzemnění rozvaděče</t>
  </si>
  <si>
    <t>Pol58</t>
  </si>
  <si>
    <t>Malá mechanizace pásový bagřík šíře 880mm bez nutnosti strojního průkazu vč. přesunu</t>
  </si>
  <si>
    <t>den</t>
  </si>
  <si>
    <t>Pol59</t>
  </si>
  <si>
    <t>Demontáž a zpětná montáž schodů</t>
  </si>
  <si>
    <t>Pol60</t>
  </si>
  <si>
    <t>Bourací práce části betonového chodníku - řezání betonu a bourání pneumatickým kladivem v potřebné šíři.</t>
  </si>
  <si>
    <t>hod</t>
  </si>
  <si>
    <t>Pol61</t>
  </si>
  <si>
    <t>Přebetonování bourané spáry</t>
  </si>
  <si>
    <t>Pol62</t>
  </si>
  <si>
    <t>Pískové lože s krytím 10cm</t>
  </si>
  <si>
    <t>Pol63</t>
  </si>
  <si>
    <t>Červená silnostěnná výstražná fólie</t>
  </si>
  <si>
    <t>Pol64</t>
  </si>
  <si>
    <t>Montáž výše uvedených zařízení</t>
  </si>
  <si>
    <t>Pol65</t>
  </si>
  <si>
    <t>Veškerý další materiál pro dokončení a sprovoznění díla, dále úložný materiál v podhledech</t>
  </si>
  <si>
    <t>Pol66</t>
  </si>
  <si>
    <t>PD skutečného provedení</t>
  </si>
  <si>
    <t>Pol67</t>
  </si>
  <si>
    <t>Výchozí revizní zpráva</t>
  </si>
  <si>
    <t>06 - Vedlejší rozpočtové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</si>
  <si>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</si>
  <si>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</si>
  <si>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</si>
  <si>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VRN6 - Územní vlivy</t>
  </si>
  <si>
    <t xml:space="preserve">    VRN7 - Provozní vlivy</t>
  </si>
  <si>
    <t>VRN</t>
  </si>
  <si>
    <t>VRN1</t>
  </si>
  <si>
    <t>Průzkumné, geodetické a projektové práce</t>
  </si>
  <si>
    <t>011303000</t>
  </si>
  <si>
    <t>Archeologická činnost bez rozlišení</t>
  </si>
  <si>
    <t>…</t>
  </si>
  <si>
    <t>011544001</t>
  </si>
  <si>
    <t>Restaurátorská zpráva pro exteriér a interiér</t>
  </si>
  <si>
    <t>013194001</t>
  </si>
  <si>
    <t>Restaurátorský záměr</t>
  </si>
  <si>
    <t>013254000</t>
  </si>
  <si>
    <t>Dokumentace skutečného provedení stavby</t>
  </si>
  <si>
    <t>VRN3</t>
  </si>
  <si>
    <t>Zařízení staveniště</t>
  </si>
  <si>
    <t>030001000</t>
  </si>
  <si>
    <t>VRN6</t>
  </si>
  <si>
    <t>Územní vlivy</t>
  </si>
  <si>
    <t>060001000</t>
  </si>
  <si>
    <t>VRN7</t>
  </si>
  <si>
    <t>Provozní vlivy</t>
  </si>
  <si>
    <t>070001000</t>
  </si>
  <si>
    <t>DI - Doplnění položek dle DI</t>
  </si>
  <si>
    <t>345244222</t>
  </si>
  <si>
    <t>Zídky atikové, parapetní, schodišťové a zábradelní tl 140 mm z cihel dl 290 mm</t>
  </si>
  <si>
    <t>177244888</t>
  </si>
  <si>
    <t>"dozdění parapetů do původního stavu" 2*1,8*0,9</t>
  </si>
  <si>
    <t>622311111</t>
  </si>
  <si>
    <t>Vápenná omítka hrubá jednovrstvá zatřená vnějších stěn nanášená ručně</t>
  </si>
  <si>
    <t>-404842097</t>
  </si>
  <si>
    <t>podhoz</t>
  </si>
  <si>
    <t>407729783</t>
  </si>
  <si>
    <t>636211121</t>
  </si>
  <si>
    <t>Dlažba z cihel pálených dl 290 mm do písku naplocho</t>
  </si>
  <si>
    <t>596769740</t>
  </si>
  <si>
    <t>"doplnění cihelné dlažby" 4*(1,8*0,45+0,45*0,145/2)</t>
  </si>
  <si>
    <t>978023411</t>
  </si>
  <si>
    <t>Vyškrabání spár zdiva cihelného mimo komínového</t>
  </si>
  <si>
    <t>-83734334</t>
  </si>
  <si>
    <t>"70 % vnitřních omítek" 117*0,7</t>
  </si>
  <si>
    <t>"90% fasády" 646,96*0,9</t>
  </si>
  <si>
    <t>985131311</t>
  </si>
  <si>
    <t>Ruční dočištění ploch stěn, rubu kleneb a podlah ocelových kartáči</t>
  </si>
  <si>
    <t>-562651578</t>
  </si>
  <si>
    <t>-330018713</t>
  </si>
  <si>
    <t>"suť dle výpočtového SW" 9,298</t>
  </si>
  <si>
    <t>"suť R-položek" 41,16</t>
  </si>
  <si>
    <t>524116221</t>
  </si>
  <si>
    <t>50,458*20 "Přepočtené koeficientem množství</t>
  </si>
  <si>
    <t>1681836213</t>
  </si>
  <si>
    <t>-1782623320</t>
  </si>
  <si>
    <t>"přesun hmot dle výpočtového SW" 19,7</t>
  </si>
  <si>
    <t>"přesun hmot R-položek" 42,44</t>
  </si>
  <si>
    <t>1114856589</t>
  </si>
  <si>
    <t>765213141</t>
  </si>
  <si>
    <t>Krytina keramická drážková maloformátová (přes 3 ks/m) režná na požárních zdech do malty š přes 20 do 40 cm</t>
  </si>
  <si>
    <t>-1120888878</t>
  </si>
  <si>
    <t>"ochrana říms bobrovkami" 5,2+11,8+15,2*2+18</t>
  </si>
  <si>
    <t>767661811</t>
  </si>
  <si>
    <t>Demontáž mříží pevných nebo otevíravých</t>
  </si>
  <si>
    <t>-13887104</t>
  </si>
  <si>
    <t>2,68*1,68+7*2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</si>
</sst>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4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167" fontId="22" fillId="3" borderId="22" xfId="0" applyNumberFormat="1" applyFont="1" applyFill="1" applyBorder="1" applyAlignment="1" applyProtection="1">
      <alignment vertical="center"/>
      <protection locked="0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styles" Target="styles.xml" /><Relationship Id="rId13" Type="http://schemas.openxmlformats.org/officeDocument/2006/relationships/theme" Target="theme/theme1.xml" /><Relationship Id="rId14" Type="http://schemas.openxmlformats.org/officeDocument/2006/relationships/calcChain" Target="calcChain.xml" /><Relationship Id="rId15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="1" customFormat="1" ht="36.96" customHeight="1">
      <c r="AR2" s="17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="1" customFormat="1" ht="12" customHeight="1">
      <c r="B5" s="21"/>
      <c r="D5" s="25" t="s">
        <v>13</v>
      </c>
      <c r="K5" s="26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1"/>
      <c r="BE5" s="27" t="s">
        <v>15</v>
      </c>
      <c r="BS5" s="18" t="s">
        <v>6</v>
      </c>
    </row>
    <row r="6" s="1" customFormat="1" ht="36.96" customHeight="1">
      <c r="B6" s="21"/>
      <c r="D6" s="28" t="s">
        <v>16</v>
      </c>
      <c r="K6" s="29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1"/>
      <c r="BE6" s="30"/>
      <c r="BS6" s="18" t="s">
        <v>6</v>
      </c>
    </row>
    <row r="7" s="1" customFormat="1" ht="12" customHeight="1">
      <c r="B7" s="21"/>
      <c r="D7" s="31" t="s">
        <v>18</v>
      </c>
      <c r="K7" s="26" t="s">
        <v>1</v>
      </c>
      <c r="AK7" s="31" t="s">
        <v>19</v>
      </c>
      <c r="AN7" s="26" t="s">
        <v>1</v>
      </c>
      <c r="AR7" s="21"/>
      <c r="BE7" s="30"/>
      <c r="BS7" s="18" t="s">
        <v>6</v>
      </c>
    </row>
    <row r="8" s="1" customFormat="1" ht="12" customHeight="1">
      <c r="B8" s="21"/>
      <c r="D8" s="31" t="s">
        <v>20</v>
      </c>
      <c r="K8" s="26" t="s">
        <v>21</v>
      </c>
      <c r="AK8" s="31" t="s">
        <v>22</v>
      </c>
      <c r="AN8" s="32" t="s">
        <v>23</v>
      </c>
      <c r="AR8" s="21"/>
      <c r="BE8" s="30"/>
      <c r="BS8" s="18" t="s">
        <v>6</v>
      </c>
    </row>
    <row r="9" s="1" customFormat="1" ht="14.4" customHeight="1">
      <c r="B9" s="21"/>
      <c r="AR9" s="21"/>
      <c r="BE9" s="30"/>
      <c r="BS9" s="18" t="s">
        <v>6</v>
      </c>
    </row>
    <row r="10" s="1" customFormat="1" ht="12" customHeight="1">
      <c r="B10" s="21"/>
      <c r="D10" s="31" t="s">
        <v>24</v>
      </c>
      <c r="AK10" s="31" t="s">
        <v>25</v>
      </c>
      <c r="AN10" s="26" t="s">
        <v>26</v>
      </c>
      <c r="AR10" s="21"/>
      <c r="BE10" s="30"/>
      <c r="BS10" s="18" t="s">
        <v>6</v>
      </c>
    </row>
    <row r="11" s="1" customFormat="1" ht="18.48" customHeight="1">
      <c r="B11" s="21"/>
      <c r="E11" s="26" t="s">
        <v>27</v>
      </c>
      <c r="AK11" s="31" t="s">
        <v>28</v>
      </c>
      <c r="AN11" s="26" t="s">
        <v>1</v>
      </c>
      <c r="AR11" s="21"/>
      <c r="BE11" s="30"/>
      <c r="BS11" s="18" t="s">
        <v>6</v>
      </c>
    </row>
    <row r="12" s="1" customFormat="1" ht="6.96" customHeight="1">
      <c r="B12" s="21"/>
      <c r="AR12" s="21"/>
      <c r="BE12" s="30"/>
      <c r="BS12" s="18" t="s">
        <v>6</v>
      </c>
    </row>
    <row r="13" s="1" customFormat="1" ht="12" customHeight="1">
      <c r="B13" s="21"/>
      <c r="D13" s="31" t="s">
        <v>29</v>
      </c>
      <c r="AK13" s="31" t="s">
        <v>25</v>
      </c>
      <c r="AN13" s="33" t="s">
        <v>30</v>
      </c>
      <c r="AR13" s="21"/>
      <c r="BE13" s="30"/>
      <c r="BS13" s="18" t="s">
        <v>6</v>
      </c>
    </row>
    <row r="14">
      <c r="B14" s="21"/>
      <c r="E14" s="33" t="s">
        <v>30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28</v>
      </c>
      <c r="AN14" s="33" t="s">
        <v>30</v>
      </c>
      <c r="AR14" s="21"/>
      <c r="BE14" s="30"/>
      <c r="BS14" s="18" t="s">
        <v>6</v>
      </c>
    </row>
    <row r="15" s="1" customFormat="1" ht="6.96" customHeight="1">
      <c r="B15" s="21"/>
      <c r="AR15" s="21"/>
      <c r="BE15" s="30"/>
      <c r="BS15" s="18" t="s">
        <v>3</v>
      </c>
    </row>
    <row r="16" s="1" customFormat="1" ht="12" customHeight="1">
      <c r="B16" s="21"/>
      <c r="D16" s="31" t="s">
        <v>31</v>
      </c>
      <c r="AK16" s="31" t="s">
        <v>25</v>
      </c>
      <c r="AN16" s="26" t="s">
        <v>32</v>
      </c>
      <c r="AR16" s="21"/>
      <c r="BE16" s="30"/>
      <c r="BS16" s="18" t="s">
        <v>3</v>
      </c>
    </row>
    <row r="17" s="1" customFormat="1" ht="18.48" customHeight="1">
      <c r="B17" s="21"/>
      <c r="E17" s="26" t="s">
        <v>33</v>
      </c>
      <c r="AK17" s="31" t="s">
        <v>28</v>
      </c>
      <c r="AN17" s="26" t="s">
        <v>1</v>
      </c>
      <c r="AR17" s="21"/>
      <c r="BE17" s="30"/>
      <c r="BS17" s="18" t="s">
        <v>34</v>
      </c>
    </row>
    <row r="18" s="1" customFormat="1" ht="6.96" customHeight="1">
      <c r="B18" s="21"/>
      <c r="AR18" s="21"/>
      <c r="BE18" s="30"/>
      <c r="BS18" s="18" t="s">
        <v>6</v>
      </c>
    </row>
    <row r="19" s="1" customFormat="1" ht="12" customHeight="1">
      <c r="B19" s="21"/>
      <c r="D19" s="31" t="s">
        <v>35</v>
      </c>
      <c r="AK19" s="31" t="s">
        <v>25</v>
      </c>
      <c r="AN19" s="26" t="s">
        <v>1</v>
      </c>
      <c r="AR19" s="21"/>
      <c r="BE19" s="30"/>
      <c r="BS19" s="18" t="s">
        <v>6</v>
      </c>
    </row>
    <row r="20" s="1" customFormat="1" ht="18.48" customHeight="1">
      <c r="B20" s="21"/>
      <c r="E20" s="26" t="s">
        <v>36</v>
      </c>
      <c r="AK20" s="31" t="s">
        <v>28</v>
      </c>
      <c r="AN20" s="26" t="s">
        <v>1</v>
      </c>
      <c r="AR20" s="21"/>
      <c r="BE20" s="30"/>
      <c r="BS20" s="18" t="s">
        <v>34</v>
      </c>
    </row>
    <row r="21" s="1" customFormat="1" ht="6.96" customHeight="1">
      <c r="B21" s="21"/>
      <c r="AR21" s="21"/>
      <c r="BE21" s="30"/>
    </row>
    <row r="22" s="1" customFormat="1" ht="12" customHeight="1">
      <c r="B22" s="21"/>
      <c r="D22" s="31" t="s">
        <v>37</v>
      </c>
      <c r="AR22" s="21"/>
      <c r="BE22" s="30"/>
    </row>
    <row r="23" s="1" customFormat="1" ht="47.25" customHeight="1">
      <c r="B23" s="21"/>
      <c r="E23" s="35" t="s">
        <v>38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R23" s="21"/>
      <c r="BE23" s="30"/>
    </row>
    <row r="24" s="1" customFormat="1" ht="6.96" customHeight="1">
      <c r="B24" s="21"/>
      <c r="AR24" s="21"/>
      <c r="BE24" s="30"/>
    </row>
    <row r="25" s="1" customFormat="1" ht="6.96" customHeight="1">
      <c r="B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R25" s="21"/>
      <c r="BE25" s="30"/>
    </row>
    <row r="26" s="2" customFormat="1" ht="25.92" customHeight="1">
      <c r="A26" s="37"/>
      <c r="B26" s="38"/>
      <c r="C26" s="37"/>
      <c r="D26" s="39" t="s">
        <v>39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7"/>
      <c r="AQ26" s="37"/>
      <c r="AR26" s="38"/>
      <c r="BE26" s="30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8"/>
      <c r="BE27" s="30"/>
    </row>
    <row r="28" s="2" customForma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40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41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42</v>
      </c>
      <c r="AL28" s="42"/>
      <c r="AM28" s="42"/>
      <c r="AN28" s="42"/>
      <c r="AO28" s="42"/>
      <c r="AP28" s="37"/>
      <c r="AQ28" s="37"/>
      <c r="AR28" s="38"/>
      <c r="BE28" s="30"/>
    </row>
    <row r="29" s="3" customFormat="1" ht="14.4" customHeight="1">
      <c r="A29" s="3"/>
      <c r="B29" s="43"/>
      <c r="C29" s="3"/>
      <c r="D29" s="31" t="s">
        <v>43</v>
      </c>
      <c r="E29" s="3"/>
      <c r="F29" s="31" t="s">
        <v>44</v>
      </c>
      <c r="G29" s="3"/>
      <c r="H29" s="3"/>
      <c r="I29" s="3"/>
      <c r="J29" s="3"/>
      <c r="K29" s="3"/>
      <c r="L29" s="44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5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5">
        <f>ROUND(AV94, 2)</f>
        <v>0</v>
      </c>
      <c r="AL29" s="3"/>
      <c r="AM29" s="3"/>
      <c r="AN29" s="3"/>
      <c r="AO29" s="3"/>
      <c r="AP29" s="3"/>
      <c r="AQ29" s="3"/>
      <c r="AR29" s="43"/>
      <c r="BE29" s="46"/>
    </row>
    <row r="30" s="3" customFormat="1" ht="14.4" customHeight="1">
      <c r="A30" s="3"/>
      <c r="B30" s="43"/>
      <c r="C30" s="3"/>
      <c r="D30" s="3"/>
      <c r="E30" s="3"/>
      <c r="F30" s="31" t="s">
        <v>45</v>
      </c>
      <c r="G30" s="3"/>
      <c r="H30" s="3"/>
      <c r="I30" s="3"/>
      <c r="J30" s="3"/>
      <c r="K30" s="3"/>
      <c r="L30" s="44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5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5">
        <f>ROUND(AW94, 2)</f>
        <v>0</v>
      </c>
      <c r="AL30" s="3"/>
      <c r="AM30" s="3"/>
      <c r="AN30" s="3"/>
      <c r="AO30" s="3"/>
      <c r="AP30" s="3"/>
      <c r="AQ30" s="3"/>
      <c r="AR30" s="43"/>
      <c r="BE30" s="46"/>
    </row>
    <row r="31" hidden="1" s="3" customFormat="1" ht="14.4" customHeight="1">
      <c r="A31" s="3"/>
      <c r="B31" s="43"/>
      <c r="C31" s="3"/>
      <c r="D31" s="3"/>
      <c r="E31" s="3"/>
      <c r="F31" s="31" t="s">
        <v>46</v>
      </c>
      <c r="G31" s="3"/>
      <c r="H31" s="3"/>
      <c r="I31" s="3"/>
      <c r="J31" s="3"/>
      <c r="K31" s="3"/>
      <c r="L31" s="44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5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5">
        <v>0</v>
      </c>
      <c r="AL31" s="3"/>
      <c r="AM31" s="3"/>
      <c r="AN31" s="3"/>
      <c r="AO31" s="3"/>
      <c r="AP31" s="3"/>
      <c r="AQ31" s="3"/>
      <c r="AR31" s="43"/>
      <c r="BE31" s="46"/>
    </row>
    <row r="32" hidden="1" s="3" customFormat="1" ht="14.4" customHeight="1">
      <c r="A32" s="3"/>
      <c r="B32" s="43"/>
      <c r="C32" s="3"/>
      <c r="D32" s="3"/>
      <c r="E32" s="3"/>
      <c r="F32" s="31" t="s">
        <v>47</v>
      </c>
      <c r="G32" s="3"/>
      <c r="H32" s="3"/>
      <c r="I32" s="3"/>
      <c r="J32" s="3"/>
      <c r="K32" s="3"/>
      <c r="L32" s="44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5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5">
        <v>0</v>
      </c>
      <c r="AL32" s="3"/>
      <c r="AM32" s="3"/>
      <c r="AN32" s="3"/>
      <c r="AO32" s="3"/>
      <c r="AP32" s="3"/>
      <c r="AQ32" s="3"/>
      <c r="AR32" s="43"/>
      <c r="BE32" s="46"/>
    </row>
    <row r="33" hidden="1" s="3" customFormat="1" ht="14.4" customHeight="1">
      <c r="A33" s="3"/>
      <c r="B33" s="43"/>
      <c r="C33" s="3"/>
      <c r="D33" s="3"/>
      <c r="E33" s="3"/>
      <c r="F33" s="31" t="s">
        <v>48</v>
      </c>
      <c r="G33" s="3"/>
      <c r="H33" s="3"/>
      <c r="I33" s="3"/>
      <c r="J33" s="3"/>
      <c r="K33" s="3"/>
      <c r="L33" s="44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5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5">
        <v>0</v>
      </c>
      <c r="AL33" s="3"/>
      <c r="AM33" s="3"/>
      <c r="AN33" s="3"/>
      <c r="AO33" s="3"/>
      <c r="AP33" s="3"/>
      <c r="AQ33" s="3"/>
      <c r="AR33" s="43"/>
      <c r="BE33" s="46"/>
    </row>
    <row r="34" s="2" customFormat="1" ht="6.96" customHeight="1">
      <c r="A34" s="37"/>
      <c r="B34" s="3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8"/>
      <c r="BE34" s="30"/>
    </row>
    <row r="35" s="2" customFormat="1" ht="25.92" customHeight="1">
      <c r="A35" s="37"/>
      <c r="B35" s="38"/>
      <c r="C35" s="47"/>
      <c r="D35" s="48" t="s">
        <v>49</v>
      </c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0" t="s">
        <v>50</v>
      </c>
      <c r="U35" s="49"/>
      <c r="V35" s="49"/>
      <c r="W35" s="49"/>
      <c r="X35" s="51" t="s">
        <v>51</v>
      </c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52">
        <f>SUM(AK26:AK33)</f>
        <v>0</v>
      </c>
      <c r="AL35" s="49"/>
      <c r="AM35" s="49"/>
      <c r="AN35" s="49"/>
      <c r="AO35" s="53"/>
      <c r="AP35" s="47"/>
      <c r="AQ35" s="47"/>
      <c r="AR35" s="38"/>
      <c r="BE35" s="37"/>
    </row>
    <row r="36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8"/>
      <c r="BE36" s="37"/>
    </row>
    <row r="37" s="2" customFormat="1" ht="14.4" customHeight="1">
      <c r="A37" s="37"/>
      <c r="B37" s="3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8"/>
      <c r="BE37" s="37"/>
    </row>
    <row r="38" s="1" customFormat="1" ht="14.4" customHeight="1">
      <c r="B38" s="21"/>
      <c r="AR38" s="21"/>
    </row>
    <row r="39" s="1" customFormat="1" ht="14.4" customHeight="1">
      <c r="B39" s="21"/>
      <c r="AR39" s="21"/>
    </row>
    <row r="40" s="1" customFormat="1" ht="14.4" customHeight="1">
      <c r="B40" s="21"/>
      <c r="AR40" s="21"/>
    </row>
    <row r="41" s="1" customFormat="1" ht="14.4" customHeight="1">
      <c r="B41" s="21"/>
      <c r="AR41" s="21"/>
    </row>
    <row r="42" s="1" customFormat="1" ht="14.4" customHeight="1">
      <c r="B42" s="21"/>
      <c r="AR42" s="21"/>
    </row>
    <row r="43" s="1" customFormat="1" ht="14.4" customHeight="1">
      <c r="B43" s="21"/>
      <c r="AR43" s="21"/>
    </row>
    <row r="44" s="1" customFormat="1" ht="14.4" customHeight="1">
      <c r="B44" s="21"/>
      <c r="AR44" s="21"/>
    </row>
    <row r="45" s="1" customFormat="1" ht="14.4" customHeight="1">
      <c r="B45" s="21"/>
      <c r="AR45" s="21"/>
    </row>
    <row r="46" s="1" customFormat="1" ht="14.4" customHeight="1">
      <c r="B46" s="21"/>
      <c r="AR46" s="21"/>
    </row>
    <row r="47" s="1" customFormat="1" ht="14.4" customHeight="1">
      <c r="B47" s="21"/>
      <c r="AR47" s="21"/>
    </row>
    <row r="48" s="1" customFormat="1" ht="14.4" customHeight="1">
      <c r="B48" s="21"/>
      <c r="AR48" s="21"/>
    </row>
    <row r="49" s="2" customFormat="1" ht="14.4" customHeight="1">
      <c r="B49" s="54"/>
      <c r="D49" s="55" t="s">
        <v>52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5" t="s">
        <v>53</v>
      </c>
      <c r="AI49" s="56"/>
      <c r="AJ49" s="56"/>
      <c r="AK49" s="56"/>
      <c r="AL49" s="56"/>
      <c r="AM49" s="56"/>
      <c r="AN49" s="56"/>
      <c r="AO49" s="56"/>
      <c r="AR49" s="54"/>
    </row>
    <row r="50">
      <c r="B50" s="21"/>
      <c r="AR50" s="21"/>
    </row>
    <row r="51">
      <c r="B51" s="21"/>
      <c r="AR51" s="21"/>
    </row>
    <row r="52">
      <c r="B52" s="21"/>
      <c r="AR52" s="21"/>
    </row>
    <row r="53">
      <c r="B53" s="21"/>
      <c r="AR53" s="21"/>
    </row>
    <row r="54">
      <c r="B54" s="21"/>
      <c r="AR54" s="21"/>
    </row>
    <row r="55">
      <c r="B55" s="21"/>
      <c r="AR55" s="21"/>
    </row>
    <row r="56">
      <c r="B56" s="21"/>
      <c r="AR56" s="21"/>
    </row>
    <row r="57">
      <c r="B57" s="21"/>
      <c r="AR57" s="21"/>
    </row>
    <row r="58">
      <c r="B58" s="21"/>
      <c r="AR58" s="21"/>
    </row>
    <row r="59">
      <c r="B59" s="21"/>
      <c r="AR59" s="21"/>
    </row>
    <row r="60" s="2" customFormat="1">
      <c r="A60" s="37"/>
      <c r="B60" s="38"/>
      <c r="C60" s="37"/>
      <c r="D60" s="57" t="s">
        <v>54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57" t="s">
        <v>55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57" t="s">
        <v>54</v>
      </c>
      <c r="AI60" s="40"/>
      <c r="AJ60" s="40"/>
      <c r="AK60" s="40"/>
      <c r="AL60" s="40"/>
      <c r="AM60" s="57" t="s">
        <v>55</v>
      </c>
      <c r="AN60" s="40"/>
      <c r="AO60" s="40"/>
      <c r="AP60" s="37"/>
      <c r="AQ60" s="37"/>
      <c r="AR60" s="38"/>
      <c r="BE60" s="37"/>
    </row>
    <row r="61">
      <c r="B61" s="21"/>
      <c r="AR61" s="21"/>
    </row>
    <row r="62">
      <c r="B62" s="21"/>
      <c r="AR62" s="21"/>
    </row>
    <row r="63">
      <c r="B63" s="21"/>
      <c r="AR63" s="21"/>
    </row>
    <row r="64" s="2" customFormat="1">
      <c r="A64" s="37"/>
      <c r="B64" s="38"/>
      <c r="C64" s="37"/>
      <c r="D64" s="55" t="s">
        <v>56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5" t="s">
        <v>57</v>
      </c>
      <c r="AI64" s="58"/>
      <c r="AJ64" s="58"/>
      <c r="AK64" s="58"/>
      <c r="AL64" s="58"/>
      <c r="AM64" s="58"/>
      <c r="AN64" s="58"/>
      <c r="AO64" s="58"/>
      <c r="AP64" s="37"/>
      <c r="AQ64" s="37"/>
      <c r="AR64" s="38"/>
      <c r="BE64" s="37"/>
    </row>
    <row r="65">
      <c r="B65" s="21"/>
      <c r="AR65" s="21"/>
    </row>
    <row r="66">
      <c r="B66" s="21"/>
      <c r="AR66" s="21"/>
    </row>
    <row r="67">
      <c r="B67" s="21"/>
      <c r="AR67" s="21"/>
    </row>
    <row r="68">
      <c r="B68" s="21"/>
      <c r="AR68" s="21"/>
    </row>
    <row r="69">
      <c r="B69" s="21"/>
      <c r="AR69" s="21"/>
    </row>
    <row r="70">
      <c r="B70" s="21"/>
      <c r="AR70" s="21"/>
    </row>
    <row r="71">
      <c r="B71" s="21"/>
      <c r="AR71" s="21"/>
    </row>
    <row r="72">
      <c r="B72" s="21"/>
      <c r="AR72" s="21"/>
    </row>
    <row r="73">
      <c r="B73" s="21"/>
      <c r="AR73" s="21"/>
    </row>
    <row r="74">
      <c r="B74" s="21"/>
      <c r="AR74" s="21"/>
    </row>
    <row r="75" s="2" customFormat="1">
      <c r="A75" s="37"/>
      <c r="B75" s="38"/>
      <c r="C75" s="37"/>
      <c r="D75" s="57" t="s">
        <v>54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57" t="s">
        <v>55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57" t="s">
        <v>54</v>
      </c>
      <c r="AI75" s="40"/>
      <c r="AJ75" s="40"/>
      <c r="AK75" s="40"/>
      <c r="AL75" s="40"/>
      <c r="AM75" s="57" t="s">
        <v>55</v>
      </c>
      <c r="AN75" s="40"/>
      <c r="AO75" s="40"/>
      <c r="AP75" s="37"/>
      <c r="AQ75" s="37"/>
      <c r="AR75" s="38"/>
      <c r="BE75" s="37"/>
    </row>
    <row r="76" s="2" customFormat="1">
      <c r="A76" s="37"/>
      <c r="B76" s="38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8"/>
      <c r="BE76" s="37"/>
    </row>
    <row r="77" s="2" customFormat="1" ht="6.96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38"/>
      <c r="B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38"/>
      <c r="BE81" s="37"/>
    </row>
    <row r="82" s="2" customFormat="1" ht="24.96" customHeight="1">
      <c r="A82" s="37"/>
      <c r="B82" s="38"/>
      <c r="C82" s="22" t="s">
        <v>58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8"/>
      <c r="B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8"/>
      <c r="BE83" s="37"/>
    </row>
    <row r="84" s="4" customFormat="1" ht="12" customHeight="1">
      <c r="A84" s="4"/>
      <c r="B84" s="63"/>
      <c r="C84" s="31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191205-24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3"/>
      <c r="BE84" s="4"/>
    </row>
    <row r="85" s="5" customFormat="1" ht="36.96" customHeight="1">
      <c r="A85" s="5"/>
      <c r="B85" s="64"/>
      <c r="C85" s="65" t="s">
        <v>16</v>
      </c>
      <c r="D85" s="5"/>
      <c r="E85" s="5"/>
      <c r="F85" s="5"/>
      <c r="G85" s="5"/>
      <c r="H85" s="5"/>
      <c r="I85" s="5"/>
      <c r="J85" s="5"/>
      <c r="K85" s="5"/>
      <c r="L85" s="66" t="str">
        <f>K6</f>
        <v>Rekonstrukce kaple sv. Ducha a Božího hrobu v Liběchově - 2024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4"/>
      <c r="BE85" s="5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8"/>
      <c r="BE86" s="37"/>
    </row>
    <row r="87" s="2" customFormat="1" ht="12" customHeight="1">
      <c r="A87" s="37"/>
      <c r="B87" s="38"/>
      <c r="C87" s="31" t="s">
        <v>20</v>
      </c>
      <c r="D87" s="37"/>
      <c r="E87" s="37"/>
      <c r="F87" s="37"/>
      <c r="G87" s="37"/>
      <c r="H87" s="37"/>
      <c r="I87" s="37"/>
      <c r="J87" s="37"/>
      <c r="K87" s="37"/>
      <c r="L87" s="67" t="str">
        <f>IF(K8="","",K8)</f>
        <v xml:space="preserve">Obec Liběchov 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1" t="s">
        <v>22</v>
      </c>
      <c r="AJ87" s="37"/>
      <c r="AK87" s="37"/>
      <c r="AL87" s="37"/>
      <c r="AM87" s="68" t="str">
        <f>IF(AN8= "","",AN8)</f>
        <v>23. 9. 2024</v>
      </c>
      <c r="AN87" s="68"/>
      <c r="AO87" s="37"/>
      <c r="AP87" s="37"/>
      <c r="AQ87" s="37"/>
      <c r="AR87" s="38"/>
      <c r="B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8"/>
      <c r="BE88" s="37"/>
    </row>
    <row r="89" s="2" customFormat="1" ht="25.65" customHeight="1">
      <c r="A89" s="37"/>
      <c r="B89" s="38"/>
      <c r="C89" s="31" t="s">
        <v>24</v>
      </c>
      <c r="D89" s="37"/>
      <c r="E89" s="37"/>
      <c r="F89" s="37"/>
      <c r="G89" s="37"/>
      <c r="H89" s="37"/>
      <c r="I89" s="37"/>
      <c r="J89" s="37"/>
      <c r="K89" s="37"/>
      <c r="L89" s="4" t="str">
        <f>IF(E11= "","",E11)</f>
        <v>Město Liběchov, Rumburská 53, 277 21 Liběchov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1" t="s">
        <v>31</v>
      </c>
      <c r="AJ89" s="37"/>
      <c r="AK89" s="37"/>
      <c r="AL89" s="37"/>
      <c r="AM89" s="69" t="str">
        <f>IF(E17="","",E17)</f>
        <v>DigiTry Art Technologies s.r.o.</v>
      </c>
      <c r="AN89" s="4"/>
      <c r="AO89" s="4"/>
      <c r="AP89" s="4"/>
      <c r="AQ89" s="37"/>
      <c r="AR89" s="38"/>
      <c r="AS89" s="70" t="s">
        <v>59</v>
      </c>
      <c r="AT89" s="71"/>
      <c r="AU89" s="72"/>
      <c r="AV89" s="72"/>
      <c r="AW89" s="72"/>
      <c r="AX89" s="72"/>
      <c r="AY89" s="72"/>
      <c r="AZ89" s="72"/>
      <c r="BA89" s="72"/>
      <c r="BB89" s="72"/>
      <c r="BC89" s="72"/>
      <c r="BD89" s="73"/>
      <c r="BE89" s="37"/>
    </row>
    <row r="90" s="2" customFormat="1" ht="15.15" customHeight="1">
      <c r="A90" s="37"/>
      <c r="B90" s="38"/>
      <c r="C90" s="31" t="s">
        <v>29</v>
      </c>
      <c r="D90" s="37"/>
      <c r="E90" s="37"/>
      <c r="F90" s="37"/>
      <c r="G90" s="37"/>
      <c r="H90" s="37"/>
      <c r="I90" s="37"/>
      <c r="J90" s="37"/>
      <c r="K90" s="37"/>
      <c r="L90" s="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1" t="s">
        <v>35</v>
      </c>
      <c r="AJ90" s="37"/>
      <c r="AK90" s="37"/>
      <c r="AL90" s="37"/>
      <c r="AM90" s="69" t="str">
        <f>IF(E20="","",E20)</f>
        <v xml:space="preserve"> </v>
      </c>
      <c r="AN90" s="4"/>
      <c r="AO90" s="4"/>
      <c r="AP90" s="4"/>
      <c r="AQ90" s="37"/>
      <c r="AR90" s="38"/>
      <c r="AS90" s="74"/>
      <c r="AT90" s="75"/>
      <c r="AU90" s="76"/>
      <c r="AV90" s="76"/>
      <c r="AW90" s="76"/>
      <c r="AX90" s="76"/>
      <c r="AY90" s="76"/>
      <c r="AZ90" s="76"/>
      <c r="BA90" s="76"/>
      <c r="BB90" s="76"/>
      <c r="BC90" s="76"/>
      <c r="BD90" s="77"/>
      <c r="BE90" s="37"/>
    </row>
    <row r="91" s="2" customFormat="1" ht="10.8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8"/>
      <c r="AS91" s="74"/>
      <c r="AT91" s="75"/>
      <c r="AU91" s="76"/>
      <c r="AV91" s="76"/>
      <c r="AW91" s="76"/>
      <c r="AX91" s="76"/>
      <c r="AY91" s="76"/>
      <c r="AZ91" s="76"/>
      <c r="BA91" s="76"/>
      <c r="BB91" s="76"/>
      <c r="BC91" s="76"/>
      <c r="BD91" s="77"/>
      <c r="BE91" s="37"/>
    </row>
    <row r="92" s="2" customFormat="1" ht="29.28" customHeight="1">
      <c r="A92" s="37"/>
      <c r="B92" s="38"/>
      <c r="C92" s="78" t="s">
        <v>60</v>
      </c>
      <c r="D92" s="79"/>
      <c r="E92" s="79"/>
      <c r="F92" s="79"/>
      <c r="G92" s="79"/>
      <c r="H92" s="80"/>
      <c r="I92" s="81" t="s">
        <v>61</v>
      </c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82" t="s">
        <v>62</v>
      </c>
      <c r="AH92" s="79"/>
      <c r="AI92" s="79"/>
      <c r="AJ92" s="79"/>
      <c r="AK92" s="79"/>
      <c r="AL92" s="79"/>
      <c r="AM92" s="79"/>
      <c r="AN92" s="81" t="s">
        <v>63</v>
      </c>
      <c r="AO92" s="79"/>
      <c r="AP92" s="83"/>
      <c r="AQ92" s="84" t="s">
        <v>64</v>
      </c>
      <c r="AR92" s="38"/>
      <c r="AS92" s="85" t="s">
        <v>65</v>
      </c>
      <c r="AT92" s="86" t="s">
        <v>66</v>
      </c>
      <c r="AU92" s="86" t="s">
        <v>67</v>
      </c>
      <c r="AV92" s="86" t="s">
        <v>68</v>
      </c>
      <c r="AW92" s="86" t="s">
        <v>69</v>
      </c>
      <c r="AX92" s="86" t="s">
        <v>70</v>
      </c>
      <c r="AY92" s="86" t="s">
        <v>71</v>
      </c>
      <c r="AZ92" s="86" t="s">
        <v>72</v>
      </c>
      <c r="BA92" s="86" t="s">
        <v>73</v>
      </c>
      <c r="BB92" s="86" t="s">
        <v>74</v>
      </c>
      <c r="BC92" s="86" t="s">
        <v>75</v>
      </c>
      <c r="BD92" s="87" t="s">
        <v>76</v>
      </c>
      <c r="BE92" s="37"/>
    </row>
    <row r="93" s="2" customFormat="1" ht="10.8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8"/>
      <c r="AS93" s="88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90"/>
      <c r="BE93" s="37"/>
    </row>
    <row r="94" s="6" customFormat="1" ht="32.4" customHeight="1">
      <c r="A94" s="6"/>
      <c r="B94" s="91"/>
      <c r="C94" s="92" t="s">
        <v>77</v>
      </c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4">
        <f>ROUND(AG95+AG98+AG101+SUM(AG104:AG107),2)</f>
        <v>0</v>
      </c>
      <c r="AH94" s="94"/>
      <c r="AI94" s="94"/>
      <c r="AJ94" s="94"/>
      <c r="AK94" s="94"/>
      <c r="AL94" s="94"/>
      <c r="AM94" s="94"/>
      <c r="AN94" s="95">
        <f>SUM(AG94,AT94)</f>
        <v>0</v>
      </c>
      <c r="AO94" s="95"/>
      <c r="AP94" s="95"/>
      <c r="AQ94" s="96" t="s">
        <v>1</v>
      </c>
      <c r="AR94" s="91"/>
      <c r="AS94" s="97">
        <f>ROUND(AS95+AS98+AS101+SUM(AS104:AS107),2)</f>
        <v>0</v>
      </c>
      <c r="AT94" s="98">
        <f>ROUND(SUM(AV94:AW94),2)</f>
        <v>0</v>
      </c>
      <c r="AU94" s="99">
        <f>ROUND(AU95+AU98+AU101+SUM(AU104:AU107),5)</f>
        <v>0</v>
      </c>
      <c r="AV94" s="98">
        <f>ROUND(AZ94*L29,2)</f>
        <v>0</v>
      </c>
      <c r="AW94" s="98">
        <f>ROUND(BA94*L30,2)</f>
        <v>0</v>
      </c>
      <c r="AX94" s="98">
        <f>ROUND(BB94*L29,2)</f>
        <v>0</v>
      </c>
      <c r="AY94" s="98">
        <f>ROUND(BC94*L30,2)</f>
        <v>0</v>
      </c>
      <c r="AZ94" s="98">
        <f>ROUND(AZ95+AZ98+AZ101+SUM(AZ104:AZ107),2)</f>
        <v>0</v>
      </c>
      <c r="BA94" s="98">
        <f>ROUND(BA95+BA98+BA101+SUM(BA104:BA107),2)</f>
        <v>0</v>
      </c>
      <c r="BB94" s="98">
        <f>ROUND(BB95+BB98+BB101+SUM(BB104:BB107),2)</f>
        <v>0</v>
      </c>
      <c r="BC94" s="98">
        <f>ROUND(BC95+BC98+BC101+SUM(BC104:BC107),2)</f>
        <v>0</v>
      </c>
      <c r="BD94" s="100">
        <f>ROUND(BD95+BD98+BD101+SUM(BD104:BD107),2)</f>
        <v>0</v>
      </c>
      <c r="BE94" s="6"/>
      <c r="BS94" s="101" t="s">
        <v>78</v>
      </c>
      <c r="BT94" s="101" t="s">
        <v>79</v>
      </c>
      <c r="BU94" s="102" t="s">
        <v>80</v>
      </c>
      <c r="BV94" s="101" t="s">
        <v>81</v>
      </c>
      <c r="BW94" s="101" t="s">
        <v>4</v>
      </c>
      <c r="BX94" s="101" t="s">
        <v>82</v>
      </c>
      <c r="CL94" s="101" t="s">
        <v>1</v>
      </c>
    </row>
    <row r="95" s="7" customFormat="1" ht="16.5" customHeight="1">
      <c r="A95" s="7"/>
      <c r="B95" s="103"/>
      <c r="C95" s="104"/>
      <c r="D95" s="105" t="s">
        <v>83</v>
      </c>
      <c r="E95" s="105"/>
      <c r="F95" s="105"/>
      <c r="G95" s="105"/>
      <c r="H95" s="105"/>
      <c r="I95" s="106"/>
      <c r="J95" s="105" t="s">
        <v>84</v>
      </c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7">
        <f>ROUND(SUM(AG96:AG97),2)</f>
        <v>0</v>
      </c>
      <c r="AH95" s="106"/>
      <c r="AI95" s="106"/>
      <c r="AJ95" s="106"/>
      <c r="AK95" s="106"/>
      <c r="AL95" s="106"/>
      <c r="AM95" s="106"/>
      <c r="AN95" s="108">
        <f>SUM(AG95,AT95)</f>
        <v>0</v>
      </c>
      <c r="AO95" s="106"/>
      <c r="AP95" s="106"/>
      <c r="AQ95" s="109" t="s">
        <v>85</v>
      </c>
      <c r="AR95" s="103"/>
      <c r="AS95" s="110">
        <f>ROUND(SUM(AS96:AS97),2)</f>
        <v>0</v>
      </c>
      <c r="AT95" s="111">
        <f>ROUND(SUM(AV95:AW95),2)</f>
        <v>0</v>
      </c>
      <c r="AU95" s="112">
        <f>ROUND(SUM(AU96:AU97),5)</f>
        <v>0</v>
      </c>
      <c r="AV95" s="111">
        <f>ROUND(AZ95*L29,2)</f>
        <v>0</v>
      </c>
      <c r="AW95" s="111">
        <f>ROUND(BA95*L30,2)</f>
        <v>0</v>
      </c>
      <c r="AX95" s="111">
        <f>ROUND(BB95*L29,2)</f>
        <v>0</v>
      </c>
      <c r="AY95" s="111">
        <f>ROUND(BC95*L30,2)</f>
        <v>0</v>
      </c>
      <c r="AZ95" s="111">
        <f>ROUND(SUM(AZ96:AZ97),2)</f>
        <v>0</v>
      </c>
      <c r="BA95" s="111">
        <f>ROUND(SUM(BA96:BA97),2)</f>
        <v>0</v>
      </c>
      <c r="BB95" s="111">
        <f>ROUND(SUM(BB96:BB97),2)</f>
        <v>0</v>
      </c>
      <c r="BC95" s="111">
        <f>ROUND(SUM(BC96:BC97),2)</f>
        <v>0</v>
      </c>
      <c r="BD95" s="113">
        <f>ROUND(SUM(BD96:BD97),2)</f>
        <v>0</v>
      </c>
      <c r="BE95" s="7"/>
      <c r="BS95" s="114" t="s">
        <v>78</v>
      </c>
      <c r="BT95" s="114" t="s">
        <v>86</v>
      </c>
      <c r="BU95" s="114" t="s">
        <v>80</v>
      </c>
      <c r="BV95" s="114" t="s">
        <v>81</v>
      </c>
      <c r="BW95" s="114" t="s">
        <v>87</v>
      </c>
      <c r="BX95" s="114" t="s">
        <v>4</v>
      </c>
      <c r="CL95" s="114" t="s">
        <v>1</v>
      </c>
      <c r="CM95" s="114" t="s">
        <v>88</v>
      </c>
    </row>
    <row r="96" s="4" customFormat="1" ht="16.5" customHeight="1">
      <c r="A96" s="115" t="s">
        <v>89</v>
      </c>
      <c r="B96" s="63"/>
      <c r="C96" s="10"/>
      <c r="D96" s="10"/>
      <c r="E96" s="116" t="s">
        <v>83</v>
      </c>
      <c r="F96" s="116"/>
      <c r="G96" s="116"/>
      <c r="H96" s="116"/>
      <c r="I96" s="116"/>
      <c r="J96" s="10"/>
      <c r="K96" s="116" t="s">
        <v>84</v>
      </c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7">
        <f>'01 - Oprava interiéru'!J32</f>
        <v>0</v>
      </c>
      <c r="AH96" s="10"/>
      <c r="AI96" s="10"/>
      <c r="AJ96" s="10"/>
      <c r="AK96" s="10"/>
      <c r="AL96" s="10"/>
      <c r="AM96" s="10"/>
      <c r="AN96" s="117">
        <f>SUM(AG96,AT96)</f>
        <v>0</v>
      </c>
      <c r="AO96" s="10"/>
      <c r="AP96" s="10"/>
      <c r="AQ96" s="118" t="s">
        <v>90</v>
      </c>
      <c r="AR96" s="63"/>
      <c r="AS96" s="119">
        <v>0</v>
      </c>
      <c r="AT96" s="120">
        <f>ROUND(SUM(AV96:AW96),2)</f>
        <v>0</v>
      </c>
      <c r="AU96" s="121">
        <f>'01 - Oprava interiéru'!P134</f>
        <v>0</v>
      </c>
      <c r="AV96" s="120">
        <f>'01 - Oprava interiéru'!J35</f>
        <v>0</v>
      </c>
      <c r="AW96" s="120">
        <f>'01 - Oprava interiéru'!J36</f>
        <v>0</v>
      </c>
      <c r="AX96" s="120">
        <f>'01 - Oprava interiéru'!J37</f>
        <v>0</v>
      </c>
      <c r="AY96" s="120">
        <f>'01 - Oprava interiéru'!J38</f>
        <v>0</v>
      </c>
      <c r="AZ96" s="120">
        <f>'01 - Oprava interiéru'!F35</f>
        <v>0</v>
      </c>
      <c r="BA96" s="120">
        <f>'01 - Oprava interiéru'!F36</f>
        <v>0</v>
      </c>
      <c r="BB96" s="120">
        <f>'01 - Oprava interiéru'!F37</f>
        <v>0</v>
      </c>
      <c r="BC96" s="120">
        <f>'01 - Oprava interiéru'!F38</f>
        <v>0</v>
      </c>
      <c r="BD96" s="122">
        <f>'01 - Oprava interiéru'!F39</f>
        <v>0</v>
      </c>
      <c r="BE96" s="4"/>
      <c r="BT96" s="26" t="s">
        <v>88</v>
      </c>
      <c r="BV96" s="26" t="s">
        <v>81</v>
      </c>
      <c r="BW96" s="26" t="s">
        <v>91</v>
      </c>
      <c r="BX96" s="26" t="s">
        <v>87</v>
      </c>
      <c r="CL96" s="26" t="s">
        <v>1</v>
      </c>
    </row>
    <row r="97" s="4" customFormat="1" ht="16.5" customHeight="1">
      <c r="A97" s="115" t="s">
        <v>89</v>
      </c>
      <c r="B97" s="63"/>
      <c r="C97" s="10"/>
      <c r="D97" s="10"/>
      <c r="E97" s="116" t="s">
        <v>92</v>
      </c>
      <c r="F97" s="116"/>
      <c r="G97" s="116"/>
      <c r="H97" s="116"/>
      <c r="I97" s="116"/>
      <c r="J97" s="10"/>
      <c r="K97" s="116" t="s">
        <v>93</v>
      </c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7">
        <f>'01.1 - Elektroinstalace v...'!J32</f>
        <v>0</v>
      </c>
      <c r="AH97" s="10"/>
      <c r="AI97" s="10"/>
      <c r="AJ97" s="10"/>
      <c r="AK97" s="10"/>
      <c r="AL97" s="10"/>
      <c r="AM97" s="10"/>
      <c r="AN97" s="117">
        <f>SUM(AG97,AT97)</f>
        <v>0</v>
      </c>
      <c r="AO97" s="10"/>
      <c r="AP97" s="10"/>
      <c r="AQ97" s="118" t="s">
        <v>90</v>
      </c>
      <c r="AR97" s="63"/>
      <c r="AS97" s="119">
        <v>0</v>
      </c>
      <c r="AT97" s="120">
        <f>ROUND(SUM(AV97:AW97),2)</f>
        <v>0</v>
      </c>
      <c r="AU97" s="121">
        <f>'01.1 - Elektroinstalace v...'!P124</f>
        <v>0</v>
      </c>
      <c r="AV97" s="120">
        <f>'01.1 - Elektroinstalace v...'!J35</f>
        <v>0</v>
      </c>
      <c r="AW97" s="120">
        <f>'01.1 - Elektroinstalace v...'!J36</f>
        <v>0</v>
      </c>
      <c r="AX97" s="120">
        <f>'01.1 - Elektroinstalace v...'!J37</f>
        <v>0</v>
      </c>
      <c r="AY97" s="120">
        <f>'01.1 - Elektroinstalace v...'!J38</f>
        <v>0</v>
      </c>
      <c r="AZ97" s="120">
        <f>'01.1 - Elektroinstalace v...'!F35</f>
        <v>0</v>
      </c>
      <c r="BA97" s="120">
        <f>'01.1 - Elektroinstalace v...'!F36</f>
        <v>0</v>
      </c>
      <c r="BB97" s="120">
        <f>'01.1 - Elektroinstalace v...'!F37</f>
        <v>0</v>
      </c>
      <c r="BC97" s="120">
        <f>'01.1 - Elektroinstalace v...'!F38</f>
        <v>0</v>
      </c>
      <c r="BD97" s="122">
        <f>'01.1 - Elektroinstalace v...'!F39</f>
        <v>0</v>
      </c>
      <c r="BE97" s="4"/>
      <c r="BT97" s="26" t="s">
        <v>88</v>
      </c>
      <c r="BV97" s="26" t="s">
        <v>81</v>
      </c>
      <c r="BW97" s="26" t="s">
        <v>94</v>
      </c>
      <c r="BX97" s="26" t="s">
        <v>87</v>
      </c>
      <c r="CL97" s="26" t="s">
        <v>1</v>
      </c>
    </row>
    <row r="98" s="7" customFormat="1" ht="16.5" customHeight="1">
      <c r="A98" s="7"/>
      <c r="B98" s="103"/>
      <c r="C98" s="104"/>
      <c r="D98" s="105" t="s">
        <v>95</v>
      </c>
      <c r="E98" s="105"/>
      <c r="F98" s="105"/>
      <c r="G98" s="105"/>
      <c r="H98" s="105"/>
      <c r="I98" s="106"/>
      <c r="J98" s="105" t="s">
        <v>96</v>
      </c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5"/>
      <c r="AD98" s="105"/>
      <c r="AE98" s="105"/>
      <c r="AF98" s="105"/>
      <c r="AG98" s="107">
        <f>ROUND(SUM(AG99:AG100),2)</f>
        <v>0</v>
      </c>
      <c r="AH98" s="106"/>
      <c r="AI98" s="106"/>
      <c r="AJ98" s="106"/>
      <c r="AK98" s="106"/>
      <c r="AL98" s="106"/>
      <c r="AM98" s="106"/>
      <c r="AN98" s="108">
        <f>SUM(AG98,AT98)</f>
        <v>0</v>
      </c>
      <c r="AO98" s="106"/>
      <c r="AP98" s="106"/>
      <c r="AQ98" s="109" t="s">
        <v>85</v>
      </c>
      <c r="AR98" s="103"/>
      <c r="AS98" s="110">
        <f>ROUND(SUM(AS99:AS100),2)</f>
        <v>0</v>
      </c>
      <c r="AT98" s="111">
        <f>ROUND(SUM(AV98:AW98),2)</f>
        <v>0</v>
      </c>
      <c r="AU98" s="112">
        <f>ROUND(SUM(AU99:AU100),5)</f>
        <v>0</v>
      </c>
      <c r="AV98" s="111">
        <f>ROUND(AZ98*L29,2)</f>
        <v>0</v>
      </c>
      <c r="AW98" s="111">
        <f>ROUND(BA98*L30,2)</f>
        <v>0</v>
      </c>
      <c r="AX98" s="111">
        <f>ROUND(BB98*L29,2)</f>
        <v>0</v>
      </c>
      <c r="AY98" s="111">
        <f>ROUND(BC98*L30,2)</f>
        <v>0</v>
      </c>
      <c r="AZ98" s="111">
        <f>ROUND(SUM(AZ99:AZ100),2)</f>
        <v>0</v>
      </c>
      <c r="BA98" s="111">
        <f>ROUND(SUM(BA99:BA100),2)</f>
        <v>0</v>
      </c>
      <c r="BB98" s="111">
        <f>ROUND(SUM(BB99:BB100),2)</f>
        <v>0</v>
      </c>
      <c r="BC98" s="111">
        <f>ROUND(SUM(BC99:BC100),2)</f>
        <v>0</v>
      </c>
      <c r="BD98" s="113">
        <f>ROUND(SUM(BD99:BD100),2)</f>
        <v>0</v>
      </c>
      <c r="BE98" s="7"/>
      <c r="BS98" s="114" t="s">
        <v>78</v>
      </c>
      <c r="BT98" s="114" t="s">
        <v>86</v>
      </c>
      <c r="BU98" s="114" t="s">
        <v>80</v>
      </c>
      <c r="BV98" s="114" t="s">
        <v>81</v>
      </c>
      <c r="BW98" s="114" t="s">
        <v>97</v>
      </c>
      <c r="BX98" s="114" t="s">
        <v>4</v>
      </c>
      <c r="CL98" s="114" t="s">
        <v>1</v>
      </c>
      <c r="CM98" s="114" t="s">
        <v>88</v>
      </c>
    </row>
    <row r="99" s="4" customFormat="1" ht="16.5" customHeight="1">
      <c r="A99" s="115" t="s">
        <v>89</v>
      </c>
      <c r="B99" s="63"/>
      <c r="C99" s="10"/>
      <c r="D99" s="10"/>
      <c r="E99" s="116" t="s">
        <v>95</v>
      </c>
      <c r="F99" s="116"/>
      <c r="G99" s="116"/>
      <c r="H99" s="116"/>
      <c r="I99" s="116"/>
      <c r="J99" s="10"/>
      <c r="K99" s="116" t="s">
        <v>96</v>
      </c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7">
        <f>'02 - Oprava exteriéru'!J32</f>
        <v>0</v>
      </c>
      <c r="AH99" s="10"/>
      <c r="AI99" s="10"/>
      <c r="AJ99" s="10"/>
      <c r="AK99" s="10"/>
      <c r="AL99" s="10"/>
      <c r="AM99" s="10"/>
      <c r="AN99" s="117">
        <f>SUM(AG99,AT99)</f>
        <v>0</v>
      </c>
      <c r="AO99" s="10"/>
      <c r="AP99" s="10"/>
      <c r="AQ99" s="118" t="s">
        <v>90</v>
      </c>
      <c r="AR99" s="63"/>
      <c r="AS99" s="119">
        <v>0</v>
      </c>
      <c r="AT99" s="120">
        <f>ROUND(SUM(AV99:AW99),2)</f>
        <v>0</v>
      </c>
      <c r="AU99" s="121">
        <f>'02 - Oprava exteriéru'!P133</f>
        <v>0</v>
      </c>
      <c r="AV99" s="120">
        <f>'02 - Oprava exteriéru'!J35</f>
        <v>0</v>
      </c>
      <c r="AW99" s="120">
        <f>'02 - Oprava exteriéru'!J36</f>
        <v>0</v>
      </c>
      <c r="AX99" s="120">
        <f>'02 - Oprava exteriéru'!J37</f>
        <v>0</v>
      </c>
      <c r="AY99" s="120">
        <f>'02 - Oprava exteriéru'!J38</f>
        <v>0</v>
      </c>
      <c r="AZ99" s="120">
        <f>'02 - Oprava exteriéru'!F35</f>
        <v>0</v>
      </c>
      <c r="BA99" s="120">
        <f>'02 - Oprava exteriéru'!F36</f>
        <v>0</v>
      </c>
      <c r="BB99" s="120">
        <f>'02 - Oprava exteriéru'!F37</f>
        <v>0</v>
      </c>
      <c r="BC99" s="120">
        <f>'02 - Oprava exteriéru'!F38</f>
        <v>0</v>
      </c>
      <c r="BD99" s="122">
        <f>'02 - Oprava exteriéru'!F39</f>
        <v>0</v>
      </c>
      <c r="BE99" s="4"/>
      <c r="BT99" s="26" t="s">
        <v>88</v>
      </c>
      <c r="BV99" s="26" t="s">
        <v>81</v>
      </c>
      <c r="BW99" s="26" t="s">
        <v>98</v>
      </c>
      <c r="BX99" s="26" t="s">
        <v>97</v>
      </c>
      <c r="CL99" s="26" t="s">
        <v>1</v>
      </c>
    </row>
    <row r="100" s="4" customFormat="1" ht="16.5" customHeight="1">
      <c r="A100" s="115" t="s">
        <v>89</v>
      </c>
      <c r="B100" s="63"/>
      <c r="C100" s="10"/>
      <c r="D100" s="10"/>
      <c r="E100" s="116" t="s">
        <v>99</v>
      </c>
      <c r="F100" s="116"/>
      <c r="G100" s="116"/>
      <c r="H100" s="116"/>
      <c r="I100" s="116"/>
      <c r="J100" s="10"/>
      <c r="K100" s="116" t="s">
        <v>100</v>
      </c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7">
        <f>'02.1 - Elektroinstalace v...'!J32</f>
        <v>0</v>
      </c>
      <c r="AH100" s="10"/>
      <c r="AI100" s="10"/>
      <c r="AJ100" s="10"/>
      <c r="AK100" s="10"/>
      <c r="AL100" s="10"/>
      <c r="AM100" s="10"/>
      <c r="AN100" s="117">
        <f>SUM(AG100,AT100)</f>
        <v>0</v>
      </c>
      <c r="AO100" s="10"/>
      <c r="AP100" s="10"/>
      <c r="AQ100" s="118" t="s">
        <v>90</v>
      </c>
      <c r="AR100" s="63"/>
      <c r="AS100" s="119">
        <v>0</v>
      </c>
      <c r="AT100" s="120">
        <f>ROUND(SUM(AV100:AW100),2)</f>
        <v>0</v>
      </c>
      <c r="AU100" s="121">
        <f>'02.1 - Elektroinstalace v...'!P125</f>
        <v>0</v>
      </c>
      <c r="AV100" s="120">
        <f>'02.1 - Elektroinstalace v...'!J35</f>
        <v>0</v>
      </c>
      <c r="AW100" s="120">
        <f>'02.1 - Elektroinstalace v...'!J36</f>
        <v>0</v>
      </c>
      <c r="AX100" s="120">
        <f>'02.1 - Elektroinstalace v...'!J37</f>
        <v>0</v>
      </c>
      <c r="AY100" s="120">
        <f>'02.1 - Elektroinstalace v...'!J38</f>
        <v>0</v>
      </c>
      <c r="AZ100" s="120">
        <f>'02.1 - Elektroinstalace v...'!F35</f>
        <v>0</v>
      </c>
      <c r="BA100" s="120">
        <f>'02.1 - Elektroinstalace v...'!F36</f>
        <v>0</v>
      </c>
      <c r="BB100" s="120">
        <f>'02.1 - Elektroinstalace v...'!F37</f>
        <v>0</v>
      </c>
      <c r="BC100" s="120">
        <f>'02.1 - Elektroinstalace v...'!F38</f>
        <v>0</v>
      </c>
      <c r="BD100" s="122">
        <f>'02.1 - Elektroinstalace v...'!F39</f>
        <v>0</v>
      </c>
      <c r="BE100" s="4"/>
      <c r="BT100" s="26" t="s">
        <v>88</v>
      </c>
      <c r="BV100" s="26" t="s">
        <v>81</v>
      </c>
      <c r="BW100" s="26" t="s">
        <v>101</v>
      </c>
      <c r="BX100" s="26" t="s">
        <v>97</v>
      </c>
      <c r="CL100" s="26" t="s">
        <v>1</v>
      </c>
    </row>
    <row r="101" s="7" customFormat="1" ht="16.5" customHeight="1">
      <c r="A101" s="7"/>
      <c r="B101" s="103"/>
      <c r="C101" s="104"/>
      <c r="D101" s="105" t="s">
        <v>102</v>
      </c>
      <c r="E101" s="105"/>
      <c r="F101" s="105"/>
      <c r="G101" s="105"/>
      <c r="H101" s="105"/>
      <c r="I101" s="106"/>
      <c r="J101" s="105" t="s">
        <v>103</v>
      </c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5"/>
      <c r="AD101" s="105"/>
      <c r="AE101" s="105"/>
      <c r="AF101" s="105"/>
      <c r="AG101" s="107">
        <f>ROUND(SUM(AG102:AG103),2)</f>
        <v>0</v>
      </c>
      <c r="AH101" s="106"/>
      <c r="AI101" s="106"/>
      <c r="AJ101" s="106"/>
      <c r="AK101" s="106"/>
      <c r="AL101" s="106"/>
      <c r="AM101" s="106"/>
      <c r="AN101" s="108">
        <f>SUM(AG101,AT101)</f>
        <v>0</v>
      </c>
      <c r="AO101" s="106"/>
      <c r="AP101" s="106"/>
      <c r="AQ101" s="109" t="s">
        <v>85</v>
      </c>
      <c r="AR101" s="103"/>
      <c r="AS101" s="110">
        <f>ROUND(SUM(AS102:AS103),2)</f>
        <v>0</v>
      </c>
      <c r="AT101" s="111">
        <f>ROUND(SUM(AV101:AW101),2)</f>
        <v>0</v>
      </c>
      <c r="AU101" s="112">
        <f>ROUND(SUM(AU102:AU103),5)</f>
        <v>0</v>
      </c>
      <c r="AV101" s="111">
        <f>ROUND(AZ101*L29,2)</f>
        <v>0</v>
      </c>
      <c r="AW101" s="111">
        <f>ROUND(BA101*L30,2)</f>
        <v>0</v>
      </c>
      <c r="AX101" s="111">
        <f>ROUND(BB101*L29,2)</f>
        <v>0</v>
      </c>
      <c r="AY101" s="111">
        <f>ROUND(BC101*L30,2)</f>
        <v>0</v>
      </c>
      <c r="AZ101" s="111">
        <f>ROUND(SUM(AZ102:AZ103),2)</f>
        <v>0</v>
      </c>
      <c r="BA101" s="111">
        <f>ROUND(SUM(BA102:BA103),2)</f>
        <v>0</v>
      </c>
      <c r="BB101" s="111">
        <f>ROUND(SUM(BB102:BB103),2)</f>
        <v>0</v>
      </c>
      <c r="BC101" s="111">
        <f>ROUND(SUM(BC102:BC103),2)</f>
        <v>0</v>
      </c>
      <c r="BD101" s="113">
        <f>ROUND(SUM(BD102:BD103),2)</f>
        <v>0</v>
      </c>
      <c r="BE101" s="7"/>
      <c r="BS101" s="114" t="s">
        <v>78</v>
      </c>
      <c r="BT101" s="114" t="s">
        <v>86</v>
      </c>
      <c r="BU101" s="114" t="s">
        <v>80</v>
      </c>
      <c r="BV101" s="114" t="s">
        <v>81</v>
      </c>
      <c r="BW101" s="114" t="s">
        <v>104</v>
      </c>
      <c r="BX101" s="114" t="s">
        <v>4</v>
      </c>
      <c r="CL101" s="114" t="s">
        <v>1</v>
      </c>
      <c r="CM101" s="114" t="s">
        <v>88</v>
      </c>
    </row>
    <row r="102" s="4" customFormat="1" ht="16.5" customHeight="1">
      <c r="A102" s="115" t="s">
        <v>89</v>
      </c>
      <c r="B102" s="63"/>
      <c r="C102" s="10"/>
      <c r="D102" s="10"/>
      <c r="E102" s="116" t="s">
        <v>102</v>
      </c>
      <c r="F102" s="116"/>
      <c r="G102" s="116"/>
      <c r="H102" s="116"/>
      <c r="I102" s="116"/>
      <c r="J102" s="10"/>
      <c r="K102" s="116" t="s">
        <v>103</v>
      </c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7">
        <f>'03 - Oprava střechy'!J32</f>
        <v>0</v>
      </c>
      <c r="AH102" s="10"/>
      <c r="AI102" s="10"/>
      <c r="AJ102" s="10"/>
      <c r="AK102" s="10"/>
      <c r="AL102" s="10"/>
      <c r="AM102" s="10"/>
      <c r="AN102" s="117">
        <f>SUM(AG102,AT102)</f>
        <v>0</v>
      </c>
      <c r="AO102" s="10"/>
      <c r="AP102" s="10"/>
      <c r="AQ102" s="118" t="s">
        <v>90</v>
      </c>
      <c r="AR102" s="63"/>
      <c r="AS102" s="119">
        <v>0</v>
      </c>
      <c r="AT102" s="120">
        <f>ROUND(SUM(AV102:AW102),2)</f>
        <v>0</v>
      </c>
      <c r="AU102" s="121">
        <f>'03 - Oprava střechy'!P131</f>
        <v>0</v>
      </c>
      <c r="AV102" s="120">
        <f>'03 - Oprava střechy'!J35</f>
        <v>0</v>
      </c>
      <c r="AW102" s="120">
        <f>'03 - Oprava střechy'!J36</f>
        <v>0</v>
      </c>
      <c r="AX102" s="120">
        <f>'03 - Oprava střechy'!J37</f>
        <v>0</v>
      </c>
      <c r="AY102" s="120">
        <f>'03 - Oprava střechy'!J38</f>
        <v>0</v>
      </c>
      <c r="AZ102" s="120">
        <f>'03 - Oprava střechy'!F35</f>
        <v>0</v>
      </c>
      <c r="BA102" s="120">
        <f>'03 - Oprava střechy'!F36</f>
        <v>0</v>
      </c>
      <c r="BB102" s="120">
        <f>'03 - Oprava střechy'!F37</f>
        <v>0</v>
      </c>
      <c r="BC102" s="120">
        <f>'03 - Oprava střechy'!F38</f>
        <v>0</v>
      </c>
      <c r="BD102" s="122">
        <f>'03 - Oprava střechy'!F39</f>
        <v>0</v>
      </c>
      <c r="BE102" s="4"/>
      <c r="BT102" s="26" t="s">
        <v>88</v>
      </c>
      <c r="BV102" s="26" t="s">
        <v>81</v>
      </c>
      <c r="BW102" s="26" t="s">
        <v>105</v>
      </c>
      <c r="BX102" s="26" t="s">
        <v>104</v>
      </c>
      <c r="CL102" s="26" t="s">
        <v>1</v>
      </c>
    </row>
    <row r="103" s="4" customFormat="1" ht="16.5" customHeight="1">
      <c r="A103" s="115" t="s">
        <v>89</v>
      </c>
      <c r="B103" s="63"/>
      <c r="C103" s="10"/>
      <c r="D103" s="10"/>
      <c r="E103" s="116" t="s">
        <v>106</v>
      </c>
      <c r="F103" s="116"/>
      <c r="G103" s="116"/>
      <c r="H103" s="116"/>
      <c r="I103" s="116"/>
      <c r="J103" s="10"/>
      <c r="K103" s="116" t="s">
        <v>107</v>
      </c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7">
        <f>'03.1 - Hromosvod'!J32</f>
        <v>0</v>
      </c>
      <c r="AH103" s="10"/>
      <c r="AI103" s="10"/>
      <c r="AJ103" s="10"/>
      <c r="AK103" s="10"/>
      <c r="AL103" s="10"/>
      <c r="AM103" s="10"/>
      <c r="AN103" s="117">
        <f>SUM(AG103,AT103)</f>
        <v>0</v>
      </c>
      <c r="AO103" s="10"/>
      <c r="AP103" s="10"/>
      <c r="AQ103" s="118" t="s">
        <v>90</v>
      </c>
      <c r="AR103" s="63"/>
      <c r="AS103" s="119">
        <v>0</v>
      </c>
      <c r="AT103" s="120">
        <f>ROUND(SUM(AV103:AW103),2)</f>
        <v>0</v>
      </c>
      <c r="AU103" s="121">
        <f>'03.1 - Hromosvod'!P121</f>
        <v>0</v>
      </c>
      <c r="AV103" s="120">
        <f>'03.1 - Hromosvod'!J35</f>
        <v>0</v>
      </c>
      <c r="AW103" s="120">
        <f>'03.1 - Hromosvod'!J36</f>
        <v>0</v>
      </c>
      <c r="AX103" s="120">
        <f>'03.1 - Hromosvod'!J37</f>
        <v>0</v>
      </c>
      <c r="AY103" s="120">
        <f>'03.1 - Hromosvod'!J38</f>
        <v>0</v>
      </c>
      <c r="AZ103" s="120">
        <f>'03.1 - Hromosvod'!F35</f>
        <v>0</v>
      </c>
      <c r="BA103" s="120">
        <f>'03.1 - Hromosvod'!F36</f>
        <v>0</v>
      </c>
      <c r="BB103" s="120">
        <f>'03.1 - Hromosvod'!F37</f>
        <v>0</v>
      </c>
      <c r="BC103" s="120">
        <f>'03.1 - Hromosvod'!F38</f>
        <v>0</v>
      </c>
      <c r="BD103" s="122">
        <f>'03.1 - Hromosvod'!F39</f>
        <v>0</v>
      </c>
      <c r="BE103" s="4"/>
      <c r="BT103" s="26" t="s">
        <v>88</v>
      </c>
      <c r="BV103" s="26" t="s">
        <v>81</v>
      </c>
      <c r="BW103" s="26" t="s">
        <v>108</v>
      </c>
      <c r="BX103" s="26" t="s">
        <v>104</v>
      </c>
      <c r="CL103" s="26" t="s">
        <v>1</v>
      </c>
    </row>
    <row r="104" s="7" customFormat="1" ht="16.5" customHeight="1">
      <c r="A104" s="115" t="s">
        <v>89</v>
      </c>
      <c r="B104" s="103"/>
      <c r="C104" s="104"/>
      <c r="D104" s="105" t="s">
        <v>109</v>
      </c>
      <c r="E104" s="105"/>
      <c r="F104" s="105"/>
      <c r="G104" s="105"/>
      <c r="H104" s="105"/>
      <c r="I104" s="106"/>
      <c r="J104" s="105" t="s">
        <v>110</v>
      </c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5"/>
      <c r="AD104" s="105"/>
      <c r="AE104" s="105"/>
      <c r="AF104" s="105"/>
      <c r="AG104" s="108">
        <f>'04 - Dešťová kanalizace'!J30</f>
        <v>0</v>
      </c>
      <c r="AH104" s="106"/>
      <c r="AI104" s="106"/>
      <c r="AJ104" s="106"/>
      <c r="AK104" s="106"/>
      <c r="AL104" s="106"/>
      <c r="AM104" s="106"/>
      <c r="AN104" s="108">
        <f>SUM(AG104,AT104)</f>
        <v>0</v>
      </c>
      <c r="AO104" s="106"/>
      <c r="AP104" s="106"/>
      <c r="AQ104" s="109" t="s">
        <v>85</v>
      </c>
      <c r="AR104" s="103"/>
      <c r="AS104" s="110">
        <v>0</v>
      </c>
      <c r="AT104" s="111">
        <f>ROUND(SUM(AV104:AW104),2)</f>
        <v>0</v>
      </c>
      <c r="AU104" s="112">
        <f>'04 - Dešťová kanalizace'!P123</f>
        <v>0</v>
      </c>
      <c r="AV104" s="111">
        <f>'04 - Dešťová kanalizace'!J33</f>
        <v>0</v>
      </c>
      <c r="AW104" s="111">
        <f>'04 - Dešťová kanalizace'!J34</f>
        <v>0</v>
      </c>
      <c r="AX104" s="111">
        <f>'04 - Dešťová kanalizace'!J35</f>
        <v>0</v>
      </c>
      <c r="AY104" s="111">
        <f>'04 - Dešťová kanalizace'!J36</f>
        <v>0</v>
      </c>
      <c r="AZ104" s="111">
        <f>'04 - Dešťová kanalizace'!F33</f>
        <v>0</v>
      </c>
      <c r="BA104" s="111">
        <f>'04 - Dešťová kanalizace'!F34</f>
        <v>0</v>
      </c>
      <c r="BB104" s="111">
        <f>'04 - Dešťová kanalizace'!F35</f>
        <v>0</v>
      </c>
      <c r="BC104" s="111">
        <f>'04 - Dešťová kanalizace'!F36</f>
        <v>0</v>
      </c>
      <c r="BD104" s="113">
        <f>'04 - Dešťová kanalizace'!F37</f>
        <v>0</v>
      </c>
      <c r="BE104" s="7"/>
      <c r="BT104" s="114" t="s">
        <v>86</v>
      </c>
      <c r="BV104" s="114" t="s">
        <v>81</v>
      </c>
      <c r="BW104" s="114" t="s">
        <v>111</v>
      </c>
      <c r="BX104" s="114" t="s">
        <v>4</v>
      </c>
      <c r="CL104" s="114" t="s">
        <v>1</v>
      </c>
      <c r="CM104" s="114" t="s">
        <v>88</v>
      </c>
    </row>
    <row r="105" s="7" customFormat="1" ht="16.5" customHeight="1">
      <c r="A105" s="115" t="s">
        <v>89</v>
      </c>
      <c r="B105" s="103"/>
      <c r="C105" s="104"/>
      <c r="D105" s="105" t="s">
        <v>112</v>
      </c>
      <c r="E105" s="105"/>
      <c r="F105" s="105"/>
      <c r="G105" s="105"/>
      <c r="H105" s="105"/>
      <c r="I105" s="106"/>
      <c r="J105" s="105" t="s">
        <v>113</v>
      </c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5"/>
      <c r="AD105" s="105"/>
      <c r="AE105" s="105"/>
      <c r="AF105" s="105"/>
      <c r="AG105" s="108">
        <f>'05 - Přípojka elektro'!J30</f>
        <v>0</v>
      </c>
      <c r="AH105" s="106"/>
      <c r="AI105" s="106"/>
      <c r="AJ105" s="106"/>
      <c r="AK105" s="106"/>
      <c r="AL105" s="106"/>
      <c r="AM105" s="106"/>
      <c r="AN105" s="108">
        <f>SUM(AG105,AT105)</f>
        <v>0</v>
      </c>
      <c r="AO105" s="106"/>
      <c r="AP105" s="106"/>
      <c r="AQ105" s="109" t="s">
        <v>85</v>
      </c>
      <c r="AR105" s="103"/>
      <c r="AS105" s="110">
        <v>0</v>
      </c>
      <c r="AT105" s="111">
        <f>ROUND(SUM(AV105:AW105),2)</f>
        <v>0</v>
      </c>
      <c r="AU105" s="112">
        <f>'05 - Přípojka elektro'!P117</f>
        <v>0</v>
      </c>
      <c r="AV105" s="111">
        <f>'05 - Přípojka elektro'!J33</f>
        <v>0</v>
      </c>
      <c r="AW105" s="111">
        <f>'05 - Přípojka elektro'!J34</f>
        <v>0</v>
      </c>
      <c r="AX105" s="111">
        <f>'05 - Přípojka elektro'!J35</f>
        <v>0</v>
      </c>
      <c r="AY105" s="111">
        <f>'05 - Přípojka elektro'!J36</f>
        <v>0</v>
      </c>
      <c r="AZ105" s="111">
        <f>'05 - Přípojka elektro'!F33</f>
        <v>0</v>
      </c>
      <c r="BA105" s="111">
        <f>'05 - Přípojka elektro'!F34</f>
        <v>0</v>
      </c>
      <c r="BB105" s="111">
        <f>'05 - Přípojka elektro'!F35</f>
        <v>0</v>
      </c>
      <c r="BC105" s="111">
        <f>'05 - Přípojka elektro'!F36</f>
        <v>0</v>
      </c>
      <c r="BD105" s="113">
        <f>'05 - Přípojka elektro'!F37</f>
        <v>0</v>
      </c>
      <c r="BE105" s="7"/>
      <c r="BT105" s="114" t="s">
        <v>86</v>
      </c>
      <c r="BV105" s="114" t="s">
        <v>81</v>
      </c>
      <c r="BW105" s="114" t="s">
        <v>114</v>
      </c>
      <c r="BX105" s="114" t="s">
        <v>4</v>
      </c>
      <c r="CL105" s="114" t="s">
        <v>1</v>
      </c>
      <c r="CM105" s="114" t="s">
        <v>88</v>
      </c>
    </row>
    <row r="106" s="7" customFormat="1" ht="16.5" customHeight="1">
      <c r="A106" s="115" t="s">
        <v>89</v>
      </c>
      <c r="B106" s="103"/>
      <c r="C106" s="104"/>
      <c r="D106" s="105" t="s">
        <v>115</v>
      </c>
      <c r="E106" s="105"/>
      <c r="F106" s="105"/>
      <c r="G106" s="105"/>
      <c r="H106" s="105"/>
      <c r="I106" s="106"/>
      <c r="J106" s="105" t="s">
        <v>116</v>
      </c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5"/>
      <c r="AD106" s="105"/>
      <c r="AE106" s="105"/>
      <c r="AF106" s="105"/>
      <c r="AG106" s="108">
        <f>'06 - Vedlejší rozpočtové ...'!J30</f>
        <v>0</v>
      </c>
      <c r="AH106" s="106"/>
      <c r="AI106" s="106"/>
      <c r="AJ106" s="106"/>
      <c r="AK106" s="106"/>
      <c r="AL106" s="106"/>
      <c r="AM106" s="106"/>
      <c r="AN106" s="108">
        <f>SUM(AG106,AT106)</f>
        <v>0</v>
      </c>
      <c r="AO106" s="106"/>
      <c r="AP106" s="106"/>
      <c r="AQ106" s="109" t="s">
        <v>85</v>
      </c>
      <c r="AR106" s="103"/>
      <c r="AS106" s="110">
        <v>0</v>
      </c>
      <c r="AT106" s="111">
        <f>ROUND(SUM(AV106:AW106),2)</f>
        <v>0</v>
      </c>
      <c r="AU106" s="112">
        <f>'06 - Vedlejší rozpočtové ...'!P121</f>
        <v>0</v>
      </c>
      <c r="AV106" s="111">
        <f>'06 - Vedlejší rozpočtové ...'!J33</f>
        <v>0</v>
      </c>
      <c r="AW106" s="111">
        <f>'06 - Vedlejší rozpočtové ...'!J34</f>
        <v>0</v>
      </c>
      <c r="AX106" s="111">
        <f>'06 - Vedlejší rozpočtové ...'!J35</f>
        <v>0</v>
      </c>
      <c r="AY106" s="111">
        <f>'06 - Vedlejší rozpočtové ...'!J36</f>
        <v>0</v>
      </c>
      <c r="AZ106" s="111">
        <f>'06 - Vedlejší rozpočtové ...'!F33</f>
        <v>0</v>
      </c>
      <c r="BA106" s="111">
        <f>'06 - Vedlejší rozpočtové ...'!F34</f>
        <v>0</v>
      </c>
      <c r="BB106" s="111">
        <f>'06 - Vedlejší rozpočtové ...'!F35</f>
        <v>0</v>
      </c>
      <c r="BC106" s="111">
        <f>'06 - Vedlejší rozpočtové ...'!F36</f>
        <v>0</v>
      </c>
      <c r="BD106" s="113">
        <f>'06 - Vedlejší rozpočtové ...'!F37</f>
        <v>0</v>
      </c>
      <c r="BE106" s="7"/>
      <c r="BT106" s="114" t="s">
        <v>86</v>
      </c>
      <c r="BV106" s="114" t="s">
        <v>81</v>
      </c>
      <c r="BW106" s="114" t="s">
        <v>117</v>
      </c>
      <c r="BX106" s="114" t="s">
        <v>4</v>
      </c>
      <c r="CL106" s="114" t="s">
        <v>1</v>
      </c>
      <c r="CM106" s="114" t="s">
        <v>88</v>
      </c>
    </row>
    <row r="107" s="7" customFormat="1" ht="16.5" customHeight="1">
      <c r="A107" s="115" t="s">
        <v>89</v>
      </c>
      <c r="B107" s="103"/>
      <c r="C107" s="104"/>
      <c r="D107" s="105" t="s">
        <v>118</v>
      </c>
      <c r="E107" s="105"/>
      <c r="F107" s="105"/>
      <c r="G107" s="105"/>
      <c r="H107" s="105"/>
      <c r="I107" s="106"/>
      <c r="J107" s="105" t="s">
        <v>119</v>
      </c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5"/>
      <c r="AD107" s="105"/>
      <c r="AE107" s="105"/>
      <c r="AF107" s="105"/>
      <c r="AG107" s="108">
        <f>'DI - Doplnění položek dle DI'!J30</f>
        <v>0</v>
      </c>
      <c r="AH107" s="106"/>
      <c r="AI107" s="106"/>
      <c r="AJ107" s="106"/>
      <c r="AK107" s="106"/>
      <c r="AL107" s="106"/>
      <c r="AM107" s="106"/>
      <c r="AN107" s="108">
        <f>SUM(AG107,AT107)</f>
        <v>0</v>
      </c>
      <c r="AO107" s="106"/>
      <c r="AP107" s="106"/>
      <c r="AQ107" s="109" t="s">
        <v>85</v>
      </c>
      <c r="AR107" s="103"/>
      <c r="AS107" s="123">
        <v>0</v>
      </c>
      <c r="AT107" s="124">
        <f>ROUND(SUM(AV107:AW107),2)</f>
        <v>0</v>
      </c>
      <c r="AU107" s="125">
        <f>'DI - Doplnění položek dle DI'!P125</f>
        <v>0</v>
      </c>
      <c r="AV107" s="124">
        <f>'DI - Doplnění položek dle DI'!J33</f>
        <v>0</v>
      </c>
      <c r="AW107" s="124">
        <f>'DI - Doplnění položek dle DI'!J34</f>
        <v>0</v>
      </c>
      <c r="AX107" s="124">
        <f>'DI - Doplnění položek dle DI'!J35</f>
        <v>0</v>
      </c>
      <c r="AY107" s="124">
        <f>'DI - Doplnění položek dle DI'!J36</f>
        <v>0</v>
      </c>
      <c r="AZ107" s="124">
        <f>'DI - Doplnění položek dle DI'!F33</f>
        <v>0</v>
      </c>
      <c r="BA107" s="124">
        <f>'DI - Doplnění položek dle DI'!F34</f>
        <v>0</v>
      </c>
      <c r="BB107" s="124">
        <f>'DI - Doplnění položek dle DI'!F35</f>
        <v>0</v>
      </c>
      <c r="BC107" s="124">
        <f>'DI - Doplnění položek dle DI'!F36</f>
        <v>0</v>
      </c>
      <c r="BD107" s="126">
        <f>'DI - Doplnění položek dle DI'!F37</f>
        <v>0</v>
      </c>
      <c r="BE107" s="7"/>
      <c r="BT107" s="114" t="s">
        <v>86</v>
      </c>
      <c r="BV107" s="114" t="s">
        <v>81</v>
      </c>
      <c r="BW107" s="114" t="s">
        <v>120</v>
      </c>
      <c r="BX107" s="114" t="s">
        <v>4</v>
      </c>
      <c r="CL107" s="114" t="s">
        <v>1</v>
      </c>
      <c r="CM107" s="114" t="s">
        <v>88</v>
      </c>
    </row>
    <row r="108" s="2" customFormat="1" ht="30" customHeight="1">
      <c r="A108" s="37"/>
      <c r="B108" s="38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8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="2" customFormat="1" ht="6.96" customHeight="1">
      <c r="A109" s="37"/>
      <c r="B109" s="59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  <c r="AL109" s="60"/>
      <c r="AM109" s="60"/>
      <c r="AN109" s="60"/>
      <c r="AO109" s="60"/>
      <c r="AP109" s="60"/>
      <c r="AQ109" s="60"/>
      <c r="AR109" s="38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</sheetData>
  <mergeCells count="90">
    <mergeCell ref="C92:G92"/>
    <mergeCell ref="D104:H104"/>
    <mergeCell ref="D98:H98"/>
    <mergeCell ref="D95:H95"/>
    <mergeCell ref="D101:H101"/>
    <mergeCell ref="E99:I99"/>
    <mergeCell ref="E96:I96"/>
    <mergeCell ref="E100:I100"/>
    <mergeCell ref="E102:I102"/>
    <mergeCell ref="E103:I103"/>
    <mergeCell ref="E97:I97"/>
    <mergeCell ref="I92:AF92"/>
    <mergeCell ref="J101:AF101"/>
    <mergeCell ref="J95:AF95"/>
    <mergeCell ref="J98:AF98"/>
    <mergeCell ref="J104:AF104"/>
    <mergeCell ref="K97:AF97"/>
    <mergeCell ref="K100:AF100"/>
    <mergeCell ref="K102:AF102"/>
    <mergeCell ref="K99:AF99"/>
    <mergeCell ref="K103:AF103"/>
    <mergeCell ref="K96:AF96"/>
    <mergeCell ref="L85:AO85"/>
    <mergeCell ref="D105:H105"/>
    <mergeCell ref="J105:AF105"/>
    <mergeCell ref="D106:H106"/>
    <mergeCell ref="J106:AF106"/>
    <mergeCell ref="D107:H107"/>
    <mergeCell ref="J107:AF107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98:AM98"/>
    <mergeCell ref="AG104:AM104"/>
    <mergeCell ref="AG103:AM103"/>
    <mergeCell ref="AG102:AM102"/>
    <mergeCell ref="AG101:AM101"/>
    <mergeCell ref="AG97:AM97"/>
    <mergeCell ref="AG100:AM100"/>
    <mergeCell ref="AG92:AM92"/>
    <mergeCell ref="AG95:AM95"/>
    <mergeCell ref="AG99:AM99"/>
    <mergeCell ref="AG96:AM96"/>
    <mergeCell ref="AM87:AN87"/>
    <mergeCell ref="AM89:AP89"/>
    <mergeCell ref="AM90:AP90"/>
    <mergeCell ref="AN95:AP95"/>
    <mergeCell ref="AN97:AP97"/>
    <mergeCell ref="AN104:AP104"/>
    <mergeCell ref="AN103:AP103"/>
    <mergeCell ref="AN96:AP96"/>
    <mergeCell ref="AN92:AP92"/>
    <mergeCell ref="AN102:AP102"/>
    <mergeCell ref="AN99:AP99"/>
    <mergeCell ref="AN101:AP101"/>
    <mergeCell ref="AN100:AP100"/>
    <mergeCell ref="AN98:AP98"/>
    <mergeCell ref="AS89:AT91"/>
    <mergeCell ref="AN105:AP105"/>
    <mergeCell ref="AG105:AM105"/>
    <mergeCell ref="AN106:AP106"/>
    <mergeCell ref="AG106:AM106"/>
    <mergeCell ref="AN107:AP107"/>
    <mergeCell ref="AG107:AM107"/>
    <mergeCell ref="AN94:AP94"/>
  </mergeCells>
  <hyperlinks>
    <hyperlink ref="A96" location="'01 - Oprava interiéru'!C2" display="/"/>
    <hyperlink ref="A97" location="'01.1 - Elektroinstalace v...'!C2" display="/"/>
    <hyperlink ref="A99" location="'02 - Oprava exteriéru'!C2" display="/"/>
    <hyperlink ref="A100" location="'02.1 - Elektroinstalace v...'!C2" display="/"/>
    <hyperlink ref="A102" location="'03 - Oprava střechy'!C2" display="/"/>
    <hyperlink ref="A103" location="'03.1 - Hromosvod'!C2" display="/"/>
    <hyperlink ref="A104" location="'04 - Dešťová kanalizace'!C2" display="/"/>
    <hyperlink ref="A105" location="'05 - Přípojka elektro'!C2" display="/"/>
    <hyperlink ref="A106" location="'06 - Vedlejší rozpočtové ...'!C2" display="/"/>
    <hyperlink ref="A107" location="'DI - Doplnění položek dle DI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88</v>
      </c>
    </row>
    <row r="4" s="1" customFormat="1" ht="24.96" customHeight="1">
      <c r="B4" s="21"/>
      <c r="D4" s="22" t="s">
        <v>121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26.25" customHeight="1">
      <c r="B7" s="21"/>
      <c r="E7" s="128" t="str">
        <f>'Rekapitulace stavby'!K6</f>
        <v>Rekonstrukce kaple sv. Ducha a Božího hrobu v Liběchově - 2024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122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1106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23. 9. 2024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">
        <v>26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27</v>
      </c>
      <c r="F15" s="37"/>
      <c r="G15" s="37"/>
      <c r="H15" s="37"/>
      <c r="I15" s="31" t="s">
        <v>28</v>
      </c>
      <c r="J15" s="26" t="s">
        <v>1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29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28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31</v>
      </c>
      <c r="E20" s="37"/>
      <c r="F20" s="37"/>
      <c r="G20" s="37"/>
      <c r="H20" s="37"/>
      <c r="I20" s="31" t="s">
        <v>25</v>
      </c>
      <c r="J20" s="26" t="s">
        <v>32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33</v>
      </c>
      <c r="F21" s="37"/>
      <c r="G21" s="37"/>
      <c r="H21" s="37"/>
      <c r="I21" s="31" t="s">
        <v>28</v>
      </c>
      <c r="J21" s="26" t="s">
        <v>1</v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35</v>
      </c>
      <c r="E23" s="37"/>
      <c r="F23" s="37"/>
      <c r="G23" s="37"/>
      <c r="H23" s="37"/>
      <c r="I23" s="31" t="s">
        <v>25</v>
      </c>
      <c r="J23" s="26" t="str">
        <f>IF('Rekapitulace stavby'!AN19="","",'Rekapitulace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IF('Rekapitulace stavby'!E20="","",'Rekapitulace stavby'!E20)</f>
        <v xml:space="preserve"> </v>
      </c>
      <c r="F24" s="37"/>
      <c r="G24" s="37"/>
      <c r="H24" s="37"/>
      <c r="I24" s="31" t="s">
        <v>28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37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9"/>
      <c r="B27" s="130"/>
      <c r="C27" s="129"/>
      <c r="D27" s="129"/>
      <c r="E27" s="35" t="s">
        <v>1</v>
      </c>
      <c r="F27" s="35"/>
      <c r="G27" s="35"/>
      <c r="H27" s="35"/>
      <c r="I27" s="129"/>
      <c r="J27" s="129"/>
      <c r="K27" s="129"/>
      <c r="L27" s="131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32" t="s">
        <v>39</v>
      </c>
      <c r="E30" s="37"/>
      <c r="F30" s="37"/>
      <c r="G30" s="37"/>
      <c r="H30" s="37"/>
      <c r="I30" s="37"/>
      <c r="J30" s="95">
        <f>ROUND(J121,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41</v>
      </c>
      <c r="G32" s="37"/>
      <c r="H32" s="37"/>
      <c r="I32" s="42" t="s">
        <v>40</v>
      </c>
      <c r="J32" s="42" t="s">
        <v>42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33" t="s">
        <v>43</v>
      </c>
      <c r="E33" s="31" t="s">
        <v>44</v>
      </c>
      <c r="F33" s="134">
        <f>ROUND((SUM(BE121:BE133)),  2)</f>
        <v>0</v>
      </c>
      <c r="G33" s="37"/>
      <c r="H33" s="37"/>
      <c r="I33" s="135">
        <v>0.20999999999999999</v>
      </c>
      <c r="J33" s="134">
        <f>ROUND(((SUM(BE121:BE133))*I33),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45</v>
      </c>
      <c r="F34" s="134">
        <f>ROUND((SUM(BF121:BF133)),  2)</f>
        <v>0</v>
      </c>
      <c r="G34" s="37"/>
      <c r="H34" s="37"/>
      <c r="I34" s="135">
        <v>0.12</v>
      </c>
      <c r="J34" s="134">
        <f>ROUND(((SUM(BF121:BF133))*I34),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46</v>
      </c>
      <c r="F35" s="134">
        <f>ROUND((SUM(BG121:BG133)),  2)</f>
        <v>0</v>
      </c>
      <c r="G35" s="37"/>
      <c r="H35" s="37"/>
      <c r="I35" s="135">
        <v>0.20999999999999999</v>
      </c>
      <c r="J35" s="134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47</v>
      </c>
      <c r="F36" s="134">
        <f>ROUND((SUM(BH121:BH133)),  2)</f>
        <v>0</v>
      </c>
      <c r="G36" s="37"/>
      <c r="H36" s="37"/>
      <c r="I36" s="135">
        <v>0.12</v>
      </c>
      <c r="J36" s="134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48</v>
      </c>
      <c r="F37" s="134">
        <f>ROUND((SUM(BI121:BI133)),  2)</f>
        <v>0</v>
      </c>
      <c r="G37" s="37"/>
      <c r="H37" s="37"/>
      <c r="I37" s="135">
        <v>0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6"/>
      <c r="D39" s="137" t="s">
        <v>49</v>
      </c>
      <c r="E39" s="80"/>
      <c r="F39" s="80"/>
      <c r="G39" s="138" t="s">
        <v>50</v>
      </c>
      <c r="H39" s="139" t="s">
        <v>51</v>
      </c>
      <c r="I39" s="80"/>
      <c r="J39" s="140">
        <f>SUM(J30:J37)</f>
        <v>0</v>
      </c>
      <c r="K39" s="141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52</v>
      </c>
      <c r="E50" s="56"/>
      <c r="F50" s="56"/>
      <c r="G50" s="55" t="s">
        <v>53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54</v>
      </c>
      <c r="E61" s="40"/>
      <c r="F61" s="142" t="s">
        <v>55</v>
      </c>
      <c r="G61" s="57" t="s">
        <v>54</v>
      </c>
      <c r="H61" s="40"/>
      <c r="I61" s="40"/>
      <c r="J61" s="143" t="s">
        <v>55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56</v>
      </c>
      <c r="E65" s="58"/>
      <c r="F65" s="58"/>
      <c r="G65" s="55" t="s">
        <v>57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54</v>
      </c>
      <c r="E76" s="40"/>
      <c r="F76" s="142" t="s">
        <v>55</v>
      </c>
      <c r="G76" s="57" t="s">
        <v>54</v>
      </c>
      <c r="H76" s="40"/>
      <c r="I76" s="40"/>
      <c r="J76" s="143" t="s">
        <v>55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125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8" t="str">
        <f>E7</f>
        <v>Rekonstrukce kaple sv. Ducha a Božího hrobu v Liběchově - 2024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122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06 - Vedlejší rozpočtové náklady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 xml:space="preserve">Obec Liběchov </v>
      </c>
      <c r="G89" s="37"/>
      <c r="H89" s="37"/>
      <c r="I89" s="31" t="s">
        <v>22</v>
      </c>
      <c r="J89" s="68" t="str">
        <f>IF(J12="","",J12)</f>
        <v>23. 9. 2024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24</v>
      </c>
      <c r="D91" s="37"/>
      <c r="E91" s="37"/>
      <c r="F91" s="26" t="str">
        <f>E15</f>
        <v>Město Liběchov, Rumburská 53, 277 21 Liběchov</v>
      </c>
      <c r="G91" s="37"/>
      <c r="H91" s="37"/>
      <c r="I91" s="31" t="s">
        <v>31</v>
      </c>
      <c r="J91" s="35" t="str">
        <f>E21</f>
        <v>DigiTry Art Technologies s.r.o.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29</v>
      </c>
      <c r="D92" s="37"/>
      <c r="E92" s="37"/>
      <c r="F92" s="26" t="str">
        <f>IF(E18="","",E18)</f>
        <v>Vyplň údaj</v>
      </c>
      <c r="G92" s="37"/>
      <c r="H92" s="37"/>
      <c r="I92" s="31" t="s">
        <v>35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44" t="s">
        <v>126</v>
      </c>
      <c r="D94" s="136"/>
      <c r="E94" s="136"/>
      <c r="F94" s="136"/>
      <c r="G94" s="136"/>
      <c r="H94" s="136"/>
      <c r="I94" s="136"/>
      <c r="J94" s="145" t="s">
        <v>127</v>
      </c>
      <c r="K94" s="136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46" t="s">
        <v>128</v>
      </c>
      <c r="D96" s="37"/>
      <c r="E96" s="37"/>
      <c r="F96" s="37"/>
      <c r="G96" s="37"/>
      <c r="H96" s="37"/>
      <c r="I96" s="37"/>
      <c r="J96" s="95">
        <f>J121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129</v>
      </c>
    </row>
    <row r="97" s="9" customFormat="1" ht="24.96" customHeight="1">
      <c r="A97" s="9"/>
      <c r="B97" s="147"/>
      <c r="C97" s="9"/>
      <c r="D97" s="148" t="s">
        <v>1107</v>
      </c>
      <c r="E97" s="149"/>
      <c r="F97" s="149"/>
      <c r="G97" s="149"/>
      <c r="H97" s="149"/>
      <c r="I97" s="149"/>
      <c r="J97" s="150">
        <f>J122</f>
        <v>0</v>
      </c>
      <c r="K97" s="9"/>
      <c r="L97" s="14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1"/>
      <c r="C98" s="10"/>
      <c r="D98" s="152" t="s">
        <v>1108</v>
      </c>
      <c r="E98" s="153"/>
      <c r="F98" s="153"/>
      <c r="G98" s="153"/>
      <c r="H98" s="153"/>
      <c r="I98" s="153"/>
      <c r="J98" s="154">
        <f>J123</f>
        <v>0</v>
      </c>
      <c r="K98" s="10"/>
      <c r="L98" s="15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1"/>
      <c r="C99" s="10"/>
      <c r="D99" s="152" t="s">
        <v>1109</v>
      </c>
      <c r="E99" s="153"/>
      <c r="F99" s="153"/>
      <c r="G99" s="153"/>
      <c r="H99" s="153"/>
      <c r="I99" s="153"/>
      <c r="J99" s="154">
        <f>J128</f>
        <v>0</v>
      </c>
      <c r="K99" s="10"/>
      <c r="L99" s="15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1"/>
      <c r="C100" s="10"/>
      <c r="D100" s="152" t="s">
        <v>1110</v>
      </c>
      <c r="E100" s="153"/>
      <c r="F100" s="153"/>
      <c r="G100" s="153"/>
      <c r="H100" s="153"/>
      <c r="I100" s="153"/>
      <c r="J100" s="154">
        <f>J130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1"/>
      <c r="C101" s="10"/>
      <c r="D101" s="152" t="s">
        <v>1111</v>
      </c>
      <c r="E101" s="153"/>
      <c r="F101" s="153"/>
      <c r="G101" s="153"/>
      <c r="H101" s="153"/>
      <c r="I101" s="153"/>
      <c r="J101" s="154">
        <f>J132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7"/>
      <c r="B102" s="38"/>
      <c r="C102" s="37"/>
      <c r="D102" s="37"/>
      <c r="E102" s="37"/>
      <c r="F102" s="37"/>
      <c r="G102" s="37"/>
      <c r="H102" s="37"/>
      <c r="I102" s="37"/>
      <c r="J102" s="37"/>
      <c r="K102" s="37"/>
      <c r="L102" s="54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59"/>
      <c r="C103" s="60"/>
      <c r="D103" s="60"/>
      <c r="E103" s="60"/>
      <c r="F103" s="60"/>
      <c r="G103" s="60"/>
      <c r="H103" s="60"/>
      <c r="I103" s="60"/>
      <c r="J103" s="60"/>
      <c r="K103" s="60"/>
      <c r="L103" s="54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61"/>
      <c r="C107" s="62"/>
      <c r="D107" s="62"/>
      <c r="E107" s="62"/>
      <c r="F107" s="62"/>
      <c r="G107" s="62"/>
      <c r="H107" s="62"/>
      <c r="I107" s="62"/>
      <c r="J107" s="62"/>
      <c r="K107" s="62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2" t="s">
        <v>144</v>
      </c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7"/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16</v>
      </c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6.25" customHeight="1">
      <c r="A111" s="37"/>
      <c r="B111" s="38"/>
      <c r="C111" s="37"/>
      <c r="D111" s="37"/>
      <c r="E111" s="128" t="str">
        <f>E7</f>
        <v>Rekonstrukce kaple sv. Ducha a Božího hrobu v Liběchově - 2024</v>
      </c>
      <c r="F111" s="31"/>
      <c r="G111" s="31"/>
      <c r="H111" s="31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122</v>
      </c>
      <c r="D112" s="37"/>
      <c r="E112" s="37"/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7"/>
      <c r="D113" s="37"/>
      <c r="E113" s="66" t="str">
        <f>E9</f>
        <v>06 - Vedlejší rozpočtové náklady</v>
      </c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7"/>
      <c r="D114" s="37"/>
      <c r="E114" s="37"/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20</v>
      </c>
      <c r="D115" s="37"/>
      <c r="E115" s="37"/>
      <c r="F115" s="26" t="str">
        <f>F12</f>
        <v xml:space="preserve">Obec Liběchov </v>
      </c>
      <c r="G115" s="37"/>
      <c r="H115" s="37"/>
      <c r="I115" s="31" t="s">
        <v>22</v>
      </c>
      <c r="J115" s="68" t="str">
        <f>IF(J12="","",J12)</f>
        <v>23. 9. 2024</v>
      </c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7"/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25.65" customHeight="1">
      <c r="A117" s="37"/>
      <c r="B117" s="38"/>
      <c r="C117" s="31" t="s">
        <v>24</v>
      </c>
      <c r="D117" s="37"/>
      <c r="E117" s="37"/>
      <c r="F117" s="26" t="str">
        <f>E15</f>
        <v>Město Liběchov, Rumburská 53, 277 21 Liběchov</v>
      </c>
      <c r="G117" s="37"/>
      <c r="H117" s="37"/>
      <c r="I117" s="31" t="s">
        <v>31</v>
      </c>
      <c r="J117" s="35" t="str">
        <f>E21</f>
        <v>DigiTry Art Technologies s.r.o.</v>
      </c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29</v>
      </c>
      <c r="D118" s="37"/>
      <c r="E118" s="37"/>
      <c r="F118" s="26" t="str">
        <f>IF(E18="","",E18)</f>
        <v>Vyplň údaj</v>
      </c>
      <c r="G118" s="37"/>
      <c r="H118" s="37"/>
      <c r="I118" s="31" t="s">
        <v>35</v>
      </c>
      <c r="J118" s="35" t="str">
        <f>E24</f>
        <v xml:space="preserve"> 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7"/>
      <c r="D119" s="37"/>
      <c r="E119" s="37"/>
      <c r="F119" s="37"/>
      <c r="G119" s="37"/>
      <c r="H119" s="37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1" customFormat="1" ht="29.28" customHeight="1">
      <c r="A120" s="155"/>
      <c r="B120" s="156"/>
      <c r="C120" s="157" t="s">
        <v>145</v>
      </c>
      <c r="D120" s="158" t="s">
        <v>64</v>
      </c>
      <c r="E120" s="158" t="s">
        <v>60</v>
      </c>
      <c r="F120" s="158" t="s">
        <v>61</v>
      </c>
      <c r="G120" s="158" t="s">
        <v>146</v>
      </c>
      <c r="H120" s="158" t="s">
        <v>147</v>
      </c>
      <c r="I120" s="158" t="s">
        <v>148</v>
      </c>
      <c r="J120" s="159" t="s">
        <v>127</v>
      </c>
      <c r="K120" s="160" t="s">
        <v>149</v>
      </c>
      <c r="L120" s="161"/>
      <c r="M120" s="85" t="s">
        <v>1</v>
      </c>
      <c r="N120" s="86" t="s">
        <v>43</v>
      </c>
      <c r="O120" s="86" t="s">
        <v>150</v>
      </c>
      <c r="P120" s="86" t="s">
        <v>151</v>
      </c>
      <c r="Q120" s="86" t="s">
        <v>152</v>
      </c>
      <c r="R120" s="86" t="s">
        <v>153</v>
      </c>
      <c r="S120" s="86" t="s">
        <v>154</v>
      </c>
      <c r="T120" s="87" t="s">
        <v>155</v>
      </c>
      <c r="U120" s="155"/>
      <c r="V120" s="155"/>
      <c r="W120" s="155"/>
      <c r="X120" s="155"/>
      <c r="Y120" s="155"/>
      <c r="Z120" s="155"/>
      <c r="AA120" s="155"/>
      <c r="AB120" s="155"/>
      <c r="AC120" s="155"/>
      <c r="AD120" s="155"/>
      <c r="AE120" s="155"/>
    </row>
    <row r="121" s="2" customFormat="1" ht="22.8" customHeight="1">
      <c r="A121" s="37"/>
      <c r="B121" s="38"/>
      <c r="C121" s="92" t="s">
        <v>156</v>
      </c>
      <c r="D121" s="37"/>
      <c r="E121" s="37"/>
      <c r="F121" s="37"/>
      <c r="G121" s="37"/>
      <c r="H121" s="37"/>
      <c r="I121" s="37"/>
      <c r="J121" s="162">
        <f>BK121</f>
        <v>0</v>
      </c>
      <c r="K121" s="37"/>
      <c r="L121" s="38"/>
      <c r="M121" s="88"/>
      <c r="N121" s="72"/>
      <c r="O121" s="89"/>
      <c r="P121" s="163">
        <f>P122</f>
        <v>0</v>
      </c>
      <c r="Q121" s="89"/>
      <c r="R121" s="163">
        <f>R122</f>
        <v>0</v>
      </c>
      <c r="S121" s="89"/>
      <c r="T121" s="164">
        <f>T122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8" t="s">
        <v>78</v>
      </c>
      <c r="AU121" s="18" t="s">
        <v>129</v>
      </c>
      <c r="BK121" s="165">
        <f>BK122</f>
        <v>0</v>
      </c>
    </row>
    <row r="122" s="12" customFormat="1" ht="25.92" customHeight="1">
      <c r="A122" s="12"/>
      <c r="B122" s="166"/>
      <c r="C122" s="12"/>
      <c r="D122" s="167" t="s">
        <v>78</v>
      </c>
      <c r="E122" s="168" t="s">
        <v>1112</v>
      </c>
      <c r="F122" s="168" t="s">
        <v>116</v>
      </c>
      <c r="G122" s="12"/>
      <c r="H122" s="12"/>
      <c r="I122" s="169"/>
      <c r="J122" s="170">
        <f>BK122</f>
        <v>0</v>
      </c>
      <c r="K122" s="12"/>
      <c r="L122" s="166"/>
      <c r="M122" s="171"/>
      <c r="N122" s="172"/>
      <c r="O122" s="172"/>
      <c r="P122" s="173">
        <f>P123+P128+P130+P132</f>
        <v>0</v>
      </c>
      <c r="Q122" s="172"/>
      <c r="R122" s="173">
        <f>R123+R128+R130+R132</f>
        <v>0</v>
      </c>
      <c r="S122" s="172"/>
      <c r="T122" s="174">
        <f>T123+T128+T130+T132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67" t="s">
        <v>181</v>
      </c>
      <c r="AT122" s="175" t="s">
        <v>78</v>
      </c>
      <c r="AU122" s="175" t="s">
        <v>79</v>
      </c>
      <c r="AY122" s="167" t="s">
        <v>159</v>
      </c>
      <c r="BK122" s="176">
        <f>BK123+BK128+BK130+BK132</f>
        <v>0</v>
      </c>
    </row>
    <row r="123" s="12" customFormat="1" ht="22.8" customHeight="1">
      <c r="A123" s="12"/>
      <c r="B123" s="166"/>
      <c r="C123" s="12"/>
      <c r="D123" s="167" t="s">
        <v>78</v>
      </c>
      <c r="E123" s="177" t="s">
        <v>1113</v>
      </c>
      <c r="F123" s="177" t="s">
        <v>1114</v>
      </c>
      <c r="G123" s="12"/>
      <c r="H123" s="12"/>
      <c r="I123" s="169"/>
      <c r="J123" s="178">
        <f>BK123</f>
        <v>0</v>
      </c>
      <c r="K123" s="12"/>
      <c r="L123" s="166"/>
      <c r="M123" s="171"/>
      <c r="N123" s="172"/>
      <c r="O123" s="172"/>
      <c r="P123" s="173">
        <f>SUM(P124:P127)</f>
        <v>0</v>
      </c>
      <c r="Q123" s="172"/>
      <c r="R123" s="173">
        <f>SUM(R124:R127)</f>
        <v>0</v>
      </c>
      <c r="S123" s="172"/>
      <c r="T123" s="174">
        <f>SUM(T124:T127)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7" t="s">
        <v>181</v>
      </c>
      <c r="AT123" s="175" t="s">
        <v>78</v>
      </c>
      <c r="AU123" s="175" t="s">
        <v>86</v>
      </c>
      <c r="AY123" s="167" t="s">
        <v>159</v>
      </c>
      <c r="BK123" s="176">
        <f>SUM(BK124:BK127)</f>
        <v>0</v>
      </c>
    </row>
    <row r="124" s="2" customFormat="1" ht="16.5" customHeight="1">
      <c r="A124" s="37"/>
      <c r="B124" s="179"/>
      <c r="C124" s="180" t="s">
        <v>86</v>
      </c>
      <c r="D124" s="180" t="s">
        <v>162</v>
      </c>
      <c r="E124" s="181" t="s">
        <v>1115</v>
      </c>
      <c r="F124" s="182" t="s">
        <v>1116</v>
      </c>
      <c r="G124" s="183" t="s">
        <v>1117</v>
      </c>
      <c r="H124" s="184">
        <v>0</v>
      </c>
      <c r="I124" s="185"/>
      <c r="J124" s="186">
        <f>ROUND(I124*H124,2)</f>
        <v>0</v>
      </c>
      <c r="K124" s="187"/>
      <c r="L124" s="38"/>
      <c r="M124" s="188" t="s">
        <v>1</v>
      </c>
      <c r="N124" s="189" t="s">
        <v>44</v>
      </c>
      <c r="O124" s="76"/>
      <c r="P124" s="190">
        <f>O124*H124</f>
        <v>0</v>
      </c>
      <c r="Q124" s="190">
        <v>0</v>
      </c>
      <c r="R124" s="190">
        <f>Q124*H124</f>
        <v>0</v>
      </c>
      <c r="S124" s="190">
        <v>0</v>
      </c>
      <c r="T124" s="191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92" t="s">
        <v>166</v>
      </c>
      <c r="AT124" s="192" t="s">
        <v>162</v>
      </c>
      <c r="AU124" s="192" t="s">
        <v>88</v>
      </c>
      <c r="AY124" s="18" t="s">
        <v>159</v>
      </c>
      <c r="BE124" s="193">
        <f>IF(N124="základní",J124,0)</f>
        <v>0</v>
      </c>
      <c r="BF124" s="193">
        <f>IF(N124="snížená",J124,0)</f>
        <v>0</v>
      </c>
      <c r="BG124" s="193">
        <f>IF(N124="zákl. přenesená",J124,0)</f>
        <v>0</v>
      </c>
      <c r="BH124" s="193">
        <f>IF(N124="sníž. přenesená",J124,0)</f>
        <v>0</v>
      </c>
      <c r="BI124" s="193">
        <f>IF(N124="nulová",J124,0)</f>
        <v>0</v>
      </c>
      <c r="BJ124" s="18" t="s">
        <v>86</v>
      </c>
      <c r="BK124" s="193">
        <f>ROUND(I124*H124,2)</f>
        <v>0</v>
      </c>
      <c r="BL124" s="18" t="s">
        <v>166</v>
      </c>
      <c r="BM124" s="192" t="s">
        <v>88</v>
      </c>
    </row>
    <row r="125" s="2" customFormat="1" ht="16.5" customHeight="1">
      <c r="A125" s="37"/>
      <c r="B125" s="179"/>
      <c r="C125" s="180" t="s">
        <v>88</v>
      </c>
      <c r="D125" s="180" t="s">
        <v>162</v>
      </c>
      <c r="E125" s="181" t="s">
        <v>1118</v>
      </c>
      <c r="F125" s="182" t="s">
        <v>1119</v>
      </c>
      <c r="G125" s="183" t="s">
        <v>1117</v>
      </c>
      <c r="H125" s="184">
        <v>1</v>
      </c>
      <c r="I125" s="185"/>
      <c r="J125" s="186">
        <f>ROUND(I125*H125,2)</f>
        <v>0</v>
      </c>
      <c r="K125" s="187"/>
      <c r="L125" s="38"/>
      <c r="M125" s="188" t="s">
        <v>1</v>
      </c>
      <c r="N125" s="189" t="s">
        <v>44</v>
      </c>
      <c r="O125" s="76"/>
      <c r="P125" s="190">
        <f>O125*H125</f>
        <v>0</v>
      </c>
      <c r="Q125" s="190">
        <v>0</v>
      </c>
      <c r="R125" s="190">
        <f>Q125*H125</f>
        <v>0</v>
      </c>
      <c r="S125" s="190">
        <v>0</v>
      </c>
      <c r="T125" s="191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92" t="s">
        <v>166</v>
      </c>
      <c r="AT125" s="192" t="s">
        <v>162</v>
      </c>
      <c r="AU125" s="192" t="s">
        <v>88</v>
      </c>
      <c r="AY125" s="18" t="s">
        <v>159</v>
      </c>
      <c r="BE125" s="193">
        <f>IF(N125="základní",J125,0)</f>
        <v>0</v>
      </c>
      <c r="BF125" s="193">
        <f>IF(N125="snížená",J125,0)</f>
        <v>0</v>
      </c>
      <c r="BG125" s="193">
        <f>IF(N125="zákl. přenesená",J125,0)</f>
        <v>0</v>
      </c>
      <c r="BH125" s="193">
        <f>IF(N125="sníž. přenesená",J125,0)</f>
        <v>0</v>
      </c>
      <c r="BI125" s="193">
        <f>IF(N125="nulová",J125,0)</f>
        <v>0</v>
      </c>
      <c r="BJ125" s="18" t="s">
        <v>86</v>
      </c>
      <c r="BK125" s="193">
        <f>ROUND(I125*H125,2)</f>
        <v>0</v>
      </c>
      <c r="BL125" s="18" t="s">
        <v>166</v>
      </c>
      <c r="BM125" s="192" t="s">
        <v>166</v>
      </c>
    </row>
    <row r="126" s="2" customFormat="1" ht="16.5" customHeight="1">
      <c r="A126" s="37"/>
      <c r="B126" s="179"/>
      <c r="C126" s="180" t="s">
        <v>160</v>
      </c>
      <c r="D126" s="180" t="s">
        <v>162</v>
      </c>
      <c r="E126" s="181" t="s">
        <v>1120</v>
      </c>
      <c r="F126" s="182" t="s">
        <v>1121</v>
      </c>
      <c r="G126" s="183" t="s">
        <v>1117</v>
      </c>
      <c r="H126" s="184">
        <v>1</v>
      </c>
      <c r="I126" s="185"/>
      <c r="J126" s="186">
        <f>ROUND(I126*H126,2)</f>
        <v>0</v>
      </c>
      <c r="K126" s="187"/>
      <c r="L126" s="38"/>
      <c r="M126" s="188" t="s">
        <v>1</v>
      </c>
      <c r="N126" s="189" t="s">
        <v>44</v>
      </c>
      <c r="O126" s="76"/>
      <c r="P126" s="190">
        <f>O126*H126</f>
        <v>0</v>
      </c>
      <c r="Q126" s="190">
        <v>0</v>
      </c>
      <c r="R126" s="190">
        <f>Q126*H126</f>
        <v>0</v>
      </c>
      <c r="S126" s="190">
        <v>0</v>
      </c>
      <c r="T126" s="191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92" t="s">
        <v>166</v>
      </c>
      <c r="AT126" s="192" t="s">
        <v>162</v>
      </c>
      <c r="AU126" s="192" t="s">
        <v>88</v>
      </c>
      <c r="AY126" s="18" t="s">
        <v>159</v>
      </c>
      <c r="BE126" s="193">
        <f>IF(N126="základní",J126,0)</f>
        <v>0</v>
      </c>
      <c r="BF126" s="193">
        <f>IF(N126="snížená",J126,0)</f>
        <v>0</v>
      </c>
      <c r="BG126" s="193">
        <f>IF(N126="zákl. přenesená",J126,0)</f>
        <v>0</v>
      </c>
      <c r="BH126" s="193">
        <f>IF(N126="sníž. přenesená",J126,0)</f>
        <v>0</v>
      </c>
      <c r="BI126" s="193">
        <f>IF(N126="nulová",J126,0)</f>
        <v>0</v>
      </c>
      <c r="BJ126" s="18" t="s">
        <v>86</v>
      </c>
      <c r="BK126" s="193">
        <f>ROUND(I126*H126,2)</f>
        <v>0</v>
      </c>
      <c r="BL126" s="18" t="s">
        <v>166</v>
      </c>
      <c r="BM126" s="192" t="s">
        <v>176</v>
      </c>
    </row>
    <row r="127" s="2" customFormat="1" ht="16.5" customHeight="1">
      <c r="A127" s="37"/>
      <c r="B127" s="179"/>
      <c r="C127" s="180" t="s">
        <v>166</v>
      </c>
      <c r="D127" s="180" t="s">
        <v>162</v>
      </c>
      <c r="E127" s="181" t="s">
        <v>1122</v>
      </c>
      <c r="F127" s="182" t="s">
        <v>1123</v>
      </c>
      <c r="G127" s="183" t="s">
        <v>1117</v>
      </c>
      <c r="H127" s="184">
        <v>0</v>
      </c>
      <c r="I127" s="185"/>
      <c r="J127" s="186">
        <f>ROUND(I127*H127,2)</f>
        <v>0</v>
      </c>
      <c r="K127" s="187"/>
      <c r="L127" s="38"/>
      <c r="M127" s="188" t="s">
        <v>1</v>
      </c>
      <c r="N127" s="189" t="s">
        <v>44</v>
      </c>
      <c r="O127" s="76"/>
      <c r="P127" s="190">
        <f>O127*H127</f>
        <v>0</v>
      </c>
      <c r="Q127" s="190">
        <v>0</v>
      </c>
      <c r="R127" s="190">
        <f>Q127*H127</f>
        <v>0</v>
      </c>
      <c r="S127" s="190">
        <v>0</v>
      </c>
      <c r="T127" s="191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92" t="s">
        <v>166</v>
      </c>
      <c r="AT127" s="192" t="s">
        <v>162</v>
      </c>
      <c r="AU127" s="192" t="s">
        <v>88</v>
      </c>
      <c r="AY127" s="18" t="s">
        <v>159</v>
      </c>
      <c r="BE127" s="193">
        <f>IF(N127="základní",J127,0)</f>
        <v>0</v>
      </c>
      <c r="BF127" s="193">
        <f>IF(N127="snížená",J127,0)</f>
        <v>0</v>
      </c>
      <c r="BG127" s="193">
        <f>IF(N127="zákl. přenesená",J127,0)</f>
        <v>0</v>
      </c>
      <c r="BH127" s="193">
        <f>IF(N127="sníž. přenesená",J127,0)</f>
        <v>0</v>
      </c>
      <c r="BI127" s="193">
        <f>IF(N127="nulová",J127,0)</f>
        <v>0</v>
      </c>
      <c r="BJ127" s="18" t="s">
        <v>86</v>
      </c>
      <c r="BK127" s="193">
        <f>ROUND(I127*H127,2)</f>
        <v>0</v>
      </c>
      <c r="BL127" s="18" t="s">
        <v>166</v>
      </c>
      <c r="BM127" s="192" t="s">
        <v>179</v>
      </c>
    </row>
    <row r="128" s="12" customFormat="1" ht="22.8" customHeight="1">
      <c r="A128" s="12"/>
      <c r="B128" s="166"/>
      <c r="C128" s="12"/>
      <c r="D128" s="167" t="s">
        <v>78</v>
      </c>
      <c r="E128" s="177" t="s">
        <v>1124</v>
      </c>
      <c r="F128" s="177" t="s">
        <v>1125</v>
      </c>
      <c r="G128" s="12"/>
      <c r="H128" s="12"/>
      <c r="I128" s="169"/>
      <c r="J128" s="178">
        <f>BK128</f>
        <v>0</v>
      </c>
      <c r="K128" s="12"/>
      <c r="L128" s="166"/>
      <c r="M128" s="171"/>
      <c r="N128" s="172"/>
      <c r="O128" s="172"/>
      <c r="P128" s="173">
        <f>P129</f>
        <v>0</v>
      </c>
      <c r="Q128" s="172"/>
      <c r="R128" s="173">
        <f>R129</f>
        <v>0</v>
      </c>
      <c r="S128" s="172"/>
      <c r="T128" s="174">
        <f>T129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67" t="s">
        <v>181</v>
      </c>
      <c r="AT128" s="175" t="s">
        <v>78</v>
      </c>
      <c r="AU128" s="175" t="s">
        <v>86</v>
      </c>
      <c r="AY128" s="167" t="s">
        <v>159</v>
      </c>
      <c r="BK128" s="176">
        <f>BK129</f>
        <v>0</v>
      </c>
    </row>
    <row r="129" s="2" customFormat="1" ht="16.5" customHeight="1">
      <c r="A129" s="37"/>
      <c r="B129" s="179"/>
      <c r="C129" s="180" t="s">
        <v>181</v>
      </c>
      <c r="D129" s="180" t="s">
        <v>162</v>
      </c>
      <c r="E129" s="181" t="s">
        <v>1126</v>
      </c>
      <c r="F129" s="182" t="s">
        <v>1125</v>
      </c>
      <c r="G129" s="183" t="s">
        <v>1117</v>
      </c>
      <c r="H129" s="184">
        <v>1</v>
      </c>
      <c r="I129" s="185"/>
      <c r="J129" s="186">
        <f>ROUND(I129*H129,2)</f>
        <v>0</v>
      </c>
      <c r="K129" s="187"/>
      <c r="L129" s="38"/>
      <c r="M129" s="188" t="s">
        <v>1</v>
      </c>
      <c r="N129" s="189" t="s">
        <v>44</v>
      </c>
      <c r="O129" s="76"/>
      <c r="P129" s="190">
        <f>O129*H129</f>
        <v>0</v>
      </c>
      <c r="Q129" s="190">
        <v>0</v>
      </c>
      <c r="R129" s="190">
        <f>Q129*H129</f>
        <v>0</v>
      </c>
      <c r="S129" s="190">
        <v>0</v>
      </c>
      <c r="T129" s="191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2" t="s">
        <v>166</v>
      </c>
      <c r="AT129" s="192" t="s">
        <v>162</v>
      </c>
      <c r="AU129" s="192" t="s">
        <v>88</v>
      </c>
      <c r="AY129" s="18" t="s">
        <v>159</v>
      </c>
      <c r="BE129" s="193">
        <f>IF(N129="základní",J129,0)</f>
        <v>0</v>
      </c>
      <c r="BF129" s="193">
        <f>IF(N129="snížená",J129,0)</f>
        <v>0</v>
      </c>
      <c r="BG129" s="193">
        <f>IF(N129="zákl. přenesená",J129,0)</f>
        <v>0</v>
      </c>
      <c r="BH129" s="193">
        <f>IF(N129="sníž. přenesená",J129,0)</f>
        <v>0</v>
      </c>
      <c r="BI129" s="193">
        <f>IF(N129="nulová",J129,0)</f>
        <v>0</v>
      </c>
      <c r="BJ129" s="18" t="s">
        <v>86</v>
      </c>
      <c r="BK129" s="193">
        <f>ROUND(I129*H129,2)</f>
        <v>0</v>
      </c>
      <c r="BL129" s="18" t="s">
        <v>166</v>
      </c>
      <c r="BM129" s="192" t="s">
        <v>184</v>
      </c>
    </row>
    <row r="130" s="12" customFormat="1" ht="22.8" customHeight="1">
      <c r="A130" s="12"/>
      <c r="B130" s="166"/>
      <c r="C130" s="12"/>
      <c r="D130" s="167" t="s">
        <v>78</v>
      </c>
      <c r="E130" s="177" t="s">
        <v>1127</v>
      </c>
      <c r="F130" s="177" t="s">
        <v>1128</v>
      </c>
      <c r="G130" s="12"/>
      <c r="H130" s="12"/>
      <c r="I130" s="169"/>
      <c r="J130" s="178">
        <f>BK130</f>
        <v>0</v>
      </c>
      <c r="K130" s="12"/>
      <c r="L130" s="166"/>
      <c r="M130" s="171"/>
      <c r="N130" s="172"/>
      <c r="O130" s="172"/>
      <c r="P130" s="173">
        <f>P131</f>
        <v>0</v>
      </c>
      <c r="Q130" s="172"/>
      <c r="R130" s="173">
        <f>R131</f>
        <v>0</v>
      </c>
      <c r="S130" s="172"/>
      <c r="T130" s="174">
        <f>T131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67" t="s">
        <v>181</v>
      </c>
      <c r="AT130" s="175" t="s">
        <v>78</v>
      </c>
      <c r="AU130" s="175" t="s">
        <v>86</v>
      </c>
      <c r="AY130" s="167" t="s">
        <v>159</v>
      </c>
      <c r="BK130" s="176">
        <f>BK131</f>
        <v>0</v>
      </c>
    </row>
    <row r="131" s="2" customFormat="1" ht="16.5" customHeight="1">
      <c r="A131" s="37"/>
      <c r="B131" s="179"/>
      <c r="C131" s="180" t="s">
        <v>176</v>
      </c>
      <c r="D131" s="180" t="s">
        <v>162</v>
      </c>
      <c r="E131" s="181" t="s">
        <v>1129</v>
      </c>
      <c r="F131" s="182" t="s">
        <v>1128</v>
      </c>
      <c r="G131" s="183" t="s">
        <v>1117</v>
      </c>
      <c r="H131" s="184">
        <v>1</v>
      </c>
      <c r="I131" s="185"/>
      <c r="J131" s="186">
        <f>ROUND(I131*H131,2)</f>
        <v>0</v>
      </c>
      <c r="K131" s="187"/>
      <c r="L131" s="38"/>
      <c r="M131" s="188" t="s">
        <v>1</v>
      </c>
      <c r="N131" s="189" t="s">
        <v>44</v>
      </c>
      <c r="O131" s="76"/>
      <c r="P131" s="190">
        <f>O131*H131</f>
        <v>0</v>
      </c>
      <c r="Q131" s="190">
        <v>0</v>
      </c>
      <c r="R131" s="190">
        <f>Q131*H131</f>
        <v>0</v>
      </c>
      <c r="S131" s="190">
        <v>0</v>
      </c>
      <c r="T131" s="191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2" t="s">
        <v>166</v>
      </c>
      <c r="AT131" s="192" t="s">
        <v>162</v>
      </c>
      <c r="AU131" s="192" t="s">
        <v>88</v>
      </c>
      <c r="AY131" s="18" t="s">
        <v>159</v>
      </c>
      <c r="BE131" s="193">
        <f>IF(N131="základní",J131,0)</f>
        <v>0</v>
      </c>
      <c r="BF131" s="193">
        <f>IF(N131="snížená",J131,0)</f>
        <v>0</v>
      </c>
      <c r="BG131" s="193">
        <f>IF(N131="zákl. přenesená",J131,0)</f>
        <v>0</v>
      </c>
      <c r="BH131" s="193">
        <f>IF(N131="sníž. přenesená",J131,0)</f>
        <v>0</v>
      </c>
      <c r="BI131" s="193">
        <f>IF(N131="nulová",J131,0)</f>
        <v>0</v>
      </c>
      <c r="BJ131" s="18" t="s">
        <v>86</v>
      </c>
      <c r="BK131" s="193">
        <f>ROUND(I131*H131,2)</f>
        <v>0</v>
      </c>
      <c r="BL131" s="18" t="s">
        <v>166</v>
      </c>
      <c r="BM131" s="192" t="s">
        <v>8</v>
      </c>
    </row>
    <row r="132" s="12" customFormat="1" ht="22.8" customHeight="1">
      <c r="A132" s="12"/>
      <c r="B132" s="166"/>
      <c r="C132" s="12"/>
      <c r="D132" s="167" t="s">
        <v>78</v>
      </c>
      <c r="E132" s="177" t="s">
        <v>1130</v>
      </c>
      <c r="F132" s="177" t="s">
        <v>1131</v>
      </c>
      <c r="G132" s="12"/>
      <c r="H132" s="12"/>
      <c r="I132" s="169"/>
      <c r="J132" s="178">
        <f>BK132</f>
        <v>0</v>
      </c>
      <c r="K132" s="12"/>
      <c r="L132" s="166"/>
      <c r="M132" s="171"/>
      <c r="N132" s="172"/>
      <c r="O132" s="172"/>
      <c r="P132" s="173">
        <f>P133</f>
        <v>0</v>
      </c>
      <c r="Q132" s="172"/>
      <c r="R132" s="173">
        <f>R133</f>
        <v>0</v>
      </c>
      <c r="S132" s="172"/>
      <c r="T132" s="174">
        <f>T133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67" t="s">
        <v>181</v>
      </c>
      <c r="AT132" s="175" t="s">
        <v>78</v>
      </c>
      <c r="AU132" s="175" t="s">
        <v>86</v>
      </c>
      <c r="AY132" s="167" t="s">
        <v>159</v>
      </c>
      <c r="BK132" s="176">
        <f>BK133</f>
        <v>0</v>
      </c>
    </row>
    <row r="133" s="2" customFormat="1" ht="16.5" customHeight="1">
      <c r="A133" s="37"/>
      <c r="B133" s="179"/>
      <c r="C133" s="180" t="s">
        <v>187</v>
      </c>
      <c r="D133" s="180" t="s">
        <v>162</v>
      </c>
      <c r="E133" s="181" t="s">
        <v>1132</v>
      </c>
      <c r="F133" s="182" t="s">
        <v>1131</v>
      </c>
      <c r="G133" s="183" t="s">
        <v>1117</v>
      </c>
      <c r="H133" s="184">
        <v>1</v>
      </c>
      <c r="I133" s="185"/>
      <c r="J133" s="186">
        <f>ROUND(I133*H133,2)</f>
        <v>0</v>
      </c>
      <c r="K133" s="187"/>
      <c r="L133" s="38"/>
      <c r="M133" s="230" t="s">
        <v>1</v>
      </c>
      <c r="N133" s="231" t="s">
        <v>44</v>
      </c>
      <c r="O133" s="232"/>
      <c r="P133" s="233">
        <f>O133*H133</f>
        <v>0</v>
      </c>
      <c r="Q133" s="233">
        <v>0</v>
      </c>
      <c r="R133" s="233">
        <f>Q133*H133</f>
        <v>0</v>
      </c>
      <c r="S133" s="233">
        <v>0</v>
      </c>
      <c r="T133" s="234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2" t="s">
        <v>166</v>
      </c>
      <c r="AT133" s="192" t="s">
        <v>162</v>
      </c>
      <c r="AU133" s="192" t="s">
        <v>88</v>
      </c>
      <c r="AY133" s="18" t="s">
        <v>159</v>
      </c>
      <c r="BE133" s="193">
        <f>IF(N133="základní",J133,0)</f>
        <v>0</v>
      </c>
      <c r="BF133" s="193">
        <f>IF(N133="snížená",J133,0)</f>
        <v>0</v>
      </c>
      <c r="BG133" s="193">
        <f>IF(N133="zákl. přenesená",J133,0)</f>
        <v>0</v>
      </c>
      <c r="BH133" s="193">
        <f>IF(N133="sníž. přenesená",J133,0)</f>
        <v>0</v>
      </c>
      <c r="BI133" s="193">
        <f>IF(N133="nulová",J133,0)</f>
        <v>0</v>
      </c>
      <c r="BJ133" s="18" t="s">
        <v>86</v>
      </c>
      <c r="BK133" s="193">
        <f>ROUND(I133*H133,2)</f>
        <v>0</v>
      </c>
      <c r="BL133" s="18" t="s">
        <v>166</v>
      </c>
      <c r="BM133" s="192" t="s">
        <v>190</v>
      </c>
    </row>
    <row r="134" s="2" customFormat="1" ht="6.96" customHeight="1">
      <c r="A134" s="37"/>
      <c r="B134" s="59"/>
      <c r="C134" s="60"/>
      <c r="D134" s="60"/>
      <c r="E134" s="60"/>
      <c r="F134" s="60"/>
      <c r="G134" s="60"/>
      <c r="H134" s="60"/>
      <c r="I134" s="60"/>
      <c r="J134" s="60"/>
      <c r="K134" s="60"/>
      <c r="L134" s="38"/>
      <c r="M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</row>
  </sheetData>
  <autoFilter ref="C120:K133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120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88</v>
      </c>
    </row>
    <row r="4" s="1" customFormat="1" ht="24.96" customHeight="1">
      <c r="B4" s="21"/>
      <c r="D4" s="22" t="s">
        <v>121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26.25" customHeight="1">
      <c r="B7" s="21"/>
      <c r="E7" s="128" t="str">
        <f>'Rekapitulace stavby'!K6</f>
        <v>Rekonstrukce kaple sv. Ducha a Božího hrobu v Liběchově - 2024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122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1133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23. 9. 2024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">
        <v>26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27</v>
      </c>
      <c r="F15" s="37"/>
      <c r="G15" s="37"/>
      <c r="H15" s="37"/>
      <c r="I15" s="31" t="s">
        <v>28</v>
      </c>
      <c r="J15" s="26" t="s">
        <v>1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29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28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31</v>
      </c>
      <c r="E20" s="37"/>
      <c r="F20" s="37"/>
      <c r="G20" s="37"/>
      <c r="H20" s="37"/>
      <c r="I20" s="31" t="s">
        <v>25</v>
      </c>
      <c r="J20" s="26" t="s">
        <v>32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33</v>
      </c>
      <c r="F21" s="37"/>
      <c r="G21" s="37"/>
      <c r="H21" s="37"/>
      <c r="I21" s="31" t="s">
        <v>28</v>
      </c>
      <c r="J21" s="26" t="s">
        <v>1</v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35</v>
      </c>
      <c r="E23" s="37"/>
      <c r="F23" s="37"/>
      <c r="G23" s="37"/>
      <c r="H23" s="37"/>
      <c r="I23" s="31" t="s">
        <v>25</v>
      </c>
      <c r="J23" s="26" t="str">
        <f>IF('Rekapitulace stavby'!AN19="","",'Rekapitulace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IF('Rekapitulace stavby'!E20="","",'Rekapitulace stavby'!E20)</f>
        <v xml:space="preserve"> </v>
      </c>
      <c r="F24" s="37"/>
      <c r="G24" s="37"/>
      <c r="H24" s="37"/>
      <c r="I24" s="31" t="s">
        <v>28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37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9"/>
      <c r="B27" s="130"/>
      <c r="C27" s="129"/>
      <c r="D27" s="129"/>
      <c r="E27" s="35" t="s">
        <v>1</v>
      </c>
      <c r="F27" s="35"/>
      <c r="G27" s="35"/>
      <c r="H27" s="35"/>
      <c r="I27" s="129"/>
      <c r="J27" s="129"/>
      <c r="K27" s="129"/>
      <c r="L27" s="131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32" t="s">
        <v>39</v>
      </c>
      <c r="E30" s="37"/>
      <c r="F30" s="37"/>
      <c r="G30" s="37"/>
      <c r="H30" s="37"/>
      <c r="I30" s="37"/>
      <c r="J30" s="95">
        <f>ROUND(J125,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41</v>
      </c>
      <c r="G32" s="37"/>
      <c r="H32" s="37"/>
      <c r="I32" s="42" t="s">
        <v>40</v>
      </c>
      <c r="J32" s="42" t="s">
        <v>42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33" t="s">
        <v>43</v>
      </c>
      <c r="E33" s="31" t="s">
        <v>44</v>
      </c>
      <c r="F33" s="134">
        <f>ROUND((SUM(BE125:BE168)),  2)</f>
        <v>0</v>
      </c>
      <c r="G33" s="37"/>
      <c r="H33" s="37"/>
      <c r="I33" s="135">
        <v>0.20999999999999999</v>
      </c>
      <c r="J33" s="134">
        <f>ROUND(((SUM(BE125:BE168))*I33),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45</v>
      </c>
      <c r="F34" s="134">
        <f>ROUND((SUM(BF125:BF168)),  2)</f>
        <v>0</v>
      </c>
      <c r="G34" s="37"/>
      <c r="H34" s="37"/>
      <c r="I34" s="135">
        <v>0.12</v>
      </c>
      <c r="J34" s="134">
        <f>ROUND(((SUM(BF125:BF168))*I34),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46</v>
      </c>
      <c r="F35" s="134">
        <f>ROUND((SUM(BG125:BG168)),  2)</f>
        <v>0</v>
      </c>
      <c r="G35" s="37"/>
      <c r="H35" s="37"/>
      <c r="I35" s="135">
        <v>0.20999999999999999</v>
      </c>
      <c r="J35" s="134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47</v>
      </c>
      <c r="F36" s="134">
        <f>ROUND((SUM(BH125:BH168)),  2)</f>
        <v>0</v>
      </c>
      <c r="G36" s="37"/>
      <c r="H36" s="37"/>
      <c r="I36" s="135">
        <v>0.12</v>
      </c>
      <c r="J36" s="134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48</v>
      </c>
      <c r="F37" s="134">
        <f>ROUND((SUM(BI125:BI168)),  2)</f>
        <v>0</v>
      </c>
      <c r="G37" s="37"/>
      <c r="H37" s="37"/>
      <c r="I37" s="135">
        <v>0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6"/>
      <c r="D39" s="137" t="s">
        <v>49</v>
      </c>
      <c r="E39" s="80"/>
      <c r="F39" s="80"/>
      <c r="G39" s="138" t="s">
        <v>50</v>
      </c>
      <c r="H39" s="139" t="s">
        <v>51</v>
      </c>
      <c r="I39" s="80"/>
      <c r="J39" s="140">
        <f>SUM(J30:J37)</f>
        <v>0</v>
      </c>
      <c r="K39" s="141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52</v>
      </c>
      <c r="E50" s="56"/>
      <c r="F50" s="56"/>
      <c r="G50" s="55" t="s">
        <v>53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54</v>
      </c>
      <c r="E61" s="40"/>
      <c r="F61" s="142" t="s">
        <v>55</v>
      </c>
      <c r="G61" s="57" t="s">
        <v>54</v>
      </c>
      <c r="H61" s="40"/>
      <c r="I61" s="40"/>
      <c r="J61" s="143" t="s">
        <v>55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56</v>
      </c>
      <c r="E65" s="58"/>
      <c r="F65" s="58"/>
      <c r="G65" s="55" t="s">
        <v>57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54</v>
      </c>
      <c r="E76" s="40"/>
      <c r="F76" s="142" t="s">
        <v>55</v>
      </c>
      <c r="G76" s="57" t="s">
        <v>54</v>
      </c>
      <c r="H76" s="40"/>
      <c r="I76" s="40"/>
      <c r="J76" s="143" t="s">
        <v>55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125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8" t="str">
        <f>E7</f>
        <v>Rekonstrukce kaple sv. Ducha a Božího hrobu v Liběchově - 2024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122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DI - Doplnění položek dle DI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 xml:space="preserve">Obec Liběchov </v>
      </c>
      <c r="G89" s="37"/>
      <c r="H89" s="37"/>
      <c r="I89" s="31" t="s">
        <v>22</v>
      </c>
      <c r="J89" s="68" t="str">
        <f>IF(J12="","",J12)</f>
        <v>23. 9. 2024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24</v>
      </c>
      <c r="D91" s="37"/>
      <c r="E91" s="37"/>
      <c r="F91" s="26" t="str">
        <f>E15</f>
        <v>Město Liběchov, Rumburská 53, 277 21 Liběchov</v>
      </c>
      <c r="G91" s="37"/>
      <c r="H91" s="37"/>
      <c r="I91" s="31" t="s">
        <v>31</v>
      </c>
      <c r="J91" s="35" t="str">
        <f>E21</f>
        <v>DigiTry Art Technologies s.r.o.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29</v>
      </c>
      <c r="D92" s="37"/>
      <c r="E92" s="37"/>
      <c r="F92" s="26" t="str">
        <f>IF(E18="","",E18)</f>
        <v>Vyplň údaj</v>
      </c>
      <c r="G92" s="37"/>
      <c r="H92" s="37"/>
      <c r="I92" s="31" t="s">
        <v>35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44" t="s">
        <v>126</v>
      </c>
      <c r="D94" s="136"/>
      <c r="E94" s="136"/>
      <c r="F94" s="136"/>
      <c r="G94" s="136"/>
      <c r="H94" s="136"/>
      <c r="I94" s="136"/>
      <c r="J94" s="145" t="s">
        <v>127</v>
      </c>
      <c r="K94" s="136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46" t="s">
        <v>128</v>
      </c>
      <c r="D96" s="37"/>
      <c r="E96" s="37"/>
      <c r="F96" s="37"/>
      <c r="G96" s="37"/>
      <c r="H96" s="37"/>
      <c r="I96" s="37"/>
      <c r="J96" s="95">
        <f>J125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129</v>
      </c>
    </row>
    <row r="97" s="9" customFormat="1" ht="24.96" customHeight="1">
      <c r="A97" s="9"/>
      <c r="B97" s="147"/>
      <c r="C97" s="9"/>
      <c r="D97" s="148" t="s">
        <v>130</v>
      </c>
      <c r="E97" s="149"/>
      <c r="F97" s="149"/>
      <c r="G97" s="149"/>
      <c r="H97" s="149"/>
      <c r="I97" s="149"/>
      <c r="J97" s="150">
        <f>J126</f>
        <v>0</v>
      </c>
      <c r="K97" s="9"/>
      <c r="L97" s="14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1"/>
      <c r="C98" s="10"/>
      <c r="D98" s="152" t="s">
        <v>131</v>
      </c>
      <c r="E98" s="153"/>
      <c r="F98" s="153"/>
      <c r="G98" s="153"/>
      <c r="H98" s="153"/>
      <c r="I98" s="153"/>
      <c r="J98" s="154">
        <f>J127</f>
        <v>0</v>
      </c>
      <c r="K98" s="10"/>
      <c r="L98" s="15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1"/>
      <c r="C99" s="10"/>
      <c r="D99" s="152" t="s">
        <v>133</v>
      </c>
      <c r="E99" s="153"/>
      <c r="F99" s="153"/>
      <c r="G99" s="153"/>
      <c r="H99" s="153"/>
      <c r="I99" s="153"/>
      <c r="J99" s="154">
        <f>J130</f>
        <v>0</v>
      </c>
      <c r="K99" s="10"/>
      <c r="L99" s="15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1"/>
      <c r="C100" s="10"/>
      <c r="D100" s="152" t="s">
        <v>134</v>
      </c>
      <c r="E100" s="153"/>
      <c r="F100" s="153"/>
      <c r="G100" s="153"/>
      <c r="H100" s="153"/>
      <c r="I100" s="153"/>
      <c r="J100" s="154">
        <f>J139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1"/>
      <c r="C101" s="10"/>
      <c r="D101" s="152" t="s">
        <v>135</v>
      </c>
      <c r="E101" s="153"/>
      <c r="F101" s="153"/>
      <c r="G101" s="153"/>
      <c r="H101" s="153"/>
      <c r="I101" s="153"/>
      <c r="J101" s="154">
        <f>J148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1"/>
      <c r="C102" s="10"/>
      <c r="D102" s="152" t="s">
        <v>136</v>
      </c>
      <c r="E102" s="153"/>
      <c r="F102" s="153"/>
      <c r="G102" s="153"/>
      <c r="H102" s="153"/>
      <c r="I102" s="153"/>
      <c r="J102" s="154">
        <f>J156</f>
        <v>0</v>
      </c>
      <c r="K102" s="10"/>
      <c r="L102" s="15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47"/>
      <c r="C103" s="9"/>
      <c r="D103" s="148" t="s">
        <v>137</v>
      </c>
      <c r="E103" s="149"/>
      <c r="F103" s="149"/>
      <c r="G103" s="149"/>
      <c r="H103" s="149"/>
      <c r="I103" s="149"/>
      <c r="J103" s="150">
        <f>J162</f>
        <v>0</v>
      </c>
      <c r="K103" s="9"/>
      <c r="L103" s="147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51"/>
      <c r="C104" s="10"/>
      <c r="D104" s="152" t="s">
        <v>873</v>
      </c>
      <c r="E104" s="153"/>
      <c r="F104" s="153"/>
      <c r="G104" s="153"/>
      <c r="H104" s="153"/>
      <c r="I104" s="153"/>
      <c r="J104" s="154">
        <f>J163</f>
        <v>0</v>
      </c>
      <c r="K104" s="10"/>
      <c r="L104" s="15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1"/>
      <c r="C105" s="10"/>
      <c r="D105" s="152" t="s">
        <v>635</v>
      </c>
      <c r="E105" s="153"/>
      <c r="F105" s="153"/>
      <c r="G105" s="153"/>
      <c r="H105" s="153"/>
      <c r="I105" s="153"/>
      <c r="J105" s="154">
        <f>J166</f>
        <v>0</v>
      </c>
      <c r="K105" s="10"/>
      <c r="L105" s="15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7"/>
      <c r="B106" s="38"/>
      <c r="C106" s="37"/>
      <c r="D106" s="37"/>
      <c r="E106" s="37"/>
      <c r="F106" s="37"/>
      <c r="G106" s="37"/>
      <c r="H106" s="37"/>
      <c r="I106" s="37"/>
      <c r="J106" s="37"/>
      <c r="K106" s="37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59"/>
      <c r="C107" s="60"/>
      <c r="D107" s="60"/>
      <c r="E107" s="60"/>
      <c r="F107" s="60"/>
      <c r="G107" s="60"/>
      <c r="H107" s="60"/>
      <c r="I107" s="60"/>
      <c r="J107" s="60"/>
      <c r="K107" s="60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11" s="2" customFormat="1" ht="6.96" customHeight="1">
      <c r="A111" s="37"/>
      <c r="B111" s="61"/>
      <c r="C111" s="62"/>
      <c r="D111" s="62"/>
      <c r="E111" s="62"/>
      <c r="F111" s="62"/>
      <c r="G111" s="62"/>
      <c r="H111" s="62"/>
      <c r="I111" s="62"/>
      <c r="J111" s="62"/>
      <c r="K111" s="62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4.96" customHeight="1">
      <c r="A112" s="37"/>
      <c r="B112" s="38"/>
      <c r="C112" s="22" t="s">
        <v>144</v>
      </c>
      <c r="D112" s="37"/>
      <c r="E112" s="37"/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7"/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16</v>
      </c>
      <c r="D114" s="37"/>
      <c r="E114" s="37"/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26.25" customHeight="1">
      <c r="A115" s="37"/>
      <c r="B115" s="38"/>
      <c r="C115" s="37"/>
      <c r="D115" s="37"/>
      <c r="E115" s="128" t="str">
        <f>E7</f>
        <v>Rekonstrukce kaple sv. Ducha a Božího hrobu v Liběchově - 2024</v>
      </c>
      <c r="F115" s="31"/>
      <c r="G115" s="31"/>
      <c r="H115" s="31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122</v>
      </c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6.5" customHeight="1">
      <c r="A117" s="37"/>
      <c r="B117" s="38"/>
      <c r="C117" s="37"/>
      <c r="D117" s="37"/>
      <c r="E117" s="66" t="str">
        <f>E9</f>
        <v>DI - Doplnění položek dle DI</v>
      </c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7"/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20</v>
      </c>
      <c r="D119" s="37"/>
      <c r="E119" s="37"/>
      <c r="F119" s="26" t="str">
        <f>F12</f>
        <v xml:space="preserve">Obec Liběchov </v>
      </c>
      <c r="G119" s="37"/>
      <c r="H119" s="37"/>
      <c r="I119" s="31" t="s">
        <v>22</v>
      </c>
      <c r="J119" s="68" t="str">
        <f>IF(J12="","",J12)</f>
        <v>23. 9. 2024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25.65" customHeight="1">
      <c r="A121" s="37"/>
      <c r="B121" s="38"/>
      <c r="C121" s="31" t="s">
        <v>24</v>
      </c>
      <c r="D121" s="37"/>
      <c r="E121" s="37"/>
      <c r="F121" s="26" t="str">
        <f>E15</f>
        <v>Město Liběchov, Rumburská 53, 277 21 Liběchov</v>
      </c>
      <c r="G121" s="37"/>
      <c r="H121" s="37"/>
      <c r="I121" s="31" t="s">
        <v>31</v>
      </c>
      <c r="J121" s="35" t="str">
        <f>E21</f>
        <v>DigiTry Art Technologies s.r.o.</v>
      </c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5.15" customHeight="1">
      <c r="A122" s="37"/>
      <c r="B122" s="38"/>
      <c r="C122" s="31" t="s">
        <v>29</v>
      </c>
      <c r="D122" s="37"/>
      <c r="E122" s="37"/>
      <c r="F122" s="26" t="str">
        <f>IF(E18="","",E18)</f>
        <v>Vyplň údaj</v>
      </c>
      <c r="G122" s="37"/>
      <c r="H122" s="37"/>
      <c r="I122" s="31" t="s">
        <v>35</v>
      </c>
      <c r="J122" s="35" t="str">
        <f>E24</f>
        <v xml:space="preserve"> </v>
      </c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0.32" customHeight="1">
      <c r="A123" s="37"/>
      <c r="B123" s="38"/>
      <c r="C123" s="37"/>
      <c r="D123" s="37"/>
      <c r="E123" s="37"/>
      <c r="F123" s="37"/>
      <c r="G123" s="37"/>
      <c r="H123" s="37"/>
      <c r="I123" s="37"/>
      <c r="J123" s="37"/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11" customFormat="1" ht="29.28" customHeight="1">
      <c r="A124" s="155"/>
      <c r="B124" s="156"/>
      <c r="C124" s="157" t="s">
        <v>145</v>
      </c>
      <c r="D124" s="158" t="s">
        <v>64</v>
      </c>
      <c r="E124" s="158" t="s">
        <v>60</v>
      </c>
      <c r="F124" s="158" t="s">
        <v>61</v>
      </c>
      <c r="G124" s="158" t="s">
        <v>146</v>
      </c>
      <c r="H124" s="158" t="s">
        <v>147</v>
      </c>
      <c r="I124" s="158" t="s">
        <v>148</v>
      </c>
      <c r="J124" s="159" t="s">
        <v>127</v>
      </c>
      <c r="K124" s="160" t="s">
        <v>149</v>
      </c>
      <c r="L124" s="161"/>
      <c r="M124" s="85" t="s">
        <v>1</v>
      </c>
      <c r="N124" s="86" t="s">
        <v>43</v>
      </c>
      <c r="O124" s="86" t="s">
        <v>150</v>
      </c>
      <c r="P124" s="86" t="s">
        <v>151</v>
      </c>
      <c r="Q124" s="86" t="s">
        <v>152</v>
      </c>
      <c r="R124" s="86" t="s">
        <v>153</v>
      </c>
      <c r="S124" s="86" t="s">
        <v>154</v>
      </c>
      <c r="T124" s="87" t="s">
        <v>155</v>
      </c>
      <c r="U124" s="155"/>
      <c r="V124" s="155"/>
      <c r="W124" s="155"/>
      <c r="X124" s="155"/>
      <c r="Y124" s="155"/>
      <c r="Z124" s="155"/>
      <c r="AA124" s="155"/>
      <c r="AB124" s="155"/>
      <c r="AC124" s="155"/>
      <c r="AD124" s="155"/>
      <c r="AE124" s="155"/>
    </row>
    <row r="125" s="2" customFormat="1" ht="22.8" customHeight="1">
      <c r="A125" s="37"/>
      <c r="B125" s="38"/>
      <c r="C125" s="92" t="s">
        <v>156</v>
      </c>
      <c r="D125" s="37"/>
      <c r="E125" s="37"/>
      <c r="F125" s="37"/>
      <c r="G125" s="37"/>
      <c r="H125" s="37"/>
      <c r="I125" s="37"/>
      <c r="J125" s="162">
        <f>BK125</f>
        <v>0</v>
      </c>
      <c r="K125" s="37"/>
      <c r="L125" s="38"/>
      <c r="M125" s="88"/>
      <c r="N125" s="72"/>
      <c r="O125" s="89"/>
      <c r="P125" s="163">
        <f>P126+P162</f>
        <v>0</v>
      </c>
      <c r="Q125" s="89"/>
      <c r="R125" s="163">
        <f>R126+R162</f>
        <v>22.113572550000004</v>
      </c>
      <c r="S125" s="89"/>
      <c r="T125" s="164">
        <f>T126+T162</f>
        <v>9.668336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8" t="s">
        <v>78</v>
      </c>
      <c r="AU125" s="18" t="s">
        <v>129</v>
      </c>
      <c r="BK125" s="165">
        <f>BK126+BK162</f>
        <v>0</v>
      </c>
    </row>
    <row r="126" s="12" customFormat="1" ht="25.92" customHeight="1">
      <c r="A126" s="12"/>
      <c r="B126" s="166"/>
      <c r="C126" s="12"/>
      <c r="D126" s="167" t="s">
        <v>78</v>
      </c>
      <c r="E126" s="168" t="s">
        <v>157</v>
      </c>
      <c r="F126" s="168" t="s">
        <v>158</v>
      </c>
      <c r="G126" s="12"/>
      <c r="H126" s="12"/>
      <c r="I126" s="169"/>
      <c r="J126" s="170">
        <f>BK126</f>
        <v>0</v>
      </c>
      <c r="K126" s="12"/>
      <c r="L126" s="166"/>
      <c r="M126" s="171"/>
      <c r="N126" s="172"/>
      <c r="O126" s="172"/>
      <c r="P126" s="173">
        <f>P127+P130+P139+P148+P156</f>
        <v>0</v>
      </c>
      <c r="Q126" s="172"/>
      <c r="R126" s="173">
        <f>R127+R130+R139+R148+R156</f>
        <v>19.700312550000003</v>
      </c>
      <c r="S126" s="172"/>
      <c r="T126" s="174">
        <f>T127+T130+T139+T148+T156</f>
        <v>9.2982960000000006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67" t="s">
        <v>86</v>
      </c>
      <c r="AT126" s="175" t="s">
        <v>78</v>
      </c>
      <c r="AU126" s="175" t="s">
        <v>79</v>
      </c>
      <c r="AY126" s="167" t="s">
        <v>159</v>
      </c>
      <c r="BK126" s="176">
        <f>BK127+BK130+BK139+BK148+BK156</f>
        <v>0</v>
      </c>
    </row>
    <row r="127" s="12" customFormat="1" ht="22.8" customHeight="1">
      <c r="A127" s="12"/>
      <c r="B127" s="166"/>
      <c r="C127" s="12"/>
      <c r="D127" s="167" t="s">
        <v>78</v>
      </c>
      <c r="E127" s="177" t="s">
        <v>160</v>
      </c>
      <c r="F127" s="177" t="s">
        <v>161</v>
      </c>
      <c r="G127" s="12"/>
      <c r="H127" s="12"/>
      <c r="I127" s="169"/>
      <c r="J127" s="178">
        <f>BK127</f>
        <v>0</v>
      </c>
      <c r="K127" s="12"/>
      <c r="L127" s="166"/>
      <c r="M127" s="171"/>
      <c r="N127" s="172"/>
      <c r="O127" s="172"/>
      <c r="P127" s="173">
        <f>SUM(P128:P129)</f>
        <v>0</v>
      </c>
      <c r="Q127" s="172"/>
      <c r="R127" s="173">
        <f>SUM(R128:R129)</f>
        <v>0.78161760000000013</v>
      </c>
      <c r="S127" s="172"/>
      <c r="T127" s="174">
        <f>SUM(T128:T129)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67" t="s">
        <v>86</v>
      </c>
      <c r="AT127" s="175" t="s">
        <v>78</v>
      </c>
      <c r="AU127" s="175" t="s">
        <v>86</v>
      </c>
      <c r="AY127" s="167" t="s">
        <v>159</v>
      </c>
      <c r="BK127" s="176">
        <f>SUM(BK128:BK129)</f>
        <v>0</v>
      </c>
    </row>
    <row r="128" s="2" customFormat="1" ht="24.15" customHeight="1">
      <c r="A128" s="37"/>
      <c r="B128" s="179"/>
      <c r="C128" s="180" t="s">
        <v>86</v>
      </c>
      <c r="D128" s="180" t="s">
        <v>162</v>
      </c>
      <c r="E128" s="181" t="s">
        <v>1134</v>
      </c>
      <c r="F128" s="182" t="s">
        <v>1135</v>
      </c>
      <c r="G128" s="183" t="s">
        <v>173</v>
      </c>
      <c r="H128" s="184">
        <v>3.2400000000000002</v>
      </c>
      <c r="I128" s="185"/>
      <c r="J128" s="186">
        <f>ROUND(I128*H128,2)</f>
        <v>0</v>
      </c>
      <c r="K128" s="187"/>
      <c r="L128" s="38"/>
      <c r="M128" s="188" t="s">
        <v>1</v>
      </c>
      <c r="N128" s="189" t="s">
        <v>44</v>
      </c>
      <c r="O128" s="76"/>
      <c r="P128" s="190">
        <f>O128*H128</f>
        <v>0</v>
      </c>
      <c r="Q128" s="190">
        <v>0.24124000000000001</v>
      </c>
      <c r="R128" s="190">
        <f>Q128*H128</f>
        <v>0.78161760000000013</v>
      </c>
      <c r="S128" s="190">
        <v>0</v>
      </c>
      <c r="T128" s="191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92" t="s">
        <v>166</v>
      </c>
      <c r="AT128" s="192" t="s">
        <v>162</v>
      </c>
      <c r="AU128" s="192" t="s">
        <v>88</v>
      </c>
      <c r="AY128" s="18" t="s">
        <v>159</v>
      </c>
      <c r="BE128" s="193">
        <f>IF(N128="základní",J128,0)</f>
        <v>0</v>
      </c>
      <c r="BF128" s="193">
        <f>IF(N128="snížená",J128,0)</f>
        <v>0</v>
      </c>
      <c r="BG128" s="193">
        <f>IF(N128="zákl. přenesená",J128,0)</f>
        <v>0</v>
      </c>
      <c r="BH128" s="193">
        <f>IF(N128="sníž. přenesená",J128,0)</f>
        <v>0</v>
      </c>
      <c r="BI128" s="193">
        <f>IF(N128="nulová",J128,0)</f>
        <v>0</v>
      </c>
      <c r="BJ128" s="18" t="s">
        <v>86</v>
      </c>
      <c r="BK128" s="193">
        <f>ROUND(I128*H128,2)</f>
        <v>0</v>
      </c>
      <c r="BL128" s="18" t="s">
        <v>166</v>
      </c>
      <c r="BM128" s="192" t="s">
        <v>1136</v>
      </c>
    </row>
    <row r="129" s="15" customFormat="1">
      <c r="A129" s="15"/>
      <c r="B129" s="210"/>
      <c r="C129" s="15"/>
      <c r="D129" s="195" t="s">
        <v>167</v>
      </c>
      <c r="E129" s="211" t="s">
        <v>1</v>
      </c>
      <c r="F129" s="212" t="s">
        <v>1137</v>
      </c>
      <c r="G129" s="15"/>
      <c r="H129" s="213">
        <v>3.2400000000000002</v>
      </c>
      <c r="I129" s="214"/>
      <c r="J129" s="15"/>
      <c r="K129" s="15"/>
      <c r="L129" s="210"/>
      <c r="M129" s="215"/>
      <c r="N129" s="216"/>
      <c r="O129" s="216"/>
      <c r="P129" s="216"/>
      <c r="Q129" s="216"/>
      <c r="R129" s="216"/>
      <c r="S129" s="216"/>
      <c r="T129" s="217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11" t="s">
        <v>167</v>
      </c>
      <c r="AU129" s="211" t="s">
        <v>88</v>
      </c>
      <c r="AV129" s="15" t="s">
        <v>88</v>
      </c>
      <c r="AW129" s="15" t="s">
        <v>34</v>
      </c>
      <c r="AX129" s="15" t="s">
        <v>86</v>
      </c>
      <c r="AY129" s="211" t="s">
        <v>159</v>
      </c>
    </row>
    <row r="130" s="12" customFormat="1" ht="22.8" customHeight="1">
      <c r="A130" s="12"/>
      <c r="B130" s="166"/>
      <c r="C130" s="12"/>
      <c r="D130" s="167" t="s">
        <v>78</v>
      </c>
      <c r="E130" s="177" t="s">
        <v>176</v>
      </c>
      <c r="F130" s="177" t="s">
        <v>180</v>
      </c>
      <c r="G130" s="12"/>
      <c r="H130" s="12"/>
      <c r="I130" s="169"/>
      <c r="J130" s="178">
        <f>BK130</f>
        <v>0</v>
      </c>
      <c r="K130" s="12"/>
      <c r="L130" s="166"/>
      <c r="M130" s="171"/>
      <c r="N130" s="172"/>
      <c r="O130" s="172"/>
      <c r="P130" s="173">
        <f>SUM(P131:P138)</f>
        <v>0</v>
      </c>
      <c r="Q130" s="172"/>
      <c r="R130" s="173">
        <f>SUM(R131:R138)</f>
        <v>18.918694950000003</v>
      </c>
      <c r="S130" s="172"/>
      <c r="T130" s="174">
        <f>SUM(T131:T138)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67" t="s">
        <v>86</v>
      </c>
      <c r="AT130" s="175" t="s">
        <v>78</v>
      </c>
      <c r="AU130" s="175" t="s">
        <v>86</v>
      </c>
      <c r="AY130" s="167" t="s">
        <v>159</v>
      </c>
      <c r="BK130" s="176">
        <f>SUM(BK131:BK138)</f>
        <v>0</v>
      </c>
    </row>
    <row r="131" s="2" customFormat="1" ht="24.15" customHeight="1">
      <c r="A131" s="37"/>
      <c r="B131" s="179"/>
      <c r="C131" s="180" t="s">
        <v>88</v>
      </c>
      <c r="D131" s="180" t="s">
        <v>162</v>
      </c>
      <c r="E131" s="181" t="s">
        <v>1138</v>
      </c>
      <c r="F131" s="182" t="s">
        <v>1139</v>
      </c>
      <c r="G131" s="183" t="s">
        <v>173</v>
      </c>
      <c r="H131" s="184">
        <v>646.96000000000004</v>
      </c>
      <c r="I131" s="185"/>
      <c r="J131" s="186">
        <f>ROUND(I131*H131,2)</f>
        <v>0</v>
      </c>
      <c r="K131" s="187"/>
      <c r="L131" s="38"/>
      <c r="M131" s="188" t="s">
        <v>1</v>
      </c>
      <c r="N131" s="189" t="s">
        <v>44</v>
      </c>
      <c r="O131" s="76"/>
      <c r="P131" s="190">
        <f>O131*H131</f>
        <v>0</v>
      </c>
      <c r="Q131" s="190">
        <v>0.021000000000000001</v>
      </c>
      <c r="R131" s="190">
        <f>Q131*H131</f>
        <v>13.586160000000001</v>
      </c>
      <c r="S131" s="190">
        <v>0</v>
      </c>
      <c r="T131" s="191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2" t="s">
        <v>166</v>
      </c>
      <c r="AT131" s="192" t="s">
        <v>162</v>
      </c>
      <c r="AU131" s="192" t="s">
        <v>88</v>
      </c>
      <c r="AY131" s="18" t="s">
        <v>159</v>
      </c>
      <c r="BE131" s="193">
        <f>IF(N131="základní",J131,0)</f>
        <v>0</v>
      </c>
      <c r="BF131" s="193">
        <f>IF(N131="snížená",J131,0)</f>
        <v>0</v>
      </c>
      <c r="BG131" s="193">
        <f>IF(N131="zákl. přenesená",J131,0)</f>
        <v>0</v>
      </c>
      <c r="BH131" s="193">
        <f>IF(N131="sníž. přenesená",J131,0)</f>
        <v>0</v>
      </c>
      <c r="BI131" s="193">
        <f>IF(N131="nulová",J131,0)</f>
        <v>0</v>
      </c>
      <c r="BJ131" s="18" t="s">
        <v>86</v>
      </c>
      <c r="BK131" s="193">
        <f>ROUND(I131*H131,2)</f>
        <v>0</v>
      </c>
      <c r="BL131" s="18" t="s">
        <v>166</v>
      </c>
      <c r="BM131" s="192" t="s">
        <v>1140</v>
      </c>
    </row>
    <row r="132" s="13" customFormat="1">
      <c r="A132" s="13"/>
      <c r="B132" s="194"/>
      <c r="C132" s="13"/>
      <c r="D132" s="195" t="s">
        <v>167</v>
      </c>
      <c r="E132" s="196" t="s">
        <v>1</v>
      </c>
      <c r="F132" s="197" t="s">
        <v>1141</v>
      </c>
      <c r="G132" s="13"/>
      <c r="H132" s="196" t="s">
        <v>1</v>
      </c>
      <c r="I132" s="198"/>
      <c r="J132" s="13"/>
      <c r="K132" s="13"/>
      <c r="L132" s="194"/>
      <c r="M132" s="199"/>
      <c r="N132" s="200"/>
      <c r="O132" s="200"/>
      <c r="P132" s="200"/>
      <c r="Q132" s="200"/>
      <c r="R132" s="200"/>
      <c r="S132" s="200"/>
      <c r="T132" s="201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96" t="s">
        <v>167</v>
      </c>
      <c r="AU132" s="196" t="s">
        <v>88</v>
      </c>
      <c r="AV132" s="13" t="s">
        <v>86</v>
      </c>
      <c r="AW132" s="13" t="s">
        <v>34</v>
      </c>
      <c r="AX132" s="13" t="s">
        <v>79</v>
      </c>
      <c r="AY132" s="196" t="s">
        <v>159</v>
      </c>
    </row>
    <row r="133" s="15" customFormat="1">
      <c r="A133" s="15"/>
      <c r="B133" s="210"/>
      <c r="C133" s="15"/>
      <c r="D133" s="195" t="s">
        <v>167</v>
      </c>
      <c r="E133" s="211" t="s">
        <v>1</v>
      </c>
      <c r="F133" s="212" t="s">
        <v>717</v>
      </c>
      <c r="G133" s="15"/>
      <c r="H133" s="213">
        <v>690.44000000000005</v>
      </c>
      <c r="I133" s="214"/>
      <c r="J133" s="15"/>
      <c r="K133" s="15"/>
      <c r="L133" s="210"/>
      <c r="M133" s="215"/>
      <c r="N133" s="216"/>
      <c r="O133" s="216"/>
      <c r="P133" s="216"/>
      <c r="Q133" s="216"/>
      <c r="R133" s="216"/>
      <c r="S133" s="216"/>
      <c r="T133" s="217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11" t="s">
        <v>167</v>
      </c>
      <c r="AU133" s="211" t="s">
        <v>88</v>
      </c>
      <c r="AV133" s="15" t="s">
        <v>88</v>
      </c>
      <c r="AW133" s="15" t="s">
        <v>34</v>
      </c>
      <c r="AX133" s="15" t="s">
        <v>79</v>
      </c>
      <c r="AY133" s="211" t="s">
        <v>159</v>
      </c>
    </row>
    <row r="134" s="15" customFormat="1">
      <c r="A134" s="15"/>
      <c r="B134" s="210"/>
      <c r="C134" s="15"/>
      <c r="D134" s="195" t="s">
        <v>167</v>
      </c>
      <c r="E134" s="211" t="s">
        <v>1</v>
      </c>
      <c r="F134" s="212" t="s">
        <v>718</v>
      </c>
      <c r="G134" s="15"/>
      <c r="H134" s="213">
        <v>-43.479999999999997</v>
      </c>
      <c r="I134" s="214"/>
      <c r="J134" s="15"/>
      <c r="K134" s="15"/>
      <c r="L134" s="210"/>
      <c r="M134" s="215"/>
      <c r="N134" s="216"/>
      <c r="O134" s="216"/>
      <c r="P134" s="216"/>
      <c r="Q134" s="216"/>
      <c r="R134" s="216"/>
      <c r="S134" s="216"/>
      <c r="T134" s="217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11" t="s">
        <v>167</v>
      </c>
      <c r="AU134" s="211" t="s">
        <v>88</v>
      </c>
      <c r="AV134" s="15" t="s">
        <v>88</v>
      </c>
      <c r="AW134" s="15" t="s">
        <v>34</v>
      </c>
      <c r="AX134" s="15" t="s">
        <v>79</v>
      </c>
      <c r="AY134" s="211" t="s">
        <v>159</v>
      </c>
    </row>
    <row r="135" s="14" customFormat="1">
      <c r="A135" s="14"/>
      <c r="B135" s="202"/>
      <c r="C135" s="14"/>
      <c r="D135" s="195" t="s">
        <v>167</v>
      </c>
      <c r="E135" s="203" t="s">
        <v>1</v>
      </c>
      <c r="F135" s="204" t="s">
        <v>169</v>
      </c>
      <c r="G135" s="14"/>
      <c r="H135" s="205">
        <v>646.96000000000004</v>
      </c>
      <c r="I135" s="206"/>
      <c r="J135" s="14"/>
      <c r="K135" s="14"/>
      <c r="L135" s="202"/>
      <c r="M135" s="207"/>
      <c r="N135" s="208"/>
      <c r="O135" s="208"/>
      <c r="P135" s="208"/>
      <c r="Q135" s="208"/>
      <c r="R135" s="208"/>
      <c r="S135" s="208"/>
      <c r="T135" s="209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03" t="s">
        <v>167</v>
      </c>
      <c r="AU135" s="203" t="s">
        <v>88</v>
      </c>
      <c r="AV135" s="14" t="s">
        <v>166</v>
      </c>
      <c r="AW135" s="14" t="s">
        <v>34</v>
      </c>
      <c r="AX135" s="14" t="s">
        <v>86</v>
      </c>
      <c r="AY135" s="203" t="s">
        <v>159</v>
      </c>
    </row>
    <row r="136" s="2" customFormat="1" ht="24.15" customHeight="1">
      <c r="A136" s="37"/>
      <c r="B136" s="179"/>
      <c r="C136" s="180" t="s">
        <v>160</v>
      </c>
      <c r="D136" s="180" t="s">
        <v>162</v>
      </c>
      <c r="E136" s="181" t="s">
        <v>721</v>
      </c>
      <c r="F136" s="182" t="s">
        <v>722</v>
      </c>
      <c r="G136" s="183" t="s">
        <v>173</v>
      </c>
      <c r="H136" s="184">
        <v>646.96000000000004</v>
      </c>
      <c r="I136" s="185"/>
      <c r="J136" s="186">
        <f>ROUND(I136*H136,2)</f>
        <v>0</v>
      </c>
      <c r="K136" s="187"/>
      <c r="L136" s="38"/>
      <c r="M136" s="188" t="s">
        <v>1</v>
      </c>
      <c r="N136" s="189" t="s">
        <v>44</v>
      </c>
      <c r="O136" s="76"/>
      <c r="P136" s="190">
        <f>O136*H136</f>
        <v>0</v>
      </c>
      <c r="Q136" s="190">
        <v>0.0070000000000000001</v>
      </c>
      <c r="R136" s="190">
        <f>Q136*H136</f>
        <v>4.5287200000000007</v>
      </c>
      <c r="S136" s="190">
        <v>0</v>
      </c>
      <c r="T136" s="191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2" t="s">
        <v>166</v>
      </c>
      <c r="AT136" s="192" t="s">
        <v>162</v>
      </c>
      <c r="AU136" s="192" t="s">
        <v>88</v>
      </c>
      <c r="AY136" s="18" t="s">
        <v>159</v>
      </c>
      <c r="BE136" s="193">
        <f>IF(N136="základní",J136,0)</f>
        <v>0</v>
      </c>
      <c r="BF136" s="193">
        <f>IF(N136="snížená",J136,0)</f>
        <v>0</v>
      </c>
      <c r="BG136" s="193">
        <f>IF(N136="zákl. přenesená",J136,0)</f>
        <v>0</v>
      </c>
      <c r="BH136" s="193">
        <f>IF(N136="sníž. přenesená",J136,0)</f>
        <v>0</v>
      </c>
      <c r="BI136" s="193">
        <f>IF(N136="nulová",J136,0)</f>
        <v>0</v>
      </c>
      <c r="BJ136" s="18" t="s">
        <v>86</v>
      </c>
      <c r="BK136" s="193">
        <f>ROUND(I136*H136,2)</f>
        <v>0</v>
      </c>
      <c r="BL136" s="18" t="s">
        <v>166</v>
      </c>
      <c r="BM136" s="192" t="s">
        <v>1142</v>
      </c>
    </row>
    <row r="137" s="2" customFormat="1" ht="21.75" customHeight="1">
      <c r="A137" s="37"/>
      <c r="B137" s="179"/>
      <c r="C137" s="180" t="s">
        <v>166</v>
      </c>
      <c r="D137" s="180" t="s">
        <v>162</v>
      </c>
      <c r="E137" s="181" t="s">
        <v>1143</v>
      </c>
      <c r="F137" s="182" t="s">
        <v>1144</v>
      </c>
      <c r="G137" s="183" t="s">
        <v>173</v>
      </c>
      <c r="H137" s="184">
        <v>3.371</v>
      </c>
      <c r="I137" s="185"/>
      <c r="J137" s="186">
        <f>ROUND(I137*H137,2)</f>
        <v>0</v>
      </c>
      <c r="K137" s="187"/>
      <c r="L137" s="38"/>
      <c r="M137" s="188" t="s">
        <v>1</v>
      </c>
      <c r="N137" s="189" t="s">
        <v>44</v>
      </c>
      <c r="O137" s="76"/>
      <c r="P137" s="190">
        <f>O137*H137</f>
        <v>0</v>
      </c>
      <c r="Q137" s="190">
        <v>0.23845</v>
      </c>
      <c r="R137" s="190">
        <f>Q137*H137</f>
        <v>0.80381495000000003</v>
      </c>
      <c r="S137" s="190">
        <v>0</v>
      </c>
      <c r="T137" s="191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2" t="s">
        <v>166</v>
      </c>
      <c r="AT137" s="192" t="s">
        <v>162</v>
      </c>
      <c r="AU137" s="192" t="s">
        <v>88</v>
      </c>
      <c r="AY137" s="18" t="s">
        <v>159</v>
      </c>
      <c r="BE137" s="193">
        <f>IF(N137="základní",J137,0)</f>
        <v>0</v>
      </c>
      <c r="BF137" s="193">
        <f>IF(N137="snížená",J137,0)</f>
        <v>0</v>
      </c>
      <c r="BG137" s="193">
        <f>IF(N137="zákl. přenesená",J137,0)</f>
        <v>0</v>
      </c>
      <c r="BH137" s="193">
        <f>IF(N137="sníž. přenesená",J137,0)</f>
        <v>0</v>
      </c>
      <c r="BI137" s="193">
        <f>IF(N137="nulová",J137,0)</f>
        <v>0</v>
      </c>
      <c r="BJ137" s="18" t="s">
        <v>86</v>
      </c>
      <c r="BK137" s="193">
        <f>ROUND(I137*H137,2)</f>
        <v>0</v>
      </c>
      <c r="BL137" s="18" t="s">
        <v>166</v>
      </c>
      <c r="BM137" s="192" t="s">
        <v>1145</v>
      </c>
    </row>
    <row r="138" s="15" customFormat="1">
      <c r="A138" s="15"/>
      <c r="B138" s="210"/>
      <c r="C138" s="15"/>
      <c r="D138" s="195" t="s">
        <v>167</v>
      </c>
      <c r="E138" s="211" t="s">
        <v>1</v>
      </c>
      <c r="F138" s="212" t="s">
        <v>1146</v>
      </c>
      <c r="G138" s="15"/>
      <c r="H138" s="213">
        <v>3.371</v>
      </c>
      <c r="I138" s="214"/>
      <c r="J138" s="15"/>
      <c r="K138" s="15"/>
      <c r="L138" s="210"/>
      <c r="M138" s="215"/>
      <c r="N138" s="216"/>
      <c r="O138" s="216"/>
      <c r="P138" s="216"/>
      <c r="Q138" s="216"/>
      <c r="R138" s="216"/>
      <c r="S138" s="216"/>
      <c r="T138" s="217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11" t="s">
        <v>167</v>
      </c>
      <c r="AU138" s="211" t="s">
        <v>88</v>
      </c>
      <c r="AV138" s="15" t="s">
        <v>88</v>
      </c>
      <c r="AW138" s="15" t="s">
        <v>34</v>
      </c>
      <c r="AX138" s="15" t="s">
        <v>86</v>
      </c>
      <c r="AY138" s="211" t="s">
        <v>159</v>
      </c>
    </row>
    <row r="139" s="12" customFormat="1" ht="22.8" customHeight="1">
      <c r="A139" s="12"/>
      <c r="B139" s="166"/>
      <c r="C139" s="12"/>
      <c r="D139" s="167" t="s">
        <v>78</v>
      </c>
      <c r="E139" s="177" t="s">
        <v>194</v>
      </c>
      <c r="F139" s="177" t="s">
        <v>273</v>
      </c>
      <c r="G139" s="12"/>
      <c r="H139" s="12"/>
      <c r="I139" s="169"/>
      <c r="J139" s="178">
        <f>BK139</f>
        <v>0</v>
      </c>
      <c r="K139" s="12"/>
      <c r="L139" s="166"/>
      <c r="M139" s="171"/>
      <c r="N139" s="172"/>
      <c r="O139" s="172"/>
      <c r="P139" s="173">
        <f>SUM(P140:P147)</f>
        <v>0</v>
      </c>
      <c r="Q139" s="172"/>
      <c r="R139" s="173">
        <f>SUM(R140:R147)</f>
        <v>0</v>
      </c>
      <c r="S139" s="172"/>
      <c r="T139" s="174">
        <f>SUM(T140:T147)</f>
        <v>9.2982960000000006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67" t="s">
        <v>86</v>
      </c>
      <c r="AT139" s="175" t="s">
        <v>78</v>
      </c>
      <c r="AU139" s="175" t="s">
        <v>86</v>
      </c>
      <c r="AY139" s="167" t="s">
        <v>159</v>
      </c>
      <c r="BK139" s="176">
        <f>SUM(BK140:BK147)</f>
        <v>0</v>
      </c>
    </row>
    <row r="140" s="2" customFormat="1" ht="21.75" customHeight="1">
      <c r="A140" s="37"/>
      <c r="B140" s="179"/>
      <c r="C140" s="180" t="s">
        <v>181</v>
      </c>
      <c r="D140" s="180" t="s">
        <v>162</v>
      </c>
      <c r="E140" s="181" t="s">
        <v>1147</v>
      </c>
      <c r="F140" s="182" t="s">
        <v>1148</v>
      </c>
      <c r="G140" s="183" t="s">
        <v>173</v>
      </c>
      <c r="H140" s="184">
        <v>664.16399999999999</v>
      </c>
      <c r="I140" s="185"/>
      <c r="J140" s="186">
        <f>ROUND(I140*H140,2)</f>
        <v>0</v>
      </c>
      <c r="K140" s="187"/>
      <c r="L140" s="38"/>
      <c r="M140" s="188" t="s">
        <v>1</v>
      </c>
      <c r="N140" s="189" t="s">
        <v>44</v>
      </c>
      <c r="O140" s="76"/>
      <c r="P140" s="190">
        <f>O140*H140</f>
        <v>0</v>
      </c>
      <c r="Q140" s="190">
        <v>0</v>
      </c>
      <c r="R140" s="190">
        <f>Q140*H140</f>
        <v>0</v>
      </c>
      <c r="S140" s="190">
        <v>0.014</v>
      </c>
      <c r="T140" s="191">
        <f>S140*H140</f>
        <v>9.2982960000000006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2" t="s">
        <v>166</v>
      </c>
      <c r="AT140" s="192" t="s">
        <v>162</v>
      </c>
      <c r="AU140" s="192" t="s">
        <v>88</v>
      </c>
      <c r="AY140" s="18" t="s">
        <v>159</v>
      </c>
      <c r="BE140" s="193">
        <f>IF(N140="základní",J140,0)</f>
        <v>0</v>
      </c>
      <c r="BF140" s="193">
        <f>IF(N140="snížená",J140,0)</f>
        <v>0</v>
      </c>
      <c r="BG140" s="193">
        <f>IF(N140="zákl. přenesená",J140,0)</f>
        <v>0</v>
      </c>
      <c r="BH140" s="193">
        <f>IF(N140="sníž. přenesená",J140,0)</f>
        <v>0</v>
      </c>
      <c r="BI140" s="193">
        <f>IF(N140="nulová",J140,0)</f>
        <v>0</v>
      </c>
      <c r="BJ140" s="18" t="s">
        <v>86</v>
      </c>
      <c r="BK140" s="193">
        <f>ROUND(I140*H140,2)</f>
        <v>0</v>
      </c>
      <c r="BL140" s="18" t="s">
        <v>166</v>
      </c>
      <c r="BM140" s="192" t="s">
        <v>1149</v>
      </c>
    </row>
    <row r="141" s="15" customFormat="1">
      <c r="A141" s="15"/>
      <c r="B141" s="210"/>
      <c r="C141" s="15"/>
      <c r="D141" s="195" t="s">
        <v>167</v>
      </c>
      <c r="E141" s="211" t="s">
        <v>1</v>
      </c>
      <c r="F141" s="212" t="s">
        <v>1150</v>
      </c>
      <c r="G141" s="15"/>
      <c r="H141" s="213">
        <v>81.900000000000006</v>
      </c>
      <c r="I141" s="214"/>
      <c r="J141" s="15"/>
      <c r="K141" s="15"/>
      <c r="L141" s="210"/>
      <c r="M141" s="215"/>
      <c r="N141" s="216"/>
      <c r="O141" s="216"/>
      <c r="P141" s="216"/>
      <c r="Q141" s="216"/>
      <c r="R141" s="216"/>
      <c r="S141" s="216"/>
      <c r="T141" s="217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11" t="s">
        <v>167</v>
      </c>
      <c r="AU141" s="211" t="s">
        <v>88</v>
      </c>
      <c r="AV141" s="15" t="s">
        <v>88</v>
      </c>
      <c r="AW141" s="15" t="s">
        <v>34</v>
      </c>
      <c r="AX141" s="15" t="s">
        <v>79</v>
      </c>
      <c r="AY141" s="211" t="s">
        <v>159</v>
      </c>
    </row>
    <row r="142" s="15" customFormat="1">
      <c r="A142" s="15"/>
      <c r="B142" s="210"/>
      <c r="C142" s="15"/>
      <c r="D142" s="195" t="s">
        <v>167</v>
      </c>
      <c r="E142" s="211" t="s">
        <v>1</v>
      </c>
      <c r="F142" s="212" t="s">
        <v>1151</v>
      </c>
      <c r="G142" s="15"/>
      <c r="H142" s="213">
        <v>582.26400000000001</v>
      </c>
      <c r="I142" s="214"/>
      <c r="J142" s="15"/>
      <c r="K142" s="15"/>
      <c r="L142" s="210"/>
      <c r="M142" s="215"/>
      <c r="N142" s="216"/>
      <c r="O142" s="216"/>
      <c r="P142" s="216"/>
      <c r="Q142" s="216"/>
      <c r="R142" s="216"/>
      <c r="S142" s="216"/>
      <c r="T142" s="217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11" t="s">
        <v>167</v>
      </c>
      <c r="AU142" s="211" t="s">
        <v>88</v>
      </c>
      <c r="AV142" s="15" t="s">
        <v>88</v>
      </c>
      <c r="AW142" s="15" t="s">
        <v>34</v>
      </c>
      <c r="AX142" s="15" t="s">
        <v>79</v>
      </c>
      <c r="AY142" s="211" t="s">
        <v>159</v>
      </c>
    </row>
    <row r="143" s="14" customFormat="1">
      <c r="A143" s="14"/>
      <c r="B143" s="202"/>
      <c r="C143" s="14"/>
      <c r="D143" s="195" t="s">
        <v>167</v>
      </c>
      <c r="E143" s="203" t="s">
        <v>1</v>
      </c>
      <c r="F143" s="204" t="s">
        <v>169</v>
      </c>
      <c r="G143" s="14"/>
      <c r="H143" s="205">
        <v>664.16399999999999</v>
      </c>
      <c r="I143" s="206"/>
      <c r="J143" s="14"/>
      <c r="K143" s="14"/>
      <c r="L143" s="202"/>
      <c r="M143" s="207"/>
      <c r="N143" s="208"/>
      <c r="O143" s="208"/>
      <c r="P143" s="208"/>
      <c r="Q143" s="208"/>
      <c r="R143" s="208"/>
      <c r="S143" s="208"/>
      <c r="T143" s="209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03" t="s">
        <v>167</v>
      </c>
      <c r="AU143" s="203" t="s">
        <v>88</v>
      </c>
      <c r="AV143" s="14" t="s">
        <v>166</v>
      </c>
      <c r="AW143" s="14" t="s">
        <v>34</v>
      </c>
      <c r="AX143" s="14" t="s">
        <v>86</v>
      </c>
      <c r="AY143" s="203" t="s">
        <v>159</v>
      </c>
    </row>
    <row r="144" s="2" customFormat="1" ht="24.15" customHeight="1">
      <c r="A144" s="37"/>
      <c r="B144" s="179"/>
      <c r="C144" s="180" t="s">
        <v>176</v>
      </c>
      <c r="D144" s="180" t="s">
        <v>162</v>
      </c>
      <c r="E144" s="181" t="s">
        <v>1152</v>
      </c>
      <c r="F144" s="182" t="s">
        <v>1153</v>
      </c>
      <c r="G144" s="183" t="s">
        <v>173</v>
      </c>
      <c r="H144" s="184">
        <v>664.16399999999999</v>
      </c>
      <c r="I144" s="185"/>
      <c r="J144" s="186">
        <f>ROUND(I144*H144,2)</f>
        <v>0</v>
      </c>
      <c r="K144" s="187"/>
      <c r="L144" s="38"/>
      <c r="M144" s="188" t="s">
        <v>1</v>
      </c>
      <c r="N144" s="189" t="s">
        <v>44</v>
      </c>
      <c r="O144" s="76"/>
      <c r="P144" s="190">
        <f>O144*H144</f>
        <v>0</v>
      </c>
      <c r="Q144" s="190">
        <v>0</v>
      </c>
      <c r="R144" s="190">
        <f>Q144*H144</f>
        <v>0</v>
      </c>
      <c r="S144" s="190">
        <v>0</v>
      </c>
      <c r="T144" s="191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92" t="s">
        <v>166</v>
      </c>
      <c r="AT144" s="192" t="s">
        <v>162</v>
      </c>
      <c r="AU144" s="192" t="s">
        <v>88</v>
      </c>
      <c r="AY144" s="18" t="s">
        <v>159</v>
      </c>
      <c r="BE144" s="193">
        <f>IF(N144="základní",J144,0)</f>
        <v>0</v>
      </c>
      <c r="BF144" s="193">
        <f>IF(N144="snížená",J144,0)</f>
        <v>0</v>
      </c>
      <c r="BG144" s="193">
        <f>IF(N144="zákl. přenesená",J144,0)</f>
        <v>0</v>
      </c>
      <c r="BH144" s="193">
        <f>IF(N144="sníž. přenesená",J144,0)</f>
        <v>0</v>
      </c>
      <c r="BI144" s="193">
        <f>IF(N144="nulová",J144,0)</f>
        <v>0</v>
      </c>
      <c r="BJ144" s="18" t="s">
        <v>86</v>
      </c>
      <c r="BK144" s="193">
        <f>ROUND(I144*H144,2)</f>
        <v>0</v>
      </c>
      <c r="BL144" s="18" t="s">
        <v>166</v>
      </c>
      <c r="BM144" s="192" t="s">
        <v>1154</v>
      </c>
    </row>
    <row r="145" s="15" customFormat="1">
      <c r="A145" s="15"/>
      <c r="B145" s="210"/>
      <c r="C145" s="15"/>
      <c r="D145" s="195" t="s">
        <v>167</v>
      </c>
      <c r="E145" s="211" t="s">
        <v>1</v>
      </c>
      <c r="F145" s="212" t="s">
        <v>1150</v>
      </c>
      <c r="G145" s="15"/>
      <c r="H145" s="213">
        <v>81.900000000000006</v>
      </c>
      <c r="I145" s="214"/>
      <c r="J145" s="15"/>
      <c r="K145" s="15"/>
      <c r="L145" s="210"/>
      <c r="M145" s="215"/>
      <c r="N145" s="216"/>
      <c r="O145" s="216"/>
      <c r="P145" s="216"/>
      <c r="Q145" s="216"/>
      <c r="R145" s="216"/>
      <c r="S145" s="216"/>
      <c r="T145" s="217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11" t="s">
        <v>167</v>
      </c>
      <c r="AU145" s="211" t="s">
        <v>88</v>
      </c>
      <c r="AV145" s="15" t="s">
        <v>88</v>
      </c>
      <c r="AW145" s="15" t="s">
        <v>34</v>
      </c>
      <c r="AX145" s="15" t="s">
        <v>79</v>
      </c>
      <c r="AY145" s="211" t="s">
        <v>159</v>
      </c>
    </row>
    <row r="146" s="15" customFormat="1">
      <c r="A146" s="15"/>
      <c r="B146" s="210"/>
      <c r="C146" s="15"/>
      <c r="D146" s="195" t="s">
        <v>167</v>
      </c>
      <c r="E146" s="211" t="s">
        <v>1</v>
      </c>
      <c r="F146" s="212" t="s">
        <v>1151</v>
      </c>
      <c r="G146" s="15"/>
      <c r="H146" s="213">
        <v>582.26400000000001</v>
      </c>
      <c r="I146" s="214"/>
      <c r="J146" s="15"/>
      <c r="K146" s="15"/>
      <c r="L146" s="210"/>
      <c r="M146" s="215"/>
      <c r="N146" s="216"/>
      <c r="O146" s="216"/>
      <c r="P146" s="216"/>
      <c r="Q146" s="216"/>
      <c r="R146" s="216"/>
      <c r="S146" s="216"/>
      <c r="T146" s="217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11" t="s">
        <v>167</v>
      </c>
      <c r="AU146" s="211" t="s">
        <v>88</v>
      </c>
      <c r="AV146" s="15" t="s">
        <v>88</v>
      </c>
      <c r="AW146" s="15" t="s">
        <v>34</v>
      </c>
      <c r="AX146" s="15" t="s">
        <v>79</v>
      </c>
      <c r="AY146" s="211" t="s">
        <v>159</v>
      </c>
    </row>
    <row r="147" s="14" customFormat="1">
      <c r="A147" s="14"/>
      <c r="B147" s="202"/>
      <c r="C147" s="14"/>
      <c r="D147" s="195" t="s">
        <v>167</v>
      </c>
      <c r="E147" s="203" t="s">
        <v>1</v>
      </c>
      <c r="F147" s="204" t="s">
        <v>169</v>
      </c>
      <c r="G147" s="14"/>
      <c r="H147" s="205">
        <v>664.16399999999999</v>
      </c>
      <c r="I147" s="206"/>
      <c r="J147" s="14"/>
      <c r="K147" s="14"/>
      <c r="L147" s="202"/>
      <c r="M147" s="207"/>
      <c r="N147" s="208"/>
      <c r="O147" s="208"/>
      <c r="P147" s="208"/>
      <c r="Q147" s="208"/>
      <c r="R147" s="208"/>
      <c r="S147" s="208"/>
      <c r="T147" s="209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03" t="s">
        <v>167</v>
      </c>
      <c r="AU147" s="203" t="s">
        <v>88</v>
      </c>
      <c r="AV147" s="14" t="s">
        <v>166</v>
      </c>
      <c r="AW147" s="14" t="s">
        <v>34</v>
      </c>
      <c r="AX147" s="14" t="s">
        <v>86</v>
      </c>
      <c r="AY147" s="203" t="s">
        <v>159</v>
      </c>
    </row>
    <row r="148" s="12" customFormat="1" ht="22.8" customHeight="1">
      <c r="A148" s="12"/>
      <c r="B148" s="166"/>
      <c r="C148" s="12"/>
      <c r="D148" s="167" t="s">
        <v>78</v>
      </c>
      <c r="E148" s="177" t="s">
        <v>367</v>
      </c>
      <c r="F148" s="177" t="s">
        <v>368</v>
      </c>
      <c r="G148" s="12"/>
      <c r="H148" s="12"/>
      <c r="I148" s="169"/>
      <c r="J148" s="178">
        <f>BK148</f>
        <v>0</v>
      </c>
      <c r="K148" s="12"/>
      <c r="L148" s="166"/>
      <c r="M148" s="171"/>
      <c r="N148" s="172"/>
      <c r="O148" s="172"/>
      <c r="P148" s="173">
        <f>SUM(P149:P155)</f>
        <v>0</v>
      </c>
      <c r="Q148" s="172"/>
      <c r="R148" s="173">
        <f>SUM(R149:R155)</f>
        <v>0</v>
      </c>
      <c r="S148" s="172"/>
      <c r="T148" s="174">
        <f>SUM(T149:T155)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67" t="s">
        <v>86</v>
      </c>
      <c r="AT148" s="175" t="s">
        <v>78</v>
      </c>
      <c r="AU148" s="175" t="s">
        <v>86</v>
      </c>
      <c r="AY148" s="167" t="s">
        <v>159</v>
      </c>
      <c r="BK148" s="176">
        <f>SUM(BK149:BK155)</f>
        <v>0</v>
      </c>
    </row>
    <row r="149" s="2" customFormat="1" ht="24.15" customHeight="1">
      <c r="A149" s="37"/>
      <c r="B149" s="179"/>
      <c r="C149" s="180" t="s">
        <v>187</v>
      </c>
      <c r="D149" s="180" t="s">
        <v>162</v>
      </c>
      <c r="E149" s="181" t="s">
        <v>376</v>
      </c>
      <c r="F149" s="182" t="s">
        <v>377</v>
      </c>
      <c r="G149" s="183" t="s">
        <v>330</v>
      </c>
      <c r="H149" s="184">
        <v>50.457999999999998</v>
      </c>
      <c r="I149" s="185"/>
      <c r="J149" s="186">
        <f>ROUND(I149*H149,2)</f>
        <v>0</v>
      </c>
      <c r="K149" s="187"/>
      <c r="L149" s="38"/>
      <c r="M149" s="188" t="s">
        <v>1</v>
      </c>
      <c r="N149" s="189" t="s">
        <v>44</v>
      </c>
      <c r="O149" s="76"/>
      <c r="P149" s="190">
        <f>O149*H149</f>
        <v>0</v>
      </c>
      <c r="Q149" s="190">
        <v>0</v>
      </c>
      <c r="R149" s="190">
        <f>Q149*H149</f>
        <v>0</v>
      </c>
      <c r="S149" s="190">
        <v>0</v>
      </c>
      <c r="T149" s="191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92" t="s">
        <v>166</v>
      </c>
      <c r="AT149" s="192" t="s">
        <v>162</v>
      </c>
      <c r="AU149" s="192" t="s">
        <v>88</v>
      </c>
      <c r="AY149" s="18" t="s">
        <v>159</v>
      </c>
      <c r="BE149" s="193">
        <f>IF(N149="základní",J149,0)</f>
        <v>0</v>
      </c>
      <c r="BF149" s="193">
        <f>IF(N149="snížená",J149,0)</f>
        <v>0</v>
      </c>
      <c r="BG149" s="193">
        <f>IF(N149="zákl. přenesená",J149,0)</f>
        <v>0</v>
      </c>
      <c r="BH149" s="193">
        <f>IF(N149="sníž. přenesená",J149,0)</f>
        <v>0</v>
      </c>
      <c r="BI149" s="193">
        <f>IF(N149="nulová",J149,0)</f>
        <v>0</v>
      </c>
      <c r="BJ149" s="18" t="s">
        <v>86</v>
      </c>
      <c r="BK149" s="193">
        <f>ROUND(I149*H149,2)</f>
        <v>0</v>
      </c>
      <c r="BL149" s="18" t="s">
        <v>166</v>
      </c>
      <c r="BM149" s="192" t="s">
        <v>1155</v>
      </c>
    </row>
    <row r="150" s="15" customFormat="1">
      <c r="A150" s="15"/>
      <c r="B150" s="210"/>
      <c r="C150" s="15"/>
      <c r="D150" s="195" t="s">
        <v>167</v>
      </c>
      <c r="E150" s="211" t="s">
        <v>1</v>
      </c>
      <c r="F150" s="212" t="s">
        <v>1156</v>
      </c>
      <c r="G150" s="15"/>
      <c r="H150" s="213">
        <v>9.298</v>
      </c>
      <c r="I150" s="214"/>
      <c r="J150" s="15"/>
      <c r="K150" s="15"/>
      <c r="L150" s="210"/>
      <c r="M150" s="215"/>
      <c r="N150" s="216"/>
      <c r="O150" s="216"/>
      <c r="P150" s="216"/>
      <c r="Q150" s="216"/>
      <c r="R150" s="216"/>
      <c r="S150" s="216"/>
      <c r="T150" s="217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11" t="s">
        <v>167</v>
      </c>
      <c r="AU150" s="211" t="s">
        <v>88</v>
      </c>
      <c r="AV150" s="15" t="s">
        <v>88</v>
      </c>
      <c r="AW150" s="15" t="s">
        <v>34</v>
      </c>
      <c r="AX150" s="15" t="s">
        <v>79</v>
      </c>
      <c r="AY150" s="211" t="s">
        <v>159</v>
      </c>
    </row>
    <row r="151" s="15" customFormat="1">
      <c r="A151" s="15"/>
      <c r="B151" s="210"/>
      <c r="C151" s="15"/>
      <c r="D151" s="195" t="s">
        <v>167</v>
      </c>
      <c r="E151" s="211" t="s">
        <v>1</v>
      </c>
      <c r="F151" s="212" t="s">
        <v>1157</v>
      </c>
      <c r="G151" s="15"/>
      <c r="H151" s="213">
        <v>41.159999999999997</v>
      </c>
      <c r="I151" s="214"/>
      <c r="J151" s="15"/>
      <c r="K151" s="15"/>
      <c r="L151" s="210"/>
      <c r="M151" s="215"/>
      <c r="N151" s="216"/>
      <c r="O151" s="216"/>
      <c r="P151" s="216"/>
      <c r="Q151" s="216"/>
      <c r="R151" s="216"/>
      <c r="S151" s="216"/>
      <c r="T151" s="217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11" t="s">
        <v>167</v>
      </c>
      <c r="AU151" s="211" t="s">
        <v>88</v>
      </c>
      <c r="AV151" s="15" t="s">
        <v>88</v>
      </c>
      <c r="AW151" s="15" t="s">
        <v>34</v>
      </c>
      <c r="AX151" s="15" t="s">
        <v>79</v>
      </c>
      <c r="AY151" s="211" t="s">
        <v>159</v>
      </c>
    </row>
    <row r="152" s="14" customFormat="1">
      <c r="A152" s="14"/>
      <c r="B152" s="202"/>
      <c r="C152" s="14"/>
      <c r="D152" s="195" t="s">
        <v>167</v>
      </c>
      <c r="E152" s="203" t="s">
        <v>1</v>
      </c>
      <c r="F152" s="204" t="s">
        <v>169</v>
      </c>
      <c r="G152" s="14"/>
      <c r="H152" s="205">
        <v>50.457999999999998</v>
      </c>
      <c r="I152" s="206"/>
      <c r="J152" s="14"/>
      <c r="K152" s="14"/>
      <c r="L152" s="202"/>
      <c r="M152" s="207"/>
      <c r="N152" s="208"/>
      <c r="O152" s="208"/>
      <c r="P152" s="208"/>
      <c r="Q152" s="208"/>
      <c r="R152" s="208"/>
      <c r="S152" s="208"/>
      <c r="T152" s="209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03" t="s">
        <v>167</v>
      </c>
      <c r="AU152" s="203" t="s">
        <v>88</v>
      </c>
      <c r="AV152" s="14" t="s">
        <v>166</v>
      </c>
      <c r="AW152" s="14" t="s">
        <v>34</v>
      </c>
      <c r="AX152" s="14" t="s">
        <v>86</v>
      </c>
      <c r="AY152" s="203" t="s">
        <v>159</v>
      </c>
    </row>
    <row r="153" s="2" customFormat="1" ht="24.15" customHeight="1">
      <c r="A153" s="37"/>
      <c r="B153" s="179"/>
      <c r="C153" s="180" t="s">
        <v>179</v>
      </c>
      <c r="D153" s="180" t="s">
        <v>162</v>
      </c>
      <c r="E153" s="181" t="s">
        <v>380</v>
      </c>
      <c r="F153" s="182" t="s">
        <v>381</v>
      </c>
      <c r="G153" s="183" t="s">
        <v>330</v>
      </c>
      <c r="H153" s="184">
        <v>1009.16</v>
      </c>
      <c r="I153" s="185"/>
      <c r="J153" s="186">
        <f>ROUND(I153*H153,2)</f>
        <v>0</v>
      </c>
      <c r="K153" s="187"/>
      <c r="L153" s="38"/>
      <c r="M153" s="188" t="s">
        <v>1</v>
      </c>
      <c r="N153" s="189" t="s">
        <v>44</v>
      </c>
      <c r="O153" s="76"/>
      <c r="P153" s="190">
        <f>O153*H153</f>
        <v>0</v>
      </c>
      <c r="Q153" s="190">
        <v>0</v>
      </c>
      <c r="R153" s="190">
        <f>Q153*H153</f>
        <v>0</v>
      </c>
      <c r="S153" s="190">
        <v>0</v>
      </c>
      <c r="T153" s="191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92" t="s">
        <v>166</v>
      </c>
      <c r="AT153" s="192" t="s">
        <v>162</v>
      </c>
      <c r="AU153" s="192" t="s">
        <v>88</v>
      </c>
      <c r="AY153" s="18" t="s">
        <v>159</v>
      </c>
      <c r="BE153" s="193">
        <f>IF(N153="základní",J153,0)</f>
        <v>0</v>
      </c>
      <c r="BF153" s="193">
        <f>IF(N153="snížená",J153,0)</f>
        <v>0</v>
      </c>
      <c r="BG153" s="193">
        <f>IF(N153="zákl. přenesená",J153,0)</f>
        <v>0</v>
      </c>
      <c r="BH153" s="193">
        <f>IF(N153="sníž. přenesená",J153,0)</f>
        <v>0</v>
      </c>
      <c r="BI153" s="193">
        <f>IF(N153="nulová",J153,0)</f>
        <v>0</v>
      </c>
      <c r="BJ153" s="18" t="s">
        <v>86</v>
      </c>
      <c r="BK153" s="193">
        <f>ROUND(I153*H153,2)</f>
        <v>0</v>
      </c>
      <c r="BL153" s="18" t="s">
        <v>166</v>
      </c>
      <c r="BM153" s="192" t="s">
        <v>1158</v>
      </c>
    </row>
    <row r="154" s="15" customFormat="1">
      <c r="A154" s="15"/>
      <c r="B154" s="210"/>
      <c r="C154" s="15"/>
      <c r="D154" s="195" t="s">
        <v>167</v>
      </c>
      <c r="E154" s="211" t="s">
        <v>1</v>
      </c>
      <c r="F154" s="212" t="s">
        <v>1159</v>
      </c>
      <c r="G154" s="15"/>
      <c r="H154" s="213">
        <v>1009.16</v>
      </c>
      <c r="I154" s="214"/>
      <c r="J154" s="15"/>
      <c r="K154" s="15"/>
      <c r="L154" s="210"/>
      <c r="M154" s="215"/>
      <c r="N154" s="216"/>
      <c r="O154" s="216"/>
      <c r="P154" s="216"/>
      <c r="Q154" s="216"/>
      <c r="R154" s="216"/>
      <c r="S154" s="216"/>
      <c r="T154" s="217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11" t="s">
        <v>167</v>
      </c>
      <c r="AU154" s="211" t="s">
        <v>88</v>
      </c>
      <c r="AV154" s="15" t="s">
        <v>88</v>
      </c>
      <c r="AW154" s="15" t="s">
        <v>34</v>
      </c>
      <c r="AX154" s="15" t="s">
        <v>86</v>
      </c>
      <c r="AY154" s="211" t="s">
        <v>159</v>
      </c>
    </row>
    <row r="155" s="2" customFormat="1" ht="33" customHeight="1">
      <c r="A155" s="37"/>
      <c r="B155" s="179"/>
      <c r="C155" s="180" t="s">
        <v>194</v>
      </c>
      <c r="D155" s="180" t="s">
        <v>162</v>
      </c>
      <c r="E155" s="181" t="s">
        <v>384</v>
      </c>
      <c r="F155" s="182" t="s">
        <v>753</v>
      </c>
      <c r="G155" s="183" t="s">
        <v>330</v>
      </c>
      <c r="H155" s="184">
        <v>50.457999999999998</v>
      </c>
      <c r="I155" s="185"/>
      <c r="J155" s="186">
        <f>ROUND(I155*H155,2)</f>
        <v>0</v>
      </c>
      <c r="K155" s="187"/>
      <c r="L155" s="38"/>
      <c r="M155" s="188" t="s">
        <v>1</v>
      </c>
      <c r="N155" s="189" t="s">
        <v>44</v>
      </c>
      <c r="O155" s="76"/>
      <c r="P155" s="190">
        <f>O155*H155</f>
        <v>0</v>
      </c>
      <c r="Q155" s="190">
        <v>0</v>
      </c>
      <c r="R155" s="190">
        <f>Q155*H155</f>
        <v>0</v>
      </c>
      <c r="S155" s="190">
        <v>0</v>
      </c>
      <c r="T155" s="191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92" t="s">
        <v>166</v>
      </c>
      <c r="AT155" s="192" t="s">
        <v>162</v>
      </c>
      <c r="AU155" s="192" t="s">
        <v>88</v>
      </c>
      <c r="AY155" s="18" t="s">
        <v>159</v>
      </c>
      <c r="BE155" s="193">
        <f>IF(N155="základní",J155,0)</f>
        <v>0</v>
      </c>
      <c r="BF155" s="193">
        <f>IF(N155="snížená",J155,0)</f>
        <v>0</v>
      </c>
      <c r="BG155" s="193">
        <f>IF(N155="zákl. přenesená",J155,0)</f>
        <v>0</v>
      </c>
      <c r="BH155" s="193">
        <f>IF(N155="sníž. přenesená",J155,0)</f>
        <v>0</v>
      </c>
      <c r="BI155" s="193">
        <f>IF(N155="nulová",J155,0)</f>
        <v>0</v>
      </c>
      <c r="BJ155" s="18" t="s">
        <v>86</v>
      </c>
      <c r="BK155" s="193">
        <f>ROUND(I155*H155,2)</f>
        <v>0</v>
      </c>
      <c r="BL155" s="18" t="s">
        <v>166</v>
      </c>
      <c r="BM155" s="192" t="s">
        <v>1160</v>
      </c>
    </row>
    <row r="156" s="12" customFormat="1" ht="22.8" customHeight="1">
      <c r="A156" s="12"/>
      <c r="B156" s="166"/>
      <c r="C156" s="12"/>
      <c r="D156" s="167" t="s">
        <v>78</v>
      </c>
      <c r="E156" s="177" t="s">
        <v>387</v>
      </c>
      <c r="F156" s="177" t="s">
        <v>388</v>
      </c>
      <c r="G156" s="12"/>
      <c r="H156" s="12"/>
      <c r="I156" s="169"/>
      <c r="J156" s="178">
        <f>BK156</f>
        <v>0</v>
      </c>
      <c r="K156" s="12"/>
      <c r="L156" s="166"/>
      <c r="M156" s="171"/>
      <c r="N156" s="172"/>
      <c r="O156" s="172"/>
      <c r="P156" s="173">
        <f>SUM(P157:P161)</f>
        <v>0</v>
      </c>
      <c r="Q156" s="172"/>
      <c r="R156" s="173">
        <f>SUM(R157:R161)</f>
        <v>0</v>
      </c>
      <c r="S156" s="172"/>
      <c r="T156" s="174">
        <f>SUM(T157:T161)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167" t="s">
        <v>86</v>
      </c>
      <c r="AT156" s="175" t="s">
        <v>78</v>
      </c>
      <c r="AU156" s="175" t="s">
        <v>86</v>
      </c>
      <c r="AY156" s="167" t="s">
        <v>159</v>
      </c>
      <c r="BK156" s="176">
        <f>SUM(BK157:BK161)</f>
        <v>0</v>
      </c>
    </row>
    <row r="157" s="2" customFormat="1" ht="21.75" customHeight="1">
      <c r="A157" s="37"/>
      <c r="B157" s="179"/>
      <c r="C157" s="180" t="s">
        <v>184</v>
      </c>
      <c r="D157" s="180" t="s">
        <v>162</v>
      </c>
      <c r="E157" s="181" t="s">
        <v>390</v>
      </c>
      <c r="F157" s="182" t="s">
        <v>391</v>
      </c>
      <c r="G157" s="183" t="s">
        <v>330</v>
      </c>
      <c r="H157" s="184">
        <v>62.140000000000001</v>
      </c>
      <c r="I157" s="185"/>
      <c r="J157" s="186">
        <f>ROUND(I157*H157,2)</f>
        <v>0</v>
      </c>
      <c r="K157" s="187"/>
      <c r="L157" s="38"/>
      <c r="M157" s="188" t="s">
        <v>1</v>
      </c>
      <c r="N157" s="189" t="s">
        <v>44</v>
      </c>
      <c r="O157" s="76"/>
      <c r="P157" s="190">
        <f>O157*H157</f>
        <v>0</v>
      </c>
      <c r="Q157" s="190">
        <v>0</v>
      </c>
      <c r="R157" s="190">
        <f>Q157*H157</f>
        <v>0</v>
      </c>
      <c r="S157" s="190">
        <v>0</v>
      </c>
      <c r="T157" s="191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92" t="s">
        <v>166</v>
      </c>
      <c r="AT157" s="192" t="s">
        <v>162</v>
      </c>
      <c r="AU157" s="192" t="s">
        <v>88</v>
      </c>
      <c r="AY157" s="18" t="s">
        <v>159</v>
      </c>
      <c r="BE157" s="193">
        <f>IF(N157="základní",J157,0)</f>
        <v>0</v>
      </c>
      <c r="BF157" s="193">
        <f>IF(N157="snížená",J157,0)</f>
        <v>0</v>
      </c>
      <c r="BG157" s="193">
        <f>IF(N157="zákl. přenesená",J157,0)</f>
        <v>0</v>
      </c>
      <c r="BH157" s="193">
        <f>IF(N157="sníž. přenesená",J157,0)</f>
        <v>0</v>
      </c>
      <c r="BI157" s="193">
        <f>IF(N157="nulová",J157,0)</f>
        <v>0</v>
      </c>
      <c r="BJ157" s="18" t="s">
        <v>86</v>
      </c>
      <c r="BK157" s="193">
        <f>ROUND(I157*H157,2)</f>
        <v>0</v>
      </c>
      <c r="BL157" s="18" t="s">
        <v>166</v>
      </c>
      <c r="BM157" s="192" t="s">
        <v>1161</v>
      </c>
    </row>
    <row r="158" s="15" customFormat="1">
      <c r="A158" s="15"/>
      <c r="B158" s="210"/>
      <c r="C158" s="15"/>
      <c r="D158" s="195" t="s">
        <v>167</v>
      </c>
      <c r="E158" s="211" t="s">
        <v>1</v>
      </c>
      <c r="F158" s="212" t="s">
        <v>1162</v>
      </c>
      <c r="G158" s="15"/>
      <c r="H158" s="213">
        <v>19.699999999999999</v>
      </c>
      <c r="I158" s="214"/>
      <c r="J158" s="15"/>
      <c r="K158" s="15"/>
      <c r="L158" s="210"/>
      <c r="M158" s="215"/>
      <c r="N158" s="216"/>
      <c r="O158" s="216"/>
      <c r="P158" s="216"/>
      <c r="Q158" s="216"/>
      <c r="R158" s="216"/>
      <c r="S158" s="216"/>
      <c r="T158" s="217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11" t="s">
        <v>167</v>
      </c>
      <c r="AU158" s="211" t="s">
        <v>88</v>
      </c>
      <c r="AV158" s="15" t="s">
        <v>88</v>
      </c>
      <c r="AW158" s="15" t="s">
        <v>34</v>
      </c>
      <c r="AX158" s="15" t="s">
        <v>79</v>
      </c>
      <c r="AY158" s="211" t="s">
        <v>159</v>
      </c>
    </row>
    <row r="159" s="15" customFormat="1">
      <c r="A159" s="15"/>
      <c r="B159" s="210"/>
      <c r="C159" s="15"/>
      <c r="D159" s="195" t="s">
        <v>167</v>
      </c>
      <c r="E159" s="211" t="s">
        <v>1</v>
      </c>
      <c r="F159" s="212" t="s">
        <v>1163</v>
      </c>
      <c r="G159" s="15"/>
      <c r="H159" s="213">
        <v>42.439999999999998</v>
      </c>
      <c r="I159" s="214"/>
      <c r="J159" s="15"/>
      <c r="K159" s="15"/>
      <c r="L159" s="210"/>
      <c r="M159" s="215"/>
      <c r="N159" s="216"/>
      <c r="O159" s="216"/>
      <c r="P159" s="216"/>
      <c r="Q159" s="216"/>
      <c r="R159" s="216"/>
      <c r="S159" s="216"/>
      <c r="T159" s="217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11" t="s">
        <v>167</v>
      </c>
      <c r="AU159" s="211" t="s">
        <v>88</v>
      </c>
      <c r="AV159" s="15" t="s">
        <v>88</v>
      </c>
      <c r="AW159" s="15" t="s">
        <v>34</v>
      </c>
      <c r="AX159" s="15" t="s">
        <v>79</v>
      </c>
      <c r="AY159" s="211" t="s">
        <v>159</v>
      </c>
    </row>
    <row r="160" s="14" customFormat="1">
      <c r="A160" s="14"/>
      <c r="B160" s="202"/>
      <c r="C160" s="14"/>
      <c r="D160" s="195" t="s">
        <v>167</v>
      </c>
      <c r="E160" s="203" t="s">
        <v>1</v>
      </c>
      <c r="F160" s="204" t="s">
        <v>169</v>
      </c>
      <c r="G160" s="14"/>
      <c r="H160" s="205">
        <v>62.140000000000001</v>
      </c>
      <c r="I160" s="206"/>
      <c r="J160" s="14"/>
      <c r="K160" s="14"/>
      <c r="L160" s="202"/>
      <c r="M160" s="207"/>
      <c r="N160" s="208"/>
      <c r="O160" s="208"/>
      <c r="P160" s="208"/>
      <c r="Q160" s="208"/>
      <c r="R160" s="208"/>
      <c r="S160" s="208"/>
      <c r="T160" s="209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03" t="s">
        <v>167</v>
      </c>
      <c r="AU160" s="203" t="s">
        <v>88</v>
      </c>
      <c r="AV160" s="14" t="s">
        <v>166</v>
      </c>
      <c r="AW160" s="14" t="s">
        <v>34</v>
      </c>
      <c r="AX160" s="14" t="s">
        <v>86</v>
      </c>
      <c r="AY160" s="203" t="s">
        <v>159</v>
      </c>
    </row>
    <row r="161" s="2" customFormat="1" ht="24.15" customHeight="1">
      <c r="A161" s="37"/>
      <c r="B161" s="179"/>
      <c r="C161" s="180" t="s">
        <v>201</v>
      </c>
      <c r="D161" s="180" t="s">
        <v>162</v>
      </c>
      <c r="E161" s="181" t="s">
        <v>393</v>
      </c>
      <c r="F161" s="182" t="s">
        <v>394</v>
      </c>
      <c r="G161" s="183" t="s">
        <v>330</v>
      </c>
      <c r="H161" s="184">
        <v>62.140000000000001</v>
      </c>
      <c r="I161" s="185"/>
      <c r="J161" s="186">
        <f>ROUND(I161*H161,2)</f>
        <v>0</v>
      </c>
      <c r="K161" s="187"/>
      <c r="L161" s="38"/>
      <c r="M161" s="188" t="s">
        <v>1</v>
      </c>
      <c r="N161" s="189" t="s">
        <v>44</v>
      </c>
      <c r="O161" s="76"/>
      <c r="P161" s="190">
        <f>O161*H161</f>
        <v>0</v>
      </c>
      <c r="Q161" s="190">
        <v>0</v>
      </c>
      <c r="R161" s="190">
        <f>Q161*H161</f>
        <v>0</v>
      </c>
      <c r="S161" s="190">
        <v>0</v>
      </c>
      <c r="T161" s="191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92" t="s">
        <v>166</v>
      </c>
      <c r="AT161" s="192" t="s">
        <v>162</v>
      </c>
      <c r="AU161" s="192" t="s">
        <v>88</v>
      </c>
      <c r="AY161" s="18" t="s">
        <v>159</v>
      </c>
      <c r="BE161" s="193">
        <f>IF(N161="základní",J161,0)</f>
        <v>0</v>
      </c>
      <c r="BF161" s="193">
        <f>IF(N161="snížená",J161,0)</f>
        <v>0</v>
      </c>
      <c r="BG161" s="193">
        <f>IF(N161="zákl. přenesená",J161,0)</f>
        <v>0</v>
      </c>
      <c r="BH161" s="193">
        <f>IF(N161="sníž. přenesená",J161,0)</f>
        <v>0</v>
      </c>
      <c r="BI161" s="193">
        <f>IF(N161="nulová",J161,0)</f>
        <v>0</v>
      </c>
      <c r="BJ161" s="18" t="s">
        <v>86</v>
      </c>
      <c r="BK161" s="193">
        <f>ROUND(I161*H161,2)</f>
        <v>0</v>
      </c>
      <c r="BL161" s="18" t="s">
        <v>166</v>
      </c>
      <c r="BM161" s="192" t="s">
        <v>1164</v>
      </c>
    </row>
    <row r="162" s="12" customFormat="1" ht="25.92" customHeight="1">
      <c r="A162" s="12"/>
      <c r="B162" s="166"/>
      <c r="C162" s="12"/>
      <c r="D162" s="167" t="s">
        <v>78</v>
      </c>
      <c r="E162" s="168" t="s">
        <v>396</v>
      </c>
      <c r="F162" s="168" t="s">
        <v>397</v>
      </c>
      <c r="G162" s="12"/>
      <c r="H162" s="12"/>
      <c r="I162" s="169"/>
      <c r="J162" s="170">
        <f>BK162</f>
        <v>0</v>
      </c>
      <c r="K162" s="12"/>
      <c r="L162" s="166"/>
      <c r="M162" s="171"/>
      <c r="N162" s="172"/>
      <c r="O162" s="172"/>
      <c r="P162" s="173">
        <f>P163+P166</f>
        <v>0</v>
      </c>
      <c r="Q162" s="172"/>
      <c r="R162" s="173">
        <f>R163+R166</f>
        <v>2.4132600000000002</v>
      </c>
      <c r="S162" s="172"/>
      <c r="T162" s="174">
        <f>T163+T166</f>
        <v>0.37003999999999998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67" t="s">
        <v>88</v>
      </c>
      <c r="AT162" s="175" t="s">
        <v>78</v>
      </c>
      <c r="AU162" s="175" t="s">
        <v>79</v>
      </c>
      <c r="AY162" s="167" t="s">
        <v>159</v>
      </c>
      <c r="BK162" s="176">
        <f>BK163+BK166</f>
        <v>0</v>
      </c>
    </row>
    <row r="163" s="12" customFormat="1" ht="22.8" customHeight="1">
      <c r="A163" s="12"/>
      <c r="B163" s="166"/>
      <c r="C163" s="12"/>
      <c r="D163" s="167" t="s">
        <v>78</v>
      </c>
      <c r="E163" s="177" t="s">
        <v>937</v>
      </c>
      <c r="F163" s="177" t="s">
        <v>938</v>
      </c>
      <c r="G163" s="12"/>
      <c r="H163" s="12"/>
      <c r="I163" s="169"/>
      <c r="J163" s="178">
        <f>BK163</f>
        <v>0</v>
      </c>
      <c r="K163" s="12"/>
      <c r="L163" s="166"/>
      <c r="M163" s="171"/>
      <c r="N163" s="172"/>
      <c r="O163" s="172"/>
      <c r="P163" s="173">
        <f>SUM(P164:P165)</f>
        <v>0</v>
      </c>
      <c r="Q163" s="172"/>
      <c r="R163" s="173">
        <f>SUM(R164:R165)</f>
        <v>2.4132600000000002</v>
      </c>
      <c r="S163" s="172"/>
      <c r="T163" s="174">
        <f>SUM(T164:T165)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67" t="s">
        <v>88</v>
      </c>
      <c r="AT163" s="175" t="s">
        <v>78</v>
      </c>
      <c r="AU163" s="175" t="s">
        <v>86</v>
      </c>
      <c r="AY163" s="167" t="s">
        <v>159</v>
      </c>
      <c r="BK163" s="176">
        <f>SUM(BK164:BK165)</f>
        <v>0</v>
      </c>
    </row>
    <row r="164" s="2" customFormat="1" ht="37.8" customHeight="1">
      <c r="A164" s="37"/>
      <c r="B164" s="179"/>
      <c r="C164" s="180" t="s">
        <v>8</v>
      </c>
      <c r="D164" s="180" t="s">
        <v>162</v>
      </c>
      <c r="E164" s="181" t="s">
        <v>1165</v>
      </c>
      <c r="F164" s="182" t="s">
        <v>1166</v>
      </c>
      <c r="G164" s="183" t="s">
        <v>313</v>
      </c>
      <c r="H164" s="184">
        <v>65.400000000000006</v>
      </c>
      <c r="I164" s="185"/>
      <c r="J164" s="186">
        <f>ROUND(I164*H164,2)</f>
        <v>0</v>
      </c>
      <c r="K164" s="187"/>
      <c r="L164" s="38"/>
      <c r="M164" s="188" t="s">
        <v>1</v>
      </c>
      <c r="N164" s="189" t="s">
        <v>44</v>
      </c>
      <c r="O164" s="76"/>
      <c r="P164" s="190">
        <f>O164*H164</f>
        <v>0</v>
      </c>
      <c r="Q164" s="190">
        <v>0.036900000000000002</v>
      </c>
      <c r="R164" s="190">
        <f>Q164*H164</f>
        <v>2.4132600000000002</v>
      </c>
      <c r="S164" s="190">
        <v>0</v>
      </c>
      <c r="T164" s="191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92" t="s">
        <v>193</v>
      </c>
      <c r="AT164" s="192" t="s">
        <v>162</v>
      </c>
      <c r="AU164" s="192" t="s">
        <v>88</v>
      </c>
      <c r="AY164" s="18" t="s">
        <v>159</v>
      </c>
      <c r="BE164" s="193">
        <f>IF(N164="základní",J164,0)</f>
        <v>0</v>
      </c>
      <c r="BF164" s="193">
        <f>IF(N164="snížená",J164,0)</f>
        <v>0</v>
      </c>
      <c r="BG164" s="193">
        <f>IF(N164="zákl. přenesená",J164,0)</f>
        <v>0</v>
      </c>
      <c r="BH164" s="193">
        <f>IF(N164="sníž. přenesená",J164,0)</f>
        <v>0</v>
      </c>
      <c r="BI164" s="193">
        <f>IF(N164="nulová",J164,0)</f>
        <v>0</v>
      </c>
      <c r="BJ164" s="18" t="s">
        <v>86</v>
      </c>
      <c r="BK164" s="193">
        <f>ROUND(I164*H164,2)</f>
        <v>0</v>
      </c>
      <c r="BL164" s="18" t="s">
        <v>193</v>
      </c>
      <c r="BM164" s="192" t="s">
        <v>1167</v>
      </c>
    </row>
    <row r="165" s="15" customFormat="1">
      <c r="A165" s="15"/>
      <c r="B165" s="210"/>
      <c r="C165" s="15"/>
      <c r="D165" s="195" t="s">
        <v>167</v>
      </c>
      <c r="E165" s="211" t="s">
        <v>1</v>
      </c>
      <c r="F165" s="212" t="s">
        <v>1168</v>
      </c>
      <c r="G165" s="15"/>
      <c r="H165" s="213">
        <v>65.400000000000006</v>
      </c>
      <c r="I165" s="214"/>
      <c r="J165" s="15"/>
      <c r="K165" s="15"/>
      <c r="L165" s="210"/>
      <c r="M165" s="215"/>
      <c r="N165" s="216"/>
      <c r="O165" s="216"/>
      <c r="P165" s="216"/>
      <c r="Q165" s="216"/>
      <c r="R165" s="216"/>
      <c r="S165" s="216"/>
      <c r="T165" s="217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11" t="s">
        <v>167</v>
      </c>
      <c r="AU165" s="211" t="s">
        <v>88</v>
      </c>
      <c r="AV165" s="15" t="s">
        <v>88</v>
      </c>
      <c r="AW165" s="15" t="s">
        <v>34</v>
      </c>
      <c r="AX165" s="15" t="s">
        <v>86</v>
      </c>
      <c r="AY165" s="211" t="s">
        <v>159</v>
      </c>
    </row>
    <row r="166" s="12" customFormat="1" ht="22.8" customHeight="1">
      <c r="A166" s="12"/>
      <c r="B166" s="166"/>
      <c r="C166" s="12"/>
      <c r="D166" s="167" t="s">
        <v>78</v>
      </c>
      <c r="E166" s="177" t="s">
        <v>447</v>
      </c>
      <c r="F166" s="177" t="s">
        <v>789</v>
      </c>
      <c r="G166" s="12"/>
      <c r="H166" s="12"/>
      <c r="I166" s="169"/>
      <c r="J166" s="178">
        <f>BK166</f>
        <v>0</v>
      </c>
      <c r="K166" s="12"/>
      <c r="L166" s="166"/>
      <c r="M166" s="171"/>
      <c r="N166" s="172"/>
      <c r="O166" s="172"/>
      <c r="P166" s="173">
        <f>SUM(P167:P168)</f>
        <v>0</v>
      </c>
      <c r="Q166" s="172"/>
      <c r="R166" s="173">
        <f>SUM(R167:R168)</f>
        <v>0</v>
      </c>
      <c r="S166" s="172"/>
      <c r="T166" s="174">
        <f>SUM(T167:T168)</f>
        <v>0.37003999999999998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167" t="s">
        <v>88</v>
      </c>
      <c r="AT166" s="175" t="s">
        <v>78</v>
      </c>
      <c r="AU166" s="175" t="s">
        <v>86</v>
      </c>
      <c r="AY166" s="167" t="s">
        <v>159</v>
      </c>
      <c r="BK166" s="176">
        <f>SUM(BK167:BK168)</f>
        <v>0</v>
      </c>
    </row>
    <row r="167" s="2" customFormat="1" ht="16.5" customHeight="1">
      <c r="A167" s="37"/>
      <c r="B167" s="179"/>
      <c r="C167" s="180" t="s">
        <v>208</v>
      </c>
      <c r="D167" s="180" t="s">
        <v>162</v>
      </c>
      <c r="E167" s="181" t="s">
        <v>1169</v>
      </c>
      <c r="F167" s="182" t="s">
        <v>1170</v>
      </c>
      <c r="G167" s="183" t="s">
        <v>173</v>
      </c>
      <c r="H167" s="184">
        <v>18.501999999999999</v>
      </c>
      <c r="I167" s="185"/>
      <c r="J167" s="186">
        <f>ROUND(I167*H167,2)</f>
        <v>0</v>
      </c>
      <c r="K167" s="187"/>
      <c r="L167" s="38"/>
      <c r="M167" s="188" t="s">
        <v>1</v>
      </c>
      <c r="N167" s="189" t="s">
        <v>44</v>
      </c>
      <c r="O167" s="76"/>
      <c r="P167" s="190">
        <f>O167*H167</f>
        <v>0</v>
      </c>
      <c r="Q167" s="190">
        <v>0</v>
      </c>
      <c r="R167" s="190">
        <f>Q167*H167</f>
        <v>0</v>
      </c>
      <c r="S167" s="190">
        <v>0.02</v>
      </c>
      <c r="T167" s="191">
        <f>S167*H167</f>
        <v>0.37003999999999998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92" t="s">
        <v>193</v>
      </c>
      <c r="AT167" s="192" t="s">
        <v>162</v>
      </c>
      <c r="AU167" s="192" t="s">
        <v>88</v>
      </c>
      <c r="AY167" s="18" t="s">
        <v>159</v>
      </c>
      <c r="BE167" s="193">
        <f>IF(N167="základní",J167,0)</f>
        <v>0</v>
      </c>
      <c r="BF167" s="193">
        <f>IF(N167="snížená",J167,0)</f>
        <v>0</v>
      </c>
      <c r="BG167" s="193">
        <f>IF(N167="zákl. přenesená",J167,0)</f>
        <v>0</v>
      </c>
      <c r="BH167" s="193">
        <f>IF(N167="sníž. přenesená",J167,0)</f>
        <v>0</v>
      </c>
      <c r="BI167" s="193">
        <f>IF(N167="nulová",J167,0)</f>
        <v>0</v>
      </c>
      <c r="BJ167" s="18" t="s">
        <v>86</v>
      </c>
      <c r="BK167" s="193">
        <f>ROUND(I167*H167,2)</f>
        <v>0</v>
      </c>
      <c r="BL167" s="18" t="s">
        <v>193</v>
      </c>
      <c r="BM167" s="192" t="s">
        <v>1171</v>
      </c>
    </row>
    <row r="168" s="15" customFormat="1">
      <c r="A168" s="15"/>
      <c r="B168" s="210"/>
      <c r="C168" s="15"/>
      <c r="D168" s="195" t="s">
        <v>167</v>
      </c>
      <c r="E168" s="211" t="s">
        <v>1</v>
      </c>
      <c r="F168" s="212" t="s">
        <v>1172</v>
      </c>
      <c r="G168" s="15"/>
      <c r="H168" s="213">
        <v>18.501999999999999</v>
      </c>
      <c r="I168" s="214"/>
      <c r="J168" s="15"/>
      <c r="K168" s="15"/>
      <c r="L168" s="210"/>
      <c r="M168" s="238"/>
      <c r="N168" s="239"/>
      <c r="O168" s="239"/>
      <c r="P168" s="239"/>
      <c r="Q168" s="239"/>
      <c r="R168" s="239"/>
      <c r="S168" s="239"/>
      <c r="T168" s="240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11" t="s">
        <v>167</v>
      </c>
      <c r="AU168" s="211" t="s">
        <v>88</v>
      </c>
      <c r="AV168" s="15" t="s">
        <v>88</v>
      </c>
      <c r="AW168" s="15" t="s">
        <v>34</v>
      </c>
      <c r="AX168" s="15" t="s">
        <v>86</v>
      </c>
      <c r="AY168" s="211" t="s">
        <v>159</v>
      </c>
    </row>
    <row r="169" s="2" customFormat="1" ht="6.96" customHeight="1">
      <c r="A169" s="37"/>
      <c r="B169" s="59"/>
      <c r="C169" s="60"/>
      <c r="D169" s="60"/>
      <c r="E169" s="60"/>
      <c r="F169" s="60"/>
      <c r="G169" s="60"/>
      <c r="H169" s="60"/>
      <c r="I169" s="60"/>
      <c r="J169" s="60"/>
      <c r="K169" s="60"/>
      <c r="L169" s="38"/>
      <c r="M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</row>
  </sheetData>
  <autoFilter ref="C124:K168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91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88</v>
      </c>
    </row>
    <row r="4" s="1" customFormat="1" ht="24.96" customHeight="1">
      <c r="B4" s="21"/>
      <c r="D4" s="22" t="s">
        <v>121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26.25" customHeight="1">
      <c r="B7" s="21"/>
      <c r="E7" s="128" t="str">
        <f>'Rekapitulace stavby'!K6</f>
        <v>Rekonstrukce kaple sv. Ducha a Božího hrobu v Liběchově - 2024</v>
      </c>
      <c r="F7" s="31"/>
      <c r="G7" s="31"/>
      <c r="H7" s="31"/>
      <c r="L7" s="21"/>
    </row>
    <row r="8" s="1" customFormat="1" ht="12" customHeight="1">
      <c r="B8" s="21"/>
      <c r="D8" s="31" t="s">
        <v>122</v>
      </c>
      <c r="L8" s="21"/>
    </row>
    <row r="9" s="2" customFormat="1" ht="16.5" customHeight="1">
      <c r="A9" s="37"/>
      <c r="B9" s="38"/>
      <c r="C9" s="37"/>
      <c r="D9" s="37"/>
      <c r="E9" s="128" t="s">
        <v>123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124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123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23. 9. 2024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">
        <v>26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">
        <v>27</v>
      </c>
      <c r="F17" s="37"/>
      <c r="G17" s="37"/>
      <c r="H17" s="37"/>
      <c r="I17" s="31" t="s">
        <v>28</v>
      </c>
      <c r="J17" s="26" t="s">
        <v>1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29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28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31</v>
      </c>
      <c r="E22" s="37"/>
      <c r="F22" s="37"/>
      <c r="G22" s="37"/>
      <c r="H22" s="37"/>
      <c r="I22" s="31" t="s">
        <v>25</v>
      </c>
      <c r="J22" s="26" t="s">
        <v>32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33</v>
      </c>
      <c r="F23" s="37"/>
      <c r="G23" s="37"/>
      <c r="H23" s="37"/>
      <c r="I23" s="31" t="s">
        <v>28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35</v>
      </c>
      <c r="E25" s="37"/>
      <c r="F25" s="37"/>
      <c r="G25" s="37"/>
      <c r="H25" s="37"/>
      <c r="I25" s="31" t="s">
        <v>25</v>
      </c>
      <c r="J25" s="26" t="str">
        <f>IF('Rekapitulace stavby'!AN19="","",'Rekapitulace stavby'!AN19)</f>
        <v/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tr">
        <f>IF('Rekapitulace stavby'!E20="","",'Rekapitulace stavby'!E20)</f>
        <v xml:space="preserve"> </v>
      </c>
      <c r="F26" s="37"/>
      <c r="G26" s="37"/>
      <c r="H26" s="37"/>
      <c r="I26" s="31" t="s">
        <v>28</v>
      </c>
      <c r="J26" s="26" t="str">
        <f>IF('Rekapitulace stavby'!AN20="","",'Rekapitulace stavby'!AN20)</f>
        <v/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37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39</v>
      </c>
      <c r="E32" s="37"/>
      <c r="F32" s="37"/>
      <c r="G32" s="37"/>
      <c r="H32" s="37"/>
      <c r="I32" s="37"/>
      <c r="J32" s="95">
        <f>ROUND(J134,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41</v>
      </c>
      <c r="G34" s="37"/>
      <c r="H34" s="37"/>
      <c r="I34" s="42" t="s">
        <v>40</v>
      </c>
      <c r="J34" s="42" t="s">
        <v>42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43</v>
      </c>
      <c r="E35" s="31" t="s">
        <v>44</v>
      </c>
      <c r="F35" s="134">
        <f>ROUND((SUM(BE134:BE276)),  2)</f>
        <v>0</v>
      </c>
      <c r="G35" s="37"/>
      <c r="H35" s="37"/>
      <c r="I35" s="135">
        <v>0.20999999999999999</v>
      </c>
      <c r="J35" s="134">
        <f>ROUND(((SUM(BE134:BE276))*I35), 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45</v>
      </c>
      <c r="F36" s="134">
        <f>ROUND((SUM(BF134:BF276)),  2)</f>
        <v>0</v>
      </c>
      <c r="G36" s="37"/>
      <c r="H36" s="37"/>
      <c r="I36" s="135">
        <v>0.12</v>
      </c>
      <c r="J36" s="134">
        <f>ROUND(((SUM(BF134:BF276))*I36), 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46</v>
      </c>
      <c r="F37" s="134">
        <f>ROUND((SUM(BG134:BG276)), 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47</v>
      </c>
      <c r="F38" s="134">
        <f>ROUND((SUM(BH134:BH276)),  2)</f>
        <v>0</v>
      </c>
      <c r="G38" s="37"/>
      <c r="H38" s="37"/>
      <c r="I38" s="135">
        <v>0.12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48</v>
      </c>
      <c r="F39" s="134">
        <f>ROUND((SUM(BI134:BI276)), 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49</v>
      </c>
      <c r="E41" s="80"/>
      <c r="F41" s="80"/>
      <c r="G41" s="138" t="s">
        <v>50</v>
      </c>
      <c r="H41" s="139" t="s">
        <v>51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52</v>
      </c>
      <c r="E50" s="56"/>
      <c r="F50" s="56"/>
      <c r="G50" s="55" t="s">
        <v>53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54</v>
      </c>
      <c r="E61" s="40"/>
      <c r="F61" s="142" t="s">
        <v>55</v>
      </c>
      <c r="G61" s="57" t="s">
        <v>54</v>
      </c>
      <c r="H61" s="40"/>
      <c r="I61" s="40"/>
      <c r="J61" s="143" t="s">
        <v>55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56</v>
      </c>
      <c r="E65" s="58"/>
      <c r="F65" s="58"/>
      <c r="G65" s="55" t="s">
        <v>57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54</v>
      </c>
      <c r="E76" s="40"/>
      <c r="F76" s="142" t="s">
        <v>55</v>
      </c>
      <c r="G76" s="57" t="s">
        <v>54</v>
      </c>
      <c r="H76" s="40"/>
      <c r="I76" s="40"/>
      <c r="J76" s="143" t="s">
        <v>55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125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8" t="str">
        <f>E7</f>
        <v>Rekonstrukce kaple sv. Ducha a Božího hrobu v Liběchově - 2024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122</v>
      </c>
      <c r="L86" s="21"/>
    </row>
    <row r="87" s="2" customFormat="1" ht="16.5" customHeight="1">
      <c r="A87" s="37"/>
      <c r="B87" s="38"/>
      <c r="C87" s="37"/>
      <c r="D87" s="37"/>
      <c r="E87" s="128" t="s">
        <v>123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124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>01 - Oprava interiéru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 xml:space="preserve">Obec Liběchov </v>
      </c>
      <c r="G91" s="37"/>
      <c r="H91" s="37"/>
      <c r="I91" s="31" t="s">
        <v>22</v>
      </c>
      <c r="J91" s="68" t="str">
        <f>IF(J14="","",J14)</f>
        <v>23. 9. 2024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25.65" customHeight="1">
      <c r="A93" s="37"/>
      <c r="B93" s="38"/>
      <c r="C93" s="31" t="s">
        <v>24</v>
      </c>
      <c r="D93" s="37"/>
      <c r="E93" s="37"/>
      <c r="F93" s="26" t="str">
        <f>E17</f>
        <v>Město Liběchov, Rumburská 53, 277 21 Liběchov</v>
      </c>
      <c r="G93" s="37"/>
      <c r="H93" s="37"/>
      <c r="I93" s="31" t="s">
        <v>31</v>
      </c>
      <c r="J93" s="35" t="str">
        <f>E23</f>
        <v>DigiTry Art Technologies s.r.o.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29</v>
      </c>
      <c r="D94" s="37"/>
      <c r="E94" s="37"/>
      <c r="F94" s="26" t="str">
        <f>IF(E20="","",E20)</f>
        <v>Vyplň údaj</v>
      </c>
      <c r="G94" s="37"/>
      <c r="H94" s="37"/>
      <c r="I94" s="31" t="s">
        <v>35</v>
      </c>
      <c r="J94" s="35" t="str">
        <f>E26</f>
        <v xml:space="preserve"> 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126</v>
      </c>
      <c r="D96" s="136"/>
      <c r="E96" s="136"/>
      <c r="F96" s="136"/>
      <c r="G96" s="136"/>
      <c r="H96" s="136"/>
      <c r="I96" s="136"/>
      <c r="J96" s="145" t="s">
        <v>127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128</v>
      </c>
      <c r="D98" s="37"/>
      <c r="E98" s="37"/>
      <c r="F98" s="37"/>
      <c r="G98" s="37"/>
      <c r="H98" s="37"/>
      <c r="I98" s="37"/>
      <c r="J98" s="95">
        <f>J134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129</v>
      </c>
    </row>
    <row r="99" s="9" customFormat="1" ht="24.96" customHeight="1">
      <c r="A99" s="9"/>
      <c r="B99" s="147"/>
      <c r="C99" s="9"/>
      <c r="D99" s="148" t="s">
        <v>130</v>
      </c>
      <c r="E99" s="149"/>
      <c r="F99" s="149"/>
      <c r="G99" s="149"/>
      <c r="H99" s="149"/>
      <c r="I99" s="149"/>
      <c r="J99" s="150">
        <f>J135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131</v>
      </c>
      <c r="E100" s="153"/>
      <c r="F100" s="153"/>
      <c r="G100" s="153"/>
      <c r="H100" s="153"/>
      <c r="I100" s="153"/>
      <c r="J100" s="154">
        <f>J136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1"/>
      <c r="C101" s="10"/>
      <c r="D101" s="152" t="s">
        <v>132</v>
      </c>
      <c r="E101" s="153"/>
      <c r="F101" s="153"/>
      <c r="G101" s="153"/>
      <c r="H101" s="153"/>
      <c r="I101" s="153"/>
      <c r="J101" s="154">
        <f>J140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1"/>
      <c r="C102" s="10"/>
      <c r="D102" s="152" t="s">
        <v>133</v>
      </c>
      <c r="E102" s="153"/>
      <c r="F102" s="153"/>
      <c r="G102" s="153"/>
      <c r="H102" s="153"/>
      <c r="I102" s="153"/>
      <c r="J102" s="154">
        <f>J144</f>
        <v>0</v>
      </c>
      <c r="K102" s="10"/>
      <c r="L102" s="15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1"/>
      <c r="C103" s="10"/>
      <c r="D103" s="152" t="s">
        <v>134</v>
      </c>
      <c r="E103" s="153"/>
      <c r="F103" s="153"/>
      <c r="G103" s="153"/>
      <c r="H103" s="153"/>
      <c r="I103" s="153"/>
      <c r="J103" s="154">
        <f>J175</f>
        <v>0</v>
      </c>
      <c r="K103" s="10"/>
      <c r="L103" s="15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1"/>
      <c r="C104" s="10"/>
      <c r="D104" s="152" t="s">
        <v>135</v>
      </c>
      <c r="E104" s="153"/>
      <c r="F104" s="153"/>
      <c r="G104" s="153"/>
      <c r="H104" s="153"/>
      <c r="I104" s="153"/>
      <c r="J104" s="154">
        <f>J209</f>
        <v>0</v>
      </c>
      <c r="K104" s="10"/>
      <c r="L104" s="15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1"/>
      <c r="C105" s="10"/>
      <c r="D105" s="152" t="s">
        <v>136</v>
      </c>
      <c r="E105" s="153"/>
      <c r="F105" s="153"/>
      <c r="G105" s="153"/>
      <c r="H105" s="153"/>
      <c r="I105" s="153"/>
      <c r="J105" s="154">
        <f>J217</f>
        <v>0</v>
      </c>
      <c r="K105" s="10"/>
      <c r="L105" s="15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47"/>
      <c r="C106" s="9"/>
      <c r="D106" s="148" t="s">
        <v>137</v>
      </c>
      <c r="E106" s="149"/>
      <c r="F106" s="149"/>
      <c r="G106" s="149"/>
      <c r="H106" s="149"/>
      <c r="I106" s="149"/>
      <c r="J106" s="150">
        <f>J220</f>
        <v>0</v>
      </c>
      <c r="K106" s="9"/>
      <c r="L106" s="147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51"/>
      <c r="C107" s="10"/>
      <c r="D107" s="152" t="s">
        <v>138</v>
      </c>
      <c r="E107" s="153"/>
      <c r="F107" s="153"/>
      <c r="G107" s="153"/>
      <c r="H107" s="153"/>
      <c r="I107" s="153"/>
      <c r="J107" s="154">
        <f>J221</f>
        <v>0</v>
      </c>
      <c r="K107" s="10"/>
      <c r="L107" s="15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51"/>
      <c r="C108" s="10"/>
      <c r="D108" s="152" t="s">
        <v>139</v>
      </c>
      <c r="E108" s="153"/>
      <c r="F108" s="153"/>
      <c r="G108" s="153"/>
      <c r="H108" s="153"/>
      <c r="I108" s="153"/>
      <c r="J108" s="154">
        <f>J223</f>
        <v>0</v>
      </c>
      <c r="K108" s="10"/>
      <c r="L108" s="15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51"/>
      <c r="C109" s="10"/>
      <c r="D109" s="152" t="s">
        <v>140</v>
      </c>
      <c r="E109" s="153"/>
      <c r="F109" s="153"/>
      <c r="G109" s="153"/>
      <c r="H109" s="153"/>
      <c r="I109" s="153"/>
      <c r="J109" s="154">
        <f>J246</f>
        <v>0</v>
      </c>
      <c r="K109" s="10"/>
      <c r="L109" s="15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51"/>
      <c r="C110" s="10"/>
      <c r="D110" s="152" t="s">
        <v>141</v>
      </c>
      <c r="E110" s="153"/>
      <c r="F110" s="153"/>
      <c r="G110" s="153"/>
      <c r="H110" s="153"/>
      <c r="I110" s="153"/>
      <c r="J110" s="154">
        <f>J253</f>
        <v>0</v>
      </c>
      <c r="K110" s="10"/>
      <c r="L110" s="15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51"/>
      <c r="C111" s="10"/>
      <c r="D111" s="152" t="s">
        <v>142</v>
      </c>
      <c r="E111" s="153"/>
      <c r="F111" s="153"/>
      <c r="G111" s="153"/>
      <c r="H111" s="153"/>
      <c r="I111" s="153"/>
      <c r="J111" s="154">
        <f>J268</f>
        <v>0</v>
      </c>
      <c r="K111" s="10"/>
      <c r="L111" s="15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51"/>
      <c r="C112" s="10"/>
      <c r="D112" s="152" t="s">
        <v>143</v>
      </c>
      <c r="E112" s="153"/>
      <c r="F112" s="153"/>
      <c r="G112" s="153"/>
      <c r="H112" s="153"/>
      <c r="I112" s="153"/>
      <c r="J112" s="154">
        <f>J273</f>
        <v>0</v>
      </c>
      <c r="K112" s="10"/>
      <c r="L112" s="15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2" customFormat="1" ht="21.84" customHeight="1">
      <c r="A113" s="37"/>
      <c r="B113" s="38"/>
      <c r="C113" s="37"/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59"/>
      <c r="C114" s="60"/>
      <c r="D114" s="60"/>
      <c r="E114" s="60"/>
      <c r="F114" s="60"/>
      <c r="G114" s="60"/>
      <c r="H114" s="60"/>
      <c r="I114" s="60"/>
      <c r="J114" s="60"/>
      <c r="K114" s="60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8" s="2" customFormat="1" ht="6.96" customHeight="1">
      <c r="A118" s="37"/>
      <c r="B118" s="61"/>
      <c r="C118" s="62"/>
      <c r="D118" s="62"/>
      <c r="E118" s="62"/>
      <c r="F118" s="62"/>
      <c r="G118" s="62"/>
      <c r="H118" s="62"/>
      <c r="I118" s="62"/>
      <c r="J118" s="62"/>
      <c r="K118" s="62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24.96" customHeight="1">
      <c r="A119" s="37"/>
      <c r="B119" s="38"/>
      <c r="C119" s="22" t="s">
        <v>144</v>
      </c>
      <c r="D119" s="37"/>
      <c r="E119" s="37"/>
      <c r="F119" s="37"/>
      <c r="G119" s="37"/>
      <c r="H119" s="37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31" t="s">
        <v>16</v>
      </c>
      <c r="D121" s="37"/>
      <c r="E121" s="37"/>
      <c r="F121" s="37"/>
      <c r="G121" s="37"/>
      <c r="H121" s="37"/>
      <c r="I121" s="37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26.25" customHeight="1">
      <c r="A122" s="37"/>
      <c r="B122" s="38"/>
      <c r="C122" s="37"/>
      <c r="D122" s="37"/>
      <c r="E122" s="128" t="str">
        <f>E7</f>
        <v>Rekonstrukce kaple sv. Ducha a Božího hrobu v Liběchově - 2024</v>
      </c>
      <c r="F122" s="31"/>
      <c r="G122" s="31"/>
      <c r="H122" s="31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1" customFormat="1" ht="12" customHeight="1">
      <c r="B123" s="21"/>
      <c r="C123" s="31" t="s">
        <v>122</v>
      </c>
      <c r="L123" s="21"/>
    </row>
    <row r="124" s="2" customFormat="1" ht="16.5" customHeight="1">
      <c r="A124" s="37"/>
      <c r="B124" s="38"/>
      <c r="C124" s="37"/>
      <c r="D124" s="37"/>
      <c r="E124" s="128" t="s">
        <v>123</v>
      </c>
      <c r="F124" s="37"/>
      <c r="G124" s="37"/>
      <c r="H124" s="37"/>
      <c r="I124" s="37"/>
      <c r="J124" s="37"/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2" customHeight="1">
      <c r="A125" s="37"/>
      <c r="B125" s="38"/>
      <c r="C125" s="31" t="s">
        <v>124</v>
      </c>
      <c r="D125" s="37"/>
      <c r="E125" s="37"/>
      <c r="F125" s="37"/>
      <c r="G125" s="37"/>
      <c r="H125" s="37"/>
      <c r="I125" s="37"/>
      <c r="J125" s="37"/>
      <c r="K125" s="37"/>
      <c r="L125" s="54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6.5" customHeight="1">
      <c r="A126" s="37"/>
      <c r="B126" s="38"/>
      <c r="C126" s="37"/>
      <c r="D126" s="37"/>
      <c r="E126" s="66" t="str">
        <f>E11</f>
        <v>01 - Oprava interiéru</v>
      </c>
      <c r="F126" s="37"/>
      <c r="G126" s="37"/>
      <c r="H126" s="37"/>
      <c r="I126" s="37"/>
      <c r="J126" s="37"/>
      <c r="K126" s="37"/>
      <c r="L126" s="54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6.96" customHeight="1">
      <c r="A127" s="37"/>
      <c r="B127" s="38"/>
      <c r="C127" s="37"/>
      <c r="D127" s="37"/>
      <c r="E127" s="37"/>
      <c r="F127" s="37"/>
      <c r="G127" s="37"/>
      <c r="H127" s="37"/>
      <c r="I127" s="37"/>
      <c r="J127" s="37"/>
      <c r="K127" s="37"/>
      <c r="L127" s="54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2" customHeight="1">
      <c r="A128" s="37"/>
      <c r="B128" s="38"/>
      <c r="C128" s="31" t="s">
        <v>20</v>
      </c>
      <c r="D128" s="37"/>
      <c r="E128" s="37"/>
      <c r="F128" s="26" t="str">
        <f>F14</f>
        <v xml:space="preserve">Obec Liběchov </v>
      </c>
      <c r="G128" s="37"/>
      <c r="H128" s="37"/>
      <c r="I128" s="31" t="s">
        <v>22</v>
      </c>
      <c r="J128" s="68" t="str">
        <f>IF(J14="","",J14)</f>
        <v>23. 9. 2024</v>
      </c>
      <c r="K128" s="37"/>
      <c r="L128" s="54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6.96" customHeight="1">
      <c r="A129" s="37"/>
      <c r="B129" s="38"/>
      <c r="C129" s="37"/>
      <c r="D129" s="37"/>
      <c r="E129" s="37"/>
      <c r="F129" s="37"/>
      <c r="G129" s="37"/>
      <c r="H129" s="37"/>
      <c r="I129" s="37"/>
      <c r="J129" s="37"/>
      <c r="K129" s="37"/>
      <c r="L129" s="54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25.65" customHeight="1">
      <c r="A130" s="37"/>
      <c r="B130" s="38"/>
      <c r="C130" s="31" t="s">
        <v>24</v>
      </c>
      <c r="D130" s="37"/>
      <c r="E130" s="37"/>
      <c r="F130" s="26" t="str">
        <f>E17</f>
        <v>Město Liběchov, Rumburská 53, 277 21 Liběchov</v>
      </c>
      <c r="G130" s="37"/>
      <c r="H130" s="37"/>
      <c r="I130" s="31" t="s">
        <v>31</v>
      </c>
      <c r="J130" s="35" t="str">
        <f>E23</f>
        <v>DigiTry Art Technologies s.r.o.</v>
      </c>
      <c r="K130" s="37"/>
      <c r="L130" s="54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15.15" customHeight="1">
      <c r="A131" s="37"/>
      <c r="B131" s="38"/>
      <c r="C131" s="31" t="s">
        <v>29</v>
      </c>
      <c r="D131" s="37"/>
      <c r="E131" s="37"/>
      <c r="F131" s="26" t="str">
        <f>IF(E20="","",E20)</f>
        <v>Vyplň údaj</v>
      </c>
      <c r="G131" s="37"/>
      <c r="H131" s="37"/>
      <c r="I131" s="31" t="s">
        <v>35</v>
      </c>
      <c r="J131" s="35" t="str">
        <f>E26</f>
        <v xml:space="preserve"> </v>
      </c>
      <c r="K131" s="37"/>
      <c r="L131" s="54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2" customFormat="1" ht="10.32" customHeight="1">
      <c r="A132" s="37"/>
      <c r="B132" s="38"/>
      <c r="C132" s="37"/>
      <c r="D132" s="37"/>
      <c r="E132" s="37"/>
      <c r="F132" s="37"/>
      <c r="G132" s="37"/>
      <c r="H132" s="37"/>
      <c r="I132" s="37"/>
      <c r="J132" s="37"/>
      <c r="K132" s="37"/>
      <c r="L132" s="54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</row>
    <row r="133" s="11" customFormat="1" ht="29.28" customHeight="1">
      <c r="A133" s="155"/>
      <c r="B133" s="156"/>
      <c r="C133" s="157" t="s">
        <v>145</v>
      </c>
      <c r="D133" s="158" t="s">
        <v>64</v>
      </c>
      <c r="E133" s="158" t="s">
        <v>60</v>
      </c>
      <c r="F133" s="158" t="s">
        <v>61</v>
      </c>
      <c r="G133" s="158" t="s">
        <v>146</v>
      </c>
      <c r="H133" s="158" t="s">
        <v>147</v>
      </c>
      <c r="I133" s="158" t="s">
        <v>148</v>
      </c>
      <c r="J133" s="159" t="s">
        <v>127</v>
      </c>
      <c r="K133" s="160" t="s">
        <v>149</v>
      </c>
      <c r="L133" s="161"/>
      <c r="M133" s="85" t="s">
        <v>1</v>
      </c>
      <c r="N133" s="86" t="s">
        <v>43</v>
      </c>
      <c r="O133" s="86" t="s">
        <v>150</v>
      </c>
      <c r="P133" s="86" t="s">
        <v>151</v>
      </c>
      <c r="Q133" s="86" t="s">
        <v>152</v>
      </c>
      <c r="R133" s="86" t="s">
        <v>153</v>
      </c>
      <c r="S133" s="86" t="s">
        <v>154</v>
      </c>
      <c r="T133" s="87" t="s">
        <v>155</v>
      </c>
      <c r="U133" s="155"/>
      <c r="V133" s="155"/>
      <c r="W133" s="155"/>
      <c r="X133" s="155"/>
      <c r="Y133" s="155"/>
      <c r="Z133" s="155"/>
      <c r="AA133" s="155"/>
      <c r="AB133" s="155"/>
      <c r="AC133" s="155"/>
      <c r="AD133" s="155"/>
      <c r="AE133" s="155"/>
    </row>
    <row r="134" s="2" customFormat="1" ht="22.8" customHeight="1">
      <c r="A134" s="37"/>
      <c r="B134" s="38"/>
      <c r="C134" s="92" t="s">
        <v>156</v>
      </c>
      <c r="D134" s="37"/>
      <c r="E134" s="37"/>
      <c r="F134" s="37"/>
      <c r="G134" s="37"/>
      <c r="H134" s="37"/>
      <c r="I134" s="37"/>
      <c r="J134" s="162">
        <f>BK134</f>
        <v>0</v>
      </c>
      <c r="K134" s="37"/>
      <c r="L134" s="38"/>
      <c r="M134" s="88"/>
      <c r="N134" s="72"/>
      <c r="O134" s="89"/>
      <c r="P134" s="163">
        <f>P135+P220</f>
        <v>0</v>
      </c>
      <c r="Q134" s="89"/>
      <c r="R134" s="163">
        <f>R135+R220</f>
        <v>3.0243562800000001</v>
      </c>
      <c r="S134" s="89"/>
      <c r="T134" s="164">
        <f>T135+T220</f>
        <v>2.2035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8" t="s">
        <v>78</v>
      </c>
      <c r="AU134" s="18" t="s">
        <v>129</v>
      </c>
      <c r="BK134" s="165">
        <f>BK135+BK220</f>
        <v>0</v>
      </c>
    </row>
    <row r="135" s="12" customFormat="1" ht="25.92" customHeight="1">
      <c r="A135" s="12"/>
      <c r="B135" s="166"/>
      <c r="C135" s="12"/>
      <c r="D135" s="167" t="s">
        <v>78</v>
      </c>
      <c r="E135" s="168" t="s">
        <v>157</v>
      </c>
      <c r="F135" s="168" t="s">
        <v>158</v>
      </c>
      <c r="G135" s="12"/>
      <c r="H135" s="12"/>
      <c r="I135" s="169"/>
      <c r="J135" s="170">
        <f>BK135</f>
        <v>0</v>
      </c>
      <c r="K135" s="12"/>
      <c r="L135" s="166"/>
      <c r="M135" s="171"/>
      <c r="N135" s="172"/>
      <c r="O135" s="172"/>
      <c r="P135" s="173">
        <f>P136+P140+P144+P175+P209+P217</f>
        <v>0</v>
      </c>
      <c r="Q135" s="172"/>
      <c r="R135" s="173">
        <f>R136+R140+R144+R175+R209+R217</f>
        <v>3.0190475000000001</v>
      </c>
      <c r="S135" s="172"/>
      <c r="T135" s="174">
        <f>T136+T140+T144+T175+T209+T217</f>
        <v>2.2035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67" t="s">
        <v>86</v>
      </c>
      <c r="AT135" s="175" t="s">
        <v>78</v>
      </c>
      <c r="AU135" s="175" t="s">
        <v>79</v>
      </c>
      <c r="AY135" s="167" t="s">
        <v>159</v>
      </c>
      <c r="BK135" s="176">
        <f>BK136+BK140+BK144+BK175+BK209+BK217</f>
        <v>0</v>
      </c>
    </row>
    <row r="136" s="12" customFormat="1" ht="22.8" customHeight="1">
      <c r="A136" s="12"/>
      <c r="B136" s="166"/>
      <c r="C136" s="12"/>
      <c r="D136" s="167" t="s">
        <v>78</v>
      </c>
      <c r="E136" s="177" t="s">
        <v>160</v>
      </c>
      <c r="F136" s="177" t="s">
        <v>161</v>
      </c>
      <c r="G136" s="12"/>
      <c r="H136" s="12"/>
      <c r="I136" s="169"/>
      <c r="J136" s="178">
        <f>BK136</f>
        <v>0</v>
      </c>
      <c r="K136" s="12"/>
      <c r="L136" s="166"/>
      <c r="M136" s="171"/>
      <c r="N136" s="172"/>
      <c r="O136" s="172"/>
      <c r="P136" s="173">
        <f>SUM(P137:P139)</f>
        <v>0</v>
      </c>
      <c r="Q136" s="172"/>
      <c r="R136" s="173">
        <f>SUM(R137:R139)</f>
        <v>0</v>
      </c>
      <c r="S136" s="172"/>
      <c r="T136" s="174">
        <f>SUM(T137:T139)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67" t="s">
        <v>86</v>
      </c>
      <c r="AT136" s="175" t="s">
        <v>78</v>
      </c>
      <c r="AU136" s="175" t="s">
        <v>86</v>
      </c>
      <c r="AY136" s="167" t="s">
        <v>159</v>
      </c>
      <c r="BK136" s="176">
        <f>SUM(BK137:BK139)</f>
        <v>0</v>
      </c>
    </row>
    <row r="137" s="2" customFormat="1" ht="24.15" customHeight="1">
      <c r="A137" s="37"/>
      <c r="B137" s="179"/>
      <c r="C137" s="180" t="s">
        <v>86</v>
      </c>
      <c r="D137" s="180" t="s">
        <v>162</v>
      </c>
      <c r="E137" s="181" t="s">
        <v>163</v>
      </c>
      <c r="F137" s="182" t="s">
        <v>164</v>
      </c>
      <c r="G137" s="183" t="s">
        <v>165</v>
      </c>
      <c r="H137" s="184">
        <v>0</v>
      </c>
      <c r="I137" s="185"/>
      <c r="J137" s="186">
        <f>ROUND(I137*H137,2)</f>
        <v>0</v>
      </c>
      <c r="K137" s="187"/>
      <c r="L137" s="38"/>
      <c r="M137" s="188" t="s">
        <v>1</v>
      </c>
      <c r="N137" s="189" t="s">
        <v>44</v>
      </c>
      <c r="O137" s="76"/>
      <c r="P137" s="190">
        <f>O137*H137</f>
        <v>0</v>
      </c>
      <c r="Q137" s="190">
        <v>1.8775</v>
      </c>
      <c r="R137" s="190">
        <f>Q137*H137</f>
        <v>0</v>
      </c>
      <c r="S137" s="190">
        <v>0</v>
      </c>
      <c r="T137" s="191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2" t="s">
        <v>166</v>
      </c>
      <c r="AT137" s="192" t="s">
        <v>162</v>
      </c>
      <c r="AU137" s="192" t="s">
        <v>88</v>
      </c>
      <c r="AY137" s="18" t="s">
        <v>159</v>
      </c>
      <c r="BE137" s="193">
        <f>IF(N137="základní",J137,0)</f>
        <v>0</v>
      </c>
      <c r="BF137" s="193">
        <f>IF(N137="snížená",J137,0)</f>
        <v>0</v>
      </c>
      <c r="BG137" s="193">
        <f>IF(N137="zákl. přenesená",J137,0)</f>
        <v>0</v>
      </c>
      <c r="BH137" s="193">
        <f>IF(N137="sníž. přenesená",J137,0)</f>
        <v>0</v>
      </c>
      <c r="BI137" s="193">
        <f>IF(N137="nulová",J137,0)</f>
        <v>0</v>
      </c>
      <c r="BJ137" s="18" t="s">
        <v>86</v>
      </c>
      <c r="BK137" s="193">
        <f>ROUND(I137*H137,2)</f>
        <v>0</v>
      </c>
      <c r="BL137" s="18" t="s">
        <v>166</v>
      </c>
      <c r="BM137" s="192" t="s">
        <v>88</v>
      </c>
    </row>
    <row r="138" s="13" customFormat="1">
      <c r="A138" s="13"/>
      <c r="B138" s="194"/>
      <c r="C138" s="13"/>
      <c r="D138" s="195" t="s">
        <v>167</v>
      </c>
      <c r="E138" s="196" t="s">
        <v>1</v>
      </c>
      <c r="F138" s="197" t="s">
        <v>168</v>
      </c>
      <c r="G138" s="13"/>
      <c r="H138" s="196" t="s">
        <v>1</v>
      </c>
      <c r="I138" s="198"/>
      <c r="J138" s="13"/>
      <c r="K138" s="13"/>
      <c r="L138" s="194"/>
      <c r="M138" s="199"/>
      <c r="N138" s="200"/>
      <c r="O138" s="200"/>
      <c r="P138" s="200"/>
      <c r="Q138" s="200"/>
      <c r="R138" s="200"/>
      <c r="S138" s="200"/>
      <c r="T138" s="20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96" t="s">
        <v>167</v>
      </c>
      <c r="AU138" s="196" t="s">
        <v>88</v>
      </c>
      <c r="AV138" s="13" t="s">
        <v>86</v>
      </c>
      <c r="AW138" s="13" t="s">
        <v>34</v>
      </c>
      <c r="AX138" s="13" t="s">
        <v>79</v>
      </c>
      <c r="AY138" s="196" t="s">
        <v>159</v>
      </c>
    </row>
    <row r="139" s="14" customFormat="1">
      <c r="A139" s="14"/>
      <c r="B139" s="202"/>
      <c r="C139" s="14"/>
      <c r="D139" s="195" t="s">
        <v>167</v>
      </c>
      <c r="E139" s="203" t="s">
        <v>1</v>
      </c>
      <c r="F139" s="204" t="s">
        <v>169</v>
      </c>
      <c r="G139" s="14"/>
      <c r="H139" s="205">
        <v>0</v>
      </c>
      <c r="I139" s="206"/>
      <c r="J139" s="14"/>
      <c r="K139" s="14"/>
      <c r="L139" s="202"/>
      <c r="M139" s="207"/>
      <c r="N139" s="208"/>
      <c r="O139" s="208"/>
      <c r="P139" s="208"/>
      <c r="Q139" s="208"/>
      <c r="R139" s="208"/>
      <c r="S139" s="208"/>
      <c r="T139" s="209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03" t="s">
        <v>167</v>
      </c>
      <c r="AU139" s="203" t="s">
        <v>88</v>
      </c>
      <c r="AV139" s="14" t="s">
        <v>166</v>
      </c>
      <c r="AW139" s="14" t="s">
        <v>34</v>
      </c>
      <c r="AX139" s="14" t="s">
        <v>86</v>
      </c>
      <c r="AY139" s="203" t="s">
        <v>159</v>
      </c>
    </row>
    <row r="140" s="12" customFormat="1" ht="22.8" customHeight="1">
      <c r="A140" s="12"/>
      <c r="B140" s="166"/>
      <c r="C140" s="12"/>
      <c r="D140" s="167" t="s">
        <v>78</v>
      </c>
      <c r="E140" s="177" t="s">
        <v>166</v>
      </c>
      <c r="F140" s="177" t="s">
        <v>170</v>
      </c>
      <c r="G140" s="12"/>
      <c r="H140" s="12"/>
      <c r="I140" s="169"/>
      <c r="J140" s="178">
        <f>BK140</f>
        <v>0</v>
      </c>
      <c r="K140" s="12"/>
      <c r="L140" s="166"/>
      <c r="M140" s="171"/>
      <c r="N140" s="172"/>
      <c r="O140" s="172"/>
      <c r="P140" s="173">
        <f>SUM(P141:P143)</f>
        <v>0</v>
      </c>
      <c r="Q140" s="172"/>
      <c r="R140" s="173">
        <f>SUM(R141:R143)</f>
        <v>0</v>
      </c>
      <c r="S140" s="172"/>
      <c r="T140" s="174">
        <f>SUM(T141:T143)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67" t="s">
        <v>86</v>
      </c>
      <c r="AT140" s="175" t="s">
        <v>78</v>
      </c>
      <c r="AU140" s="175" t="s">
        <v>86</v>
      </c>
      <c r="AY140" s="167" t="s">
        <v>159</v>
      </c>
      <c r="BK140" s="176">
        <f>SUM(BK141:BK143)</f>
        <v>0</v>
      </c>
    </row>
    <row r="141" s="2" customFormat="1" ht="24.15" customHeight="1">
      <c r="A141" s="37"/>
      <c r="B141" s="179"/>
      <c r="C141" s="180" t="s">
        <v>88</v>
      </c>
      <c r="D141" s="180" t="s">
        <v>162</v>
      </c>
      <c r="E141" s="181" t="s">
        <v>171</v>
      </c>
      <c r="F141" s="182" t="s">
        <v>172</v>
      </c>
      <c r="G141" s="183" t="s">
        <v>173</v>
      </c>
      <c r="H141" s="184">
        <v>0</v>
      </c>
      <c r="I141" s="185"/>
      <c r="J141" s="186">
        <f>ROUND(I141*H141,2)</f>
        <v>0</v>
      </c>
      <c r="K141" s="187"/>
      <c r="L141" s="38"/>
      <c r="M141" s="188" t="s">
        <v>1</v>
      </c>
      <c r="N141" s="189" t="s">
        <v>44</v>
      </c>
      <c r="O141" s="76"/>
      <c r="P141" s="190">
        <f>O141*H141</f>
        <v>0</v>
      </c>
      <c r="Q141" s="190">
        <v>0.57726</v>
      </c>
      <c r="R141" s="190">
        <f>Q141*H141</f>
        <v>0</v>
      </c>
      <c r="S141" s="190">
        <v>0</v>
      </c>
      <c r="T141" s="191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92" t="s">
        <v>166</v>
      </c>
      <c r="AT141" s="192" t="s">
        <v>162</v>
      </c>
      <c r="AU141" s="192" t="s">
        <v>88</v>
      </c>
      <c r="AY141" s="18" t="s">
        <v>159</v>
      </c>
      <c r="BE141" s="193">
        <f>IF(N141="základní",J141,0)</f>
        <v>0</v>
      </c>
      <c r="BF141" s="193">
        <f>IF(N141="snížená",J141,0)</f>
        <v>0</v>
      </c>
      <c r="BG141" s="193">
        <f>IF(N141="zákl. přenesená",J141,0)</f>
        <v>0</v>
      </c>
      <c r="BH141" s="193">
        <f>IF(N141="sníž. přenesená",J141,0)</f>
        <v>0</v>
      </c>
      <c r="BI141" s="193">
        <f>IF(N141="nulová",J141,0)</f>
        <v>0</v>
      </c>
      <c r="BJ141" s="18" t="s">
        <v>86</v>
      </c>
      <c r="BK141" s="193">
        <f>ROUND(I141*H141,2)</f>
        <v>0</v>
      </c>
      <c r="BL141" s="18" t="s">
        <v>166</v>
      </c>
      <c r="BM141" s="192" t="s">
        <v>166</v>
      </c>
    </row>
    <row r="142" s="2" customFormat="1" ht="24.15" customHeight="1">
      <c r="A142" s="37"/>
      <c r="B142" s="179"/>
      <c r="C142" s="180" t="s">
        <v>160</v>
      </c>
      <c r="D142" s="180" t="s">
        <v>162</v>
      </c>
      <c r="E142" s="181" t="s">
        <v>174</v>
      </c>
      <c r="F142" s="182" t="s">
        <v>175</v>
      </c>
      <c r="G142" s="183" t="s">
        <v>173</v>
      </c>
      <c r="H142" s="184">
        <v>0</v>
      </c>
      <c r="I142" s="185"/>
      <c r="J142" s="186">
        <f>ROUND(I142*H142,2)</f>
        <v>0</v>
      </c>
      <c r="K142" s="187"/>
      <c r="L142" s="38"/>
      <c r="M142" s="188" t="s">
        <v>1</v>
      </c>
      <c r="N142" s="189" t="s">
        <v>44</v>
      </c>
      <c r="O142" s="76"/>
      <c r="P142" s="190">
        <f>O142*H142</f>
        <v>0</v>
      </c>
      <c r="Q142" s="190">
        <v>0.029690000000000001</v>
      </c>
      <c r="R142" s="190">
        <f>Q142*H142</f>
        <v>0</v>
      </c>
      <c r="S142" s="190">
        <v>0</v>
      </c>
      <c r="T142" s="191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92" t="s">
        <v>166</v>
      </c>
      <c r="AT142" s="192" t="s">
        <v>162</v>
      </c>
      <c r="AU142" s="192" t="s">
        <v>88</v>
      </c>
      <c r="AY142" s="18" t="s">
        <v>159</v>
      </c>
      <c r="BE142" s="193">
        <f>IF(N142="základní",J142,0)</f>
        <v>0</v>
      </c>
      <c r="BF142" s="193">
        <f>IF(N142="snížená",J142,0)</f>
        <v>0</v>
      </c>
      <c r="BG142" s="193">
        <f>IF(N142="zákl. přenesená",J142,0)</f>
        <v>0</v>
      </c>
      <c r="BH142" s="193">
        <f>IF(N142="sníž. přenesená",J142,0)</f>
        <v>0</v>
      </c>
      <c r="BI142" s="193">
        <f>IF(N142="nulová",J142,0)</f>
        <v>0</v>
      </c>
      <c r="BJ142" s="18" t="s">
        <v>86</v>
      </c>
      <c r="BK142" s="193">
        <f>ROUND(I142*H142,2)</f>
        <v>0</v>
      </c>
      <c r="BL142" s="18" t="s">
        <v>166</v>
      </c>
      <c r="BM142" s="192" t="s">
        <v>176</v>
      </c>
    </row>
    <row r="143" s="2" customFormat="1" ht="24.15" customHeight="1">
      <c r="A143" s="37"/>
      <c r="B143" s="179"/>
      <c r="C143" s="180" t="s">
        <v>166</v>
      </c>
      <c r="D143" s="180" t="s">
        <v>162</v>
      </c>
      <c r="E143" s="181" t="s">
        <v>177</v>
      </c>
      <c r="F143" s="182" t="s">
        <v>178</v>
      </c>
      <c r="G143" s="183" t="s">
        <v>173</v>
      </c>
      <c r="H143" s="184">
        <v>0</v>
      </c>
      <c r="I143" s="185"/>
      <c r="J143" s="186">
        <f>ROUND(I143*H143,2)</f>
        <v>0</v>
      </c>
      <c r="K143" s="187"/>
      <c r="L143" s="38"/>
      <c r="M143" s="188" t="s">
        <v>1</v>
      </c>
      <c r="N143" s="189" t="s">
        <v>44</v>
      </c>
      <c r="O143" s="76"/>
      <c r="P143" s="190">
        <f>O143*H143</f>
        <v>0</v>
      </c>
      <c r="Q143" s="190">
        <v>0</v>
      </c>
      <c r="R143" s="190">
        <f>Q143*H143</f>
        <v>0</v>
      </c>
      <c r="S143" s="190">
        <v>0</v>
      </c>
      <c r="T143" s="191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92" t="s">
        <v>166</v>
      </c>
      <c r="AT143" s="192" t="s">
        <v>162</v>
      </c>
      <c r="AU143" s="192" t="s">
        <v>88</v>
      </c>
      <c r="AY143" s="18" t="s">
        <v>159</v>
      </c>
      <c r="BE143" s="193">
        <f>IF(N143="základní",J143,0)</f>
        <v>0</v>
      </c>
      <c r="BF143" s="193">
        <f>IF(N143="snížená",J143,0)</f>
        <v>0</v>
      </c>
      <c r="BG143" s="193">
        <f>IF(N143="zákl. přenesená",J143,0)</f>
        <v>0</v>
      </c>
      <c r="BH143" s="193">
        <f>IF(N143="sníž. přenesená",J143,0)</f>
        <v>0</v>
      </c>
      <c r="BI143" s="193">
        <f>IF(N143="nulová",J143,0)</f>
        <v>0</v>
      </c>
      <c r="BJ143" s="18" t="s">
        <v>86</v>
      </c>
      <c r="BK143" s="193">
        <f>ROUND(I143*H143,2)</f>
        <v>0</v>
      </c>
      <c r="BL143" s="18" t="s">
        <v>166</v>
      </c>
      <c r="BM143" s="192" t="s">
        <v>179</v>
      </c>
    </row>
    <row r="144" s="12" customFormat="1" ht="22.8" customHeight="1">
      <c r="A144" s="12"/>
      <c r="B144" s="166"/>
      <c r="C144" s="12"/>
      <c r="D144" s="167" t="s">
        <v>78</v>
      </c>
      <c r="E144" s="177" t="s">
        <v>176</v>
      </c>
      <c r="F144" s="177" t="s">
        <v>180</v>
      </c>
      <c r="G144" s="12"/>
      <c r="H144" s="12"/>
      <c r="I144" s="169"/>
      <c r="J144" s="178">
        <f>BK144</f>
        <v>0</v>
      </c>
      <c r="K144" s="12"/>
      <c r="L144" s="166"/>
      <c r="M144" s="171"/>
      <c r="N144" s="172"/>
      <c r="O144" s="172"/>
      <c r="P144" s="173">
        <f>SUM(P145:P174)</f>
        <v>0</v>
      </c>
      <c r="Q144" s="172"/>
      <c r="R144" s="173">
        <f>SUM(R145:R174)</f>
        <v>2.0276100000000001</v>
      </c>
      <c r="S144" s="172"/>
      <c r="T144" s="174">
        <f>SUM(T145:T174)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67" t="s">
        <v>86</v>
      </c>
      <c r="AT144" s="175" t="s">
        <v>78</v>
      </c>
      <c r="AU144" s="175" t="s">
        <v>86</v>
      </c>
      <c r="AY144" s="167" t="s">
        <v>159</v>
      </c>
      <c r="BK144" s="176">
        <f>SUM(BK145:BK174)</f>
        <v>0</v>
      </c>
    </row>
    <row r="145" s="2" customFormat="1" ht="49.05" customHeight="1">
      <c r="A145" s="37"/>
      <c r="B145" s="179"/>
      <c r="C145" s="180" t="s">
        <v>181</v>
      </c>
      <c r="D145" s="180" t="s">
        <v>162</v>
      </c>
      <c r="E145" s="181" t="s">
        <v>182</v>
      </c>
      <c r="F145" s="182" t="s">
        <v>183</v>
      </c>
      <c r="G145" s="183" t="s">
        <v>173</v>
      </c>
      <c r="H145" s="184">
        <v>0</v>
      </c>
      <c r="I145" s="185"/>
      <c r="J145" s="186">
        <f>ROUND(I145*H145,2)</f>
        <v>0</v>
      </c>
      <c r="K145" s="187"/>
      <c r="L145" s="38"/>
      <c r="M145" s="188" t="s">
        <v>1</v>
      </c>
      <c r="N145" s="189" t="s">
        <v>44</v>
      </c>
      <c r="O145" s="76"/>
      <c r="P145" s="190">
        <f>O145*H145</f>
        <v>0</v>
      </c>
      <c r="Q145" s="190">
        <v>0</v>
      </c>
      <c r="R145" s="190">
        <f>Q145*H145</f>
        <v>0</v>
      </c>
      <c r="S145" s="190">
        <v>0</v>
      </c>
      <c r="T145" s="191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92" t="s">
        <v>166</v>
      </c>
      <c r="AT145" s="192" t="s">
        <v>162</v>
      </c>
      <c r="AU145" s="192" t="s">
        <v>88</v>
      </c>
      <c r="AY145" s="18" t="s">
        <v>159</v>
      </c>
      <c r="BE145" s="193">
        <f>IF(N145="základní",J145,0)</f>
        <v>0</v>
      </c>
      <c r="BF145" s="193">
        <f>IF(N145="snížená",J145,0)</f>
        <v>0</v>
      </c>
      <c r="BG145" s="193">
        <f>IF(N145="zákl. přenesená",J145,0)</f>
        <v>0</v>
      </c>
      <c r="BH145" s="193">
        <f>IF(N145="sníž. přenesená",J145,0)</f>
        <v>0</v>
      </c>
      <c r="BI145" s="193">
        <f>IF(N145="nulová",J145,0)</f>
        <v>0</v>
      </c>
      <c r="BJ145" s="18" t="s">
        <v>86</v>
      </c>
      <c r="BK145" s="193">
        <f>ROUND(I145*H145,2)</f>
        <v>0</v>
      </c>
      <c r="BL145" s="18" t="s">
        <v>166</v>
      </c>
      <c r="BM145" s="192" t="s">
        <v>184</v>
      </c>
    </row>
    <row r="146" s="2" customFormat="1" ht="44.25" customHeight="1">
      <c r="A146" s="37"/>
      <c r="B146" s="179"/>
      <c r="C146" s="180" t="s">
        <v>176</v>
      </c>
      <c r="D146" s="180" t="s">
        <v>162</v>
      </c>
      <c r="E146" s="181" t="s">
        <v>185</v>
      </c>
      <c r="F146" s="182" t="s">
        <v>186</v>
      </c>
      <c r="G146" s="183" t="s">
        <v>173</v>
      </c>
      <c r="H146" s="184">
        <v>0</v>
      </c>
      <c r="I146" s="185"/>
      <c r="J146" s="186">
        <f>ROUND(I146*H146,2)</f>
        <v>0</v>
      </c>
      <c r="K146" s="187"/>
      <c r="L146" s="38"/>
      <c r="M146" s="188" t="s">
        <v>1</v>
      </c>
      <c r="N146" s="189" t="s">
        <v>44</v>
      </c>
      <c r="O146" s="76"/>
      <c r="P146" s="190">
        <f>O146*H146</f>
        <v>0</v>
      </c>
      <c r="Q146" s="190">
        <v>0</v>
      </c>
      <c r="R146" s="190">
        <f>Q146*H146</f>
        <v>0</v>
      </c>
      <c r="S146" s="190">
        <v>0</v>
      </c>
      <c r="T146" s="191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92" t="s">
        <v>166</v>
      </c>
      <c r="AT146" s="192" t="s">
        <v>162</v>
      </c>
      <c r="AU146" s="192" t="s">
        <v>88</v>
      </c>
      <c r="AY146" s="18" t="s">
        <v>159</v>
      </c>
      <c r="BE146" s="193">
        <f>IF(N146="základní",J146,0)</f>
        <v>0</v>
      </c>
      <c r="BF146" s="193">
        <f>IF(N146="snížená",J146,0)</f>
        <v>0</v>
      </c>
      <c r="BG146" s="193">
        <f>IF(N146="zákl. přenesená",J146,0)</f>
        <v>0</v>
      </c>
      <c r="BH146" s="193">
        <f>IF(N146="sníž. přenesená",J146,0)</f>
        <v>0</v>
      </c>
      <c r="BI146" s="193">
        <f>IF(N146="nulová",J146,0)</f>
        <v>0</v>
      </c>
      <c r="BJ146" s="18" t="s">
        <v>86</v>
      </c>
      <c r="BK146" s="193">
        <f>ROUND(I146*H146,2)</f>
        <v>0</v>
      </c>
      <c r="BL146" s="18" t="s">
        <v>166</v>
      </c>
      <c r="BM146" s="192" t="s">
        <v>8</v>
      </c>
    </row>
    <row r="147" s="2" customFormat="1" ht="16.5" customHeight="1">
      <c r="A147" s="37"/>
      <c r="B147" s="179"/>
      <c r="C147" s="180" t="s">
        <v>187</v>
      </c>
      <c r="D147" s="180" t="s">
        <v>162</v>
      </c>
      <c r="E147" s="181" t="s">
        <v>188</v>
      </c>
      <c r="F147" s="182" t="s">
        <v>189</v>
      </c>
      <c r="G147" s="183" t="s">
        <v>173</v>
      </c>
      <c r="H147" s="184">
        <v>19.600000000000001</v>
      </c>
      <c r="I147" s="185"/>
      <c r="J147" s="186">
        <f>ROUND(I147*H147,2)</f>
        <v>0</v>
      </c>
      <c r="K147" s="187"/>
      <c r="L147" s="38"/>
      <c r="M147" s="188" t="s">
        <v>1</v>
      </c>
      <c r="N147" s="189" t="s">
        <v>44</v>
      </c>
      <c r="O147" s="76"/>
      <c r="P147" s="190">
        <f>O147*H147</f>
        <v>0</v>
      </c>
      <c r="Q147" s="190">
        <v>0</v>
      </c>
      <c r="R147" s="190">
        <f>Q147*H147</f>
        <v>0</v>
      </c>
      <c r="S147" s="190">
        <v>0</v>
      </c>
      <c r="T147" s="191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92" t="s">
        <v>166</v>
      </c>
      <c r="AT147" s="192" t="s">
        <v>162</v>
      </c>
      <c r="AU147" s="192" t="s">
        <v>88</v>
      </c>
      <c r="AY147" s="18" t="s">
        <v>159</v>
      </c>
      <c r="BE147" s="193">
        <f>IF(N147="základní",J147,0)</f>
        <v>0</v>
      </c>
      <c r="BF147" s="193">
        <f>IF(N147="snížená",J147,0)</f>
        <v>0</v>
      </c>
      <c r="BG147" s="193">
        <f>IF(N147="zákl. přenesená",J147,0)</f>
        <v>0</v>
      </c>
      <c r="BH147" s="193">
        <f>IF(N147="sníž. přenesená",J147,0)</f>
        <v>0</v>
      </c>
      <c r="BI147" s="193">
        <f>IF(N147="nulová",J147,0)</f>
        <v>0</v>
      </c>
      <c r="BJ147" s="18" t="s">
        <v>86</v>
      </c>
      <c r="BK147" s="193">
        <f>ROUND(I147*H147,2)</f>
        <v>0</v>
      </c>
      <c r="BL147" s="18" t="s">
        <v>166</v>
      </c>
      <c r="BM147" s="192" t="s">
        <v>190</v>
      </c>
    </row>
    <row r="148" s="2" customFormat="1" ht="33" customHeight="1">
      <c r="A148" s="37"/>
      <c r="B148" s="179"/>
      <c r="C148" s="180" t="s">
        <v>179</v>
      </c>
      <c r="D148" s="180" t="s">
        <v>162</v>
      </c>
      <c r="E148" s="181" t="s">
        <v>191</v>
      </c>
      <c r="F148" s="182" t="s">
        <v>192</v>
      </c>
      <c r="G148" s="183" t="s">
        <v>173</v>
      </c>
      <c r="H148" s="184">
        <v>0</v>
      </c>
      <c r="I148" s="185"/>
      <c r="J148" s="186">
        <f>ROUND(I148*H148,2)</f>
        <v>0</v>
      </c>
      <c r="K148" s="187"/>
      <c r="L148" s="38"/>
      <c r="M148" s="188" t="s">
        <v>1</v>
      </c>
      <c r="N148" s="189" t="s">
        <v>44</v>
      </c>
      <c r="O148" s="76"/>
      <c r="P148" s="190">
        <f>O148*H148</f>
        <v>0</v>
      </c>
      <c r="Q148" s="190">
        <v>0.0061999999999999998</v>
      </c>
      <c r="R148" s="190">
        <f>Q148*H148</f>
        <v>0</v>
      </c>
      <c r="S148" s="190">
        <v>0</v>
      </c>
      <c r="T148" s="191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92" t="s">
        <v>166</v>
      </c>
      <c r="AT148" s="192" t="s">
        <v>162</v>
      </c>
      <c r="AU148" s="192" t="s">
        <v>88</v>
      </c>
      <c r="AY148" s="18" t="s">
        <v>159</v>
      </c>
      <c r="BE148" s="193">
        <f>IF(N148="základní",J148,0)</f>
        <v>0</v>
      </c>
      <c r="BF148" s="193">
        <f>IF(N148="snížená",J148,0)</f>
        <v>0</v>
      </c>
      <c r="BG148" s="193">
        <f>IF(N148="zákl. přenesená",J148,0)</f>
        <v>0</v>
      </c>
      <c r="BH148" s="193">
        <f>IF(N148="sníž. přenesená",J148,0)</f>
        <v>0</v>
      </c>
      <c r="BI148" s="193">
        <f>IF(N148="nulová",J148,0)</f>
        <v>0</v>
      </c>
      <c r="BJ148" s="18" t="s">
        <v>86</v>
      </c>
      <c r="BK148" s="193">
        <f>ROUND(I148*H148,2)</f>
        <v>0</v>
      </c>
      <c r="BL148" s="18" t="s">
        <v>166</v>
      </c>
      <c r="BM148" s="192" t="s">
        <v>193</v>
      </c>
    </row>
    <row r="149" s="2" customFormat="1" ht="16.5" customHeight="1">
      <c r="A149" s="37"/>
      <c r="B149" s="179"/>
      <c r="C149" s="180" t="s">
        <v>194</v>
      </c>
      <c r="D149" s="180" t="s">
        <v>162</v>
      </c>
      <c r="E149" s="181" t="s">
        <v>195</v>
      </c>
      <c r="F149" s="182" t="s">
        <v>196</v>
      </c>
      <c r="G149" s="183" t="s">
        <v>173</v>
      </c>
      <c r="H149" s="184">
        <v>0</v>
      </c>
      <c r="I149" s="185"/>
      <c r="J149" s="186">
        <f>ROUND(I149*H149,2)</f>
        <v>0</v>
      </c>
      <c r="K149" s="187"/>
      <c r="L149" s="38"/>
      <c r="M149" s="188" t="s">
        <v>1</v>
      </c>
      <c r="N149" s="189" t="s">
        <v>44</v>
      </c>
      <c r="O149" s="76"/>
      <c r="P149" s="190">
        <f>O149*H149</f>
        <v>0</v>
      </c>
      <c r="Q149" s="190">
        <v>0</v>
      </c>
      <c r="R149" s="190">
        <f>Q149*H149</f>
        <v>0</v>
      </c>
      <c r="S149" s="190">
        <v>0</v>
      </c>
      <c r="T149" s="191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92" t="s">
        <v>166</v>
      </c>
      <c r="AT149" s="192" t="s">
        <v>162</v>
      </c>
      <c r="AU149" s="192" t="s">
        <v>88</v>
      </c>
      <c r="AY149" s="18" t="s">
        <v>159</v>
      </c>
      <c r="BE149" s="193">
        <f>IF(N149="základní",J149,0)</f>
        <v>0</v>
      </c>
      <c r="BF149" s="193">
        <f>IF(N149="snížená",J149,0)</f>
        <v>0</v>
      </c>
      <c r="BG149" s="193">
        <f>IF(N149="zákl. přenesená",J149,0)</f>
        <v>0</v>
      </c>
      <c r="BH149" s="193">
        <f>IF(N149="sníž. přenesená",J149,0)</f>
        <v>0</v>
      </c>
      <c r="BI149" s="193">
        <f>IF(N149="nulová",J149,0)</f>
        <v>0</v>
      </c>
      <c r="BJ149" s="18" t="s">
        <v>86</v>
      </c>
      <c r="BK149" s="193">
        <f>ROUND(I149*H149,2)</f>
        <v>0</v>
      </c>
      <c r="BL149" s="18" t="s">
        <v>166</v>
      </c>
      <c r="BM149" s="192" t="s">
        <v>197</v>
      </c>
    </row>
    <row r="150" s="2" customFormat="1" ht="33" customHeight="1">
      <c r="A150" s="37"/>
      <c r="B150" s="179"/>
      <c r="C150" s="180" t="s">
        <v>184</v>
      </c>
      <c r="D150" s="180" t="s">
        <v>162</v>
      </c>
      <c r="E150" s="181" t="s">
        <v>198</v>
      </c>
      <c r="F150" s="182" t="s">
        <v>199</v>
      </c>
      <c r="G150" s="183" t="s">
        <v>173</v>
      </c>
      <c r="H150" s="184">
        <v>0</v>
      </c>
      <c r="I150" s="185"/>
      <c r="J150" s="186">
        <f>ROUND(I150*H150,2)</f>
        <v>0</v>
      </c>
      <c r="K150" s="187"/>
      <c r="L150" s="38"/>
      <c r="M150" s="188" t="s">
        <v>1</v>
      </c>
      <c r="N150" s="189" t="s">
        <v>44</v>
      </c>
      <c r="O150" s="76"/>
      <c r="P150" s="190">
        <f>O150*H150</f>
        <v>0</v>
      </c>
      <c r="Q150" s="190">
        <v>0.0061999999999999998</v>
      </c>
      <c r="R150" s="190">
        <f>Q150*H150</f>
        <v>0</v>
      </c>
      <c r="S150" s="190">
        <v>0</v>
      </c>
      <c r="T150" s="191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92" t="s">
        <v>166</v>
      </c>
      <c r="AT150" s="192" t="s">
        <v>162</v>
      </c>
      <c r="AU150" s="192" t="s">
        <v>88</v>
      </c>
      <c r="AY150" s="18" t="s">
        <v>159</v>
      </c>
      <c r="BE150" s="193">
        <f>IF(N150="základní",J150,0)</f>
        <v>0</v>
      </c>
      <c r="BF150" s="193">
        <f>IF(N150="snížená",J150,0)</f>
        <v>0</v>
      </c>
      <c r="BG150" s="193">
        <f>IF(N150="zákl. přenesená",J150,0)</f>
        <v>0</v>
      </c>
      <c r="BH150" s="193">
        <f>IF(N150="sníž. přenesená",J150,0)</f>
        <v>0</v>
      </c>
      <c r="BI150" s="193">
        <f>IF(N150="nulová",J150,0)</f>
        <v>0</v>
      </c>
      <c r="BJ150" s="18" t="s">
        <v>86</v>
      </c>
      <c r="BK150" s="193">
        <f>ROUND(I150*H150,2)</f>
        <v>0</v>
      </c>
      <c r="BL150" s="18" t="s">
        <v>166</v>
      </c>
      <c r="BM150" s="192" t="s">
        <v>200</v>
      </c>
    </row>
    <row r="151" s="2" customFormat="1" ht="16.5" customHeight="1">
      <c r="A151" s="37"/>
      <c r="B151" s="179"/>
      <c r="C151" s="180" t="s">
        <v>201</v>
      </c>
      <c r="D151" s="180" t="s">
        <v>162</v>
      </c>
      <c r="E151" s="181" t="s">
        <v>202</v>
      </c>
      <c r="F151" s="182" t="s">
        <v>203</v>
      </c>
      <c r="G151" s="183" t="s">
        <v>173</v>
      </c>
      <c r="H151" s="184">
        <v>0</v>
      </c>
      <c r="I151" s="185"/>
      <c r="J151" s="186">
        <f>ROUND(I151*H151,2)</f>
        <v>0</v>
      </c>
      <c r="K151" s="187"/>
      <c r="L151" s="38"/>
      <c r="M151" s="188" t="s">
        <v>1</v>
      </c>
      <c r="N151" s="189" t="s">
        <v>44</v>
      </c>
      <c r="O151" s="76"/>
      <c r="P151" s="190">
        <f>O151*H151</f>
        <v>0</v>
      </c>
      <c r="Q151" s="190">
        <v>0.040169999999999997</v>
      </c>
      <c r="R151" s="190">
        <f>Q151*H151</f>
        <v>0</v>
      </c>
      <c r="S151" s="190">
        <v>0.040000000000000001</v>
      </c>
      <c r="T151" s="191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92" t="s">
        <v>166</v>
      </c>
      <c r="AT151" s="192" t="s">
        <v>162</v>
      </c>
      <c r="AU151" s="192" t="s">
        <v>88</v>
      </c>
      <c r="AY151" s="18" t="s">
        <v>159</v>
      </c>
      <c r="BE151" s="193">
        <f>IF(N151="základní",J151,0)</f>
        <v>0</v>
      </c>
      <c r="BF151" s="193">
        <f>IF(N151="snížená",J151,0)</f>
        <v>0</v>
      </c>
      <c r="BG151" s="193">
        <f>IF(N151="zákl. přenesená",J151,0)</f>
        <v>0</v>
      </c>
      <c r="BH151" s="193">
        <f>IF(N151="sníž. přenesená",J151,0)</f>
        <v>0</v>
      </c>
      <c r="BI151" s="193">
        <f>IF(N151="nulová",J151,0)</f>
        <v>0</v>
      </c>
      <c r="BJ151" s="18" t="s">
        <v>86</v>
      </c>
      <c r="BK151" s="193">
        <f>ROUND(I151*H151,2)</f>
        <v>0</v>
      </c>
      <c r="BL151" s="18" t="s">
        <v>166</v>
      </c>
      <c r="BM151" s="192" t="s">
        <v>204</v>
      </c>
    </row>
    <row r="152" s="2" customFormat="1" ht="21.75" customHeight="1">
      <c r="A152" s="37"/>
      <c r="B152" s="179"/>
      <c r="C152" s="180" t="s">
        <v>8</v>
      </c>
      <c r="D152" s="180" t="s">
        <v>162</v>
      </c>
      <c r="E152" s="181" t="s">
        <v>205</v>
      </c>
      <c r="F152" s="182" t="s">
        <v>206</v>
      </c>
      <c r="G152" s="183" t="s">
        <v>173</v>
      </c>
      <c r="H152" s="184">
        <v>0</v>
      </c>
      <c r="I152" s="185"/>
      <c r="J152" s="186">
        <f>ROUND(I152*H152,2)</f>
        <v>0</v>
      </c>
      <c r="K152" s="187"/>
      <c r="L152" s="38"/>
      <c r="M152" s="188" t="s">
        <v>1</v>
      </c>
      <c r="N152" s="189" t="s">
        <v>44</v>
      </c>
      <c r="O152" s="76"/>
      <c r="P152" s="190">
        <f>O152*H152</f>
        <v>0</v>
      </c>
      <c r="Q152" s="190">
        <v>0.029749999999999999</v>
      </c>
      <c r="R152" s="190">
        <f>Q152*H152</f>
        <v>0</v>
      </c>
      <c r="S152" s="190">
        <v>0.029000000000000001</v>
      </c>
      <c r="T152" s="191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92" t="s">
        <v>166</v>
      </c>
      <c r="AT152" s="192" t="s">
        <v>162</v>
      </c>
      <c r="AU152" s="192" t="s">
        <v>88</v>
      </c>
      <c r="AY152" s="18" t="s">
        <v>159</v>
      </c>
      <c r="BE152" s="193">
        <f>IF(N152="základní",J152,0)</f>
        <v>0</v>
      </c>
      <c r="BF152" s="193">
        <f>IF(N152="snížená",J152,0)</f>
        <v>0</v>
      </c>
      <c r="BG152" s="193">
        <f>IF(N152="zákl. přenesená",J152,0)</f>
        <v>0</v>
      </c>
      <c r="BH152" s="193">
        <f>IF(N152="sníž. přenesená",J152,0)</f>
        <v>0</v>
      </c>
      <c r="BI152" s="193">
        <f>IF(N152="nulová",J152,0)</f>
        <v>0</v>
      </c>
      <c r="BJ152" s="18" t="s">
        <v>86</v>
      </c>
      <c r="BK152" s="193">
        <f>ROUND(I152*H152,2)</f>
        <v>0</v>
      </c>
      <c r="BL152" s="18" t="s">
        <v>166</v>
      </c>
      <c r="BM152" s="192" t="s">
        <v>207</v>
      </c>
    </row>
    <row r="153" s="2" customFormat="1" ht="24.15" customHeight="1">
      <c r="A153" s="37"/>
      <c r="B153" s="179"/>
      <c r="C153" s="180" t="s">
        <v>208</v>
      </c>
      <c r="D153" s="180" t="s">
        <v>162</v>
      </c>
      <c r="E153" s="181" t="s">
        <v>209</v>
      </c>
      <c r="F153" s="182" t="s">
        <v>210</v>
      </c>
      <c r="G153" s="183" t="s">
        <v>173</v>
      </c>
      <c r="H153" s="184">
        <v>0</v>
      </c>
      <c r="I153" s="185"/>
      <c r="J153" s="186">
        <f>ROUND(I153*H153,2)</f>
        <v>0</v>
      </c>
      <c r="K153" s="187"/>
      <c r="L153" s="38"/>
      <c r="M153" s="188" t="s">
        <v>1</v>
      </c>
      <c r="N153" s="189" t="s">
        <v>44</v>
      </c>
      <c r="O153" s="76"/>
      <c r="P153" s="190">
        <f>O153*H153</f>
        <v>0</v>
      </c>
      <c r="Q153" s="190">
        <v>0.031669999999999997</v>
      </c>
      <c r="R153" s="190">
        <f>Q153*H153</f>
        <v>0</v>
      </c>
      <c r="S153" s="190">
        <v>0.032000000000000001</v>
      </c>
      <c r="T153" s="191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92" t="s">
        <v>166</v>
      </c>
      <c r="AT153" s="192" t="s">
        <v>162</v>
      </c>
      <c r="AU153" s="192" t="s">
        <v>88</v>
      </c>
      <c r="AY153" s="18" t="s">
        <v>159</v>
      </c>
      <c r="BE153" s="193">
        <f>IF(N153="základní",J153,0)</f>
        <v>0</v>
      </c>
      <c r="BF153" s="193">
        <f>IF(N153="snížená",J153,0)</f>
        <v>0</v>
      </c>
      <c r="BG153" s="193">
        <f>IF(N153="zákl. přenesená",J153,0)</f>
        <v>0</v>
      </c>
      <c r="BH153" s="193">
        <f>IF(N153="sníž. přenesená",J153,0)</f>
        <v>0</v>
      </c>
      <c r="BI153" s="193">
        <f>IF(N153="nulová",J153,0)</f>
        <v>0</v>
      </c>
      <c r="BJ153" s="18" t="s">
        <v>86</v>
      </c>
      <c r="BK153" s="193">
        <f>ROUND(I153*H153,2)</f>
        <v>0</v>
      </c>
      <c r="BL153" s="18" t="s">
        <v>166</v>
      </c>
      <c r="BM153" s="192" t="s">
        <v>211</v>
      </c>
    </row>
    <row r="154" s="2" customFormat="1" ht="24.15" customHeight="1">
      <c r="A154" s="37"/>
      <c r="B154" s="179"/>
      <c r="C154" s="180" t="s">
        <v>190</v>
      </c>
      <c r="D154" s="180" t="s">
        <v>162</v>
      </c>
      <c r="E154" s="181" t="s">
        <v>212</v>
      </c>
      <c r="F154" s="182" t="s">
        <v>213</v>
      </c>
      <c r="G154" s="183" t="s">
        <v>173</v>
      </c>
      <c r="H154" s="184">
        <v>0</v>
      </c>
      <c r="I154" s="185"/>
      <c r="J154" s="186">
        <f>ROUND(I154*H154,2)</f>
        <v>0</v>
      </c>
      <c r="K154" s="187"/>
      <c r="L154" s="38"/>
      <c r="M154" s="188" t="s">
        <v>1</v>
      </c>
      <c r="N154" s="189" t="s">
        <v>44</v>
      </c>
      <c r="O154" s="76"/>
      <c r="P154" s="190">
        <f>O154*H154</f>
        <v>0</v>
      </c>
      <c r="Q154" s="190">
        <v>0.00022000000000000001</v>
      </c>
      <c r="R154" s="190">
        <f>Q154*H154</f>
        <v>0</v>
      </c>
      <c r="S154" s="190">
        <v>0.002</v>
      </c>
      <c r="T154" s="191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2" t="s">
        <v>166</v>
      </c>
      <c r="AT154" s="192" t="s">
        <v>162</v>
      </c>
      <c r="AU154" s="192" t="s">
        <v>88</v>
      </c>
      <c r="AY154" s="18" t="s">
        <v>159</v>
      </c>
      <c r="BE154" s="193">
        <f>IF(N154="základní",J154,0)</f>
        <v>0</v>
      </c>
      <c r="BF154" s="193">
        <f>IF(N154="snížená",J154,0)</f>
        <v>0</v>
      </c>
      <c r="BG154" s="193">
        <f>IF(N154="zákl. přenesená",J154,0)</f>
        <v>0</v>
      </c>
      <c r="BH154" s="193">
        <f>IF(N154="sníž. přenesená",J154,0)</f>
        <v>0</v>
      </c>
      <c r="BI154" s="193">
        <f>IF(N154="nulová",J154,0)</f>
        <v>0</v>
      </c>
      <c r="BJ154" s="18" t="s">
        <v>86</v>
      </c>
      <c r="BK154" s="193">
        <f>ROUND(I154*H154,2)</f>
        <v>0</v>
      </c>
      <c r="BL154" s="18" t="s">
        <v>166</v>
      </c>
      <c r="BM154" s="192" t="s">
        <v>214</v>
      </c>
    </row>
    <row r="155" s="2" customFormat="1" ht="37.8" customHeight="1">
      <c r="A155" s="37"/>
      <c r="B155" s="179"/>
      <c r="C155" s="180" t="s">
        <v>215</v>
      </c>
      <c r="D155" s="180" t="s">
        <v>162</v>
      </c>
      <c r="E155" s="181" t="s">
        <v>216</v>
      </c>
      <c r="F155" s="182" t="s">
        <v>217</v>
      </c>
      <c r="G155" s="183" t="s">
        <v>218</v>
      </c>
      <c r="H155" s="184">
        <v>0</v>
      </c>
      <c r="I155" s="185"/>
      <c r="J155" s="186">
        <f>ROUND(I155*H155,2)</f>
        <v>0</v>
      </c>
      <c r="K155" s="187"/>
      <c r="L155" s="38"/>
      <c r="M155" s="188" t="s">
        <v>1</v>
      </c>
      <c r="N155" s="189" t="s">
        <v>44</v>
      </c>
      <c r="O155" s="76"/>
      <c r="P155" s="190">
        <f>O155*H155</f>
        <v>0</v>
      </c>
      <c r="Q155" s="190">
        <v>0</v>
      </c>
      <c r="R155" s="190">
        <f>Q155*H155</f>
        <v>0</v>
      </c>
      <c r="S155" s="190">
        <v>0</v>
      </c>
      <c r="T155" s="191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92" t="s">
        <v>166</v>
      </c>
      <c r="AT155" s="192" t="s">
        <v>162</v>
      </c>
      <c r="AU155" s="192" t="s">
        <v>88</v>
      </c>
      <c r="AY155" s="18" t="s">
        <v>159</v>
      </c>
      <c r="BE155" s="193">
        <f>IF(N155="základní",J155,0)</f>
        <v>0</v>
      </c>
      <c r="BF155" s="193">
        <f>IF(N155="snížená",J155,0)</f>
        <v>0</v>
      </c>
      <c r="BG155" s="193">
        <f>IF(N155="zákl. přenesená",J155,0)</f>
        <v>0</v>
      </c>
      <c r="BH155" s="193">
        <f>IF(N155="sníž. přenesená",J155,0)</f>
        <v>0</v>
      </c>
      <c r="BI155" s="193">
        <f>IF(N155="nulová",J155,0)</f>
        <v>0</v>
      </c>
      <c r="BJ155" s="18" t="s">
        <v>86</v>
      </c>
      <c r="BK155" s="193">
        <f>ROUND(I155*H155,2)</f>
        <v>0</v>
      </c>
      <c r="BL155" s="18" t="s">
        <v>166</v>
      </c>
      <c r="BM155" s="192" t="s">
        <v>219</v>
      </c>
    </row>
    <row r="156" s="2" customFormat="1" ht="37.8" customHeight="1">
      <c r="A156" s="37"/>
      <c r="B156" s="179"/>
      <c r="C156" s="180" t="s">
        <v>193</v>
      </c>
      <c r="D156" s="180" t="s">
        <v>162</v>
      </c>
      <c r="E156" s="181" t="s">
        <v>220</v>
      </c>
      <c r="F156" s="182" t="s">
        <v>217</v>
      </c>
      <c r="G156" s="183" t="s">
        <v>218</v>
      </c>
      <c r="H156" s="184">
        <v>0</v>
      </c>
      <c r="I156" s="185"/>
      <c r="J156" s="186">
        <f>ROUND(I156*H156,2)</f>
        <v>0</v>
      </c>
      <c r="K156" s="187"/>
      <c r="L156" s="38"/>
      <c r="M156" s="188" t="s">
        <v>1</v>
      </c>
      <c r="N156" s="189" t="s">
        <v>44</v>
      </c>
      <c r="O156" s="76"/>
      <c r="P156" s="190">
        <f>O156*H156</f>
        <v>0</v>
      </c>
      <c r="Q156" s="190">
        <v>0</v>
      </c>
      <c r="R156" s="190">
        <f>Q156*H156</f>
        <v>0</v>
      </c>
      <c r="S156" s="190">
        <v>0</v>
      </c>
      <c r="T156" s="191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92" t="s">
        <v>166</v>
      </c>
      <c r="AT156" s="192" t="s">
        <v>162</v>
      </c>
      <c r="AU156" s="192" t="s">
        <v>88</v>
      </c>
      <c r="AY156" s="18" t="s">
        <v>159</v>
      </c>
      <c r="BE156" s="193">
        <f>IF(N156="základní",J156,0)</f>
        <v>0</v>
      </c>
      <c r="BF156" s="193">
        <f>IF(N156="snížená",J156,0)</f>
        <v>0</v>
      </c>
      <c r="BG156" s="193">
        <f>IF(N156="zákl. přenesená",J156,0)</f>
        <v>0</v>
      </c>
      <c r="BH156" s="193">
        <f>IF(N156="sníž. přenesená",J156,0)</f>
        <v>0</v>
      </c>
      <c r="BI156" s="193">
        <f>IF(N156="nulová",J156,0)</f>
        <v>0</v>
      </c>
      <c r="BJ156" s="18" t="s">
        <v>86</v>
      </c>
      <c r="BK156" s="193">
        <f>ROUND(I156*H156,2)</f>
        <v>0</v>
      </c>
      <c r="BL156" s="18" t="s">
        <v>166</v>
      </c>
      <c r="BM156" s="192" t="s">
        <v>221</v>
      </c>
    </row>
    <row r="157" s="2" customFormat="1" ht="37.8" customHeight="1">
      <c r="A157" s="37"/>
      <c r="B157" s="179"/>
      <c r="C157" s="180" t="s">
        <v>222</v>
      </c>
      <c r="D157" s="180" t="s">
        <v>162</v>
      </c>
      <c r="E157" s="181" t="s">
        <v>223</v>
      </c>
      <c r="F157" s="182" t="s">
        <v>217</v>
      </c>
      <c r="G157" s="183" t="s">
        <v>173</v>
      </c>
      <c r="H157" s="184">
        <v>0</v>
      </c>
      <c r="I157" s="185"/>
      <c r="J157" s="186">
        <f>ROUND(I157*H157,2)</f>
        <v>0</v>
      </c>
      <c r="K157" s="187"/>
      <c r="L157" s="38"/>
      <c r="M157" s="188" t="s">
        <v>1</v>
      </c>
      <c r="N157" s="189" t="s">
        <v>44</v>
      </c>
      <c r="O157" s="76"/>
      <c r="P157" s="190">
        <f>O157*H157</f>
        <v>0</v>
      </c>
      <c r="Q157" s="190">
        <v>0</v>
      </c>
      <c r="R157" s="190">
        <f>Q157*H157</f>
        <v>0</v>
      </c>
      <c r="S157" s="190">
        <v>0</v>
      </c>
      <c r="T157" s="191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92" t="s">
        <v>166</v>
      </c>
      <c r="AT157" s="192" t="s">
        <v>162</v>
      </c>
      <c r="AU157" s="192" t="s">
        <v>88</v>
      </c>
      <c r="AY157" s="18" t="s">
        <v>159</v>
      </c>
      <c r="BE157" s="193">
        <f>IF(N157="základní",J157,0)</f>
        <v>0</v>
      </c>
      <c r="BF157" s="193">
        <f>IF(N157="snížená",J157,0)</f>
        <v>0</v>
      </c>
      <c r="BG157" s="193">
        <f>IF(N157="zákl. přenesená",J157,0)</f>
        <v>0</v>
      </c>
      <c r="BH157" s="193">
        <f>IF(N157="sníž. přenesená",J157,0)</f>
        <v>0</v>
      </c>
      <c r="BI157" s="193">
        <f>IF(N157="nulová",J157,0)</f>
        <v>0</v>
      </c>
      <c r="BJ157" s="18" t="s">
        <v>86</v>
      </c>
      <c r="BK157" s="193">
        <f>ROUND(I157*H157,2)</f>
        <v>0</v>
      </c>
      <c r="BL157" s="18" t="s">
        <v>166</v>
      </c>
      <c r="BM157" s="192" t="s">
        <v>224</v>
      </c>
    </row>
    <row r="158" s="2" customFormat="1" ht="37.8" customHeight="1">
      <c r="A158" s="37"/>
      <c r="B158" s="179"/>
      <c r="C158" s="180" t="s">
        <v>197</v>
      </c>
      <c r="D158" s="180" t="s">
        <v>162</v>
      </c>
      <c r="E158" s="181" t="s">
        <v>225</v>
      </c>
      <c r="F158" s="182" t="s">
        <v>217</v>
      </c>
      <c r="G158" s="183" t="s">
        <v>218</v>
      </c>
      <c r="H158" s="184">
        <v>0</v>
      </c>
      <c r="I158" s="185"/>
      <c r="J158" s="186">
        <f>ROUND(I158*H158,2)</f>
        <v>0</v>
      </c>
      <c r="K158" s="187"/>
      <c r="L158" s="38"/>
      <c r="M158" s="188" t="s">
        <v>1</v>
      </c>
      <c r="N158" s="189" t="s">
        <v>44</v>
      </c>
      <c r="O158" s="76"/>
      <c r="P158" s="190">
        <f>O158*H158</f>
        <v>0</v>
      </c>
      <c r="Q158" s="190">
        <v>0</v>
      </c>
      <c r="R158" s="190">
        <f>Q158*H158</f>
        <v>0</v>
      </c>
      <c r="S158" s="190">
        <v>0</v>
      </c>
      <c r="T158" s="191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92" t="s">
        <v>166</v>
      </c>
      <c r="AT158" s="192" t="s">
        <v>162</v>
      </c>
      <c r="AU158" s="192" t="s">
        <v>88</v>
      </c>
      <c r="AY158" s="18" t="s">
        <v>159</v>
      </c>
      <c r="BE158" s="193">
        <f>IF(N158="základní",J158,0)</f>
        <v>0</v>
      </c>
      <c r="BF158" s="193">
        <f>IF(N158="snížená",J158,0)</f>
        <v>0</v>
      </c>
      <c r="BG158" s="193">
        <f>IF(N158="zákl. přenesená",J158,0)</f>
        <v>0</v>
      </c>
      <c r="BH158" s="193">
        <f>IF(N158="sníž. přenesená",J158,0)</f>
        <v>0</v>
      </c>
      <c r="BI158" s="193">
        <f>IF(N158="nulová",J158,0)</f>
        <v>0</v>
      </c>
      <c r="BJ158" s="18" t="s">
        <v>86</v>
      </c>
      <c r="BK158" s="193">
        <f>ROUND(I158*H158,2)</f>
        <v>0</v>
      </c>
      <c r="BL158" s="18" t="s">
        <v>166</v>
      </c>
      <c r="BM158" s="192" t="s">
        <v>226</v>
      </c>
    </row>
    <row r="159" s="2" customFormat="1" ht="37.8" customHeight="1">
      <c r="A159" s="37"/>
      <c r="B159" s="179"/>
      <c r="C159" s="180" t="s">
        <v>227</v>
      </c>
      <c r="D159" s="180" t="s">
        <v>162</v>
      </c>
      <c r="E159" s="181" t="s">
        <v>228</v>
      </c>
      <c r="F159" s="182" t="s">
        <v>217</v>
      </c>
      <c r="G159" s="183" t="s">
        <v>218</v>
      </c>
      <c r="H159" s="184">
        <v>0</v>
      </c>
      <c r="I159" s="185"/>
      <c r="J159" s="186">
        <f>ROUND(I159*H159,2)</f>
        <v>0</v>
      </c>
      <c r="K159" s="187"/>
      <c r="L159" s="38"/>
      <c r="M159" s="188" t="s">
        <v>1</v>
      </c>
      <c r="N159" s="189" t="s">
        <v>44</v>
      </c>
      <c r="O159" s="76"/>
      <c r="P159" s="190">
        <f>O159*H159</f>
        <v>0</v>
      </c>
      <c r="Q159" s="190">
        <v>0</v>
      </c>
      <c r="R159" s="190">
        <f>Q159*H159</f>
        <v>0</v>
      </c>
      <c r="S159" s="190">
        <v>0</v>
      </c>
      <c r="T159" s="191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92" t="s">
        <v>166</v>
      </c>
      <c r="AT159" s="192" t="s">
        <v>162</v>
      </c>
      <c r="AU159" s="192" t="s">
        <v>88</v>
      </c>
      <c r="AY159" s="18" t="s">
        <v>159</v>
      </c>
      <c r="BE159" s="193">
        <f>IF(N159="základní",J159,0)</f>
        <v>0</v>
      </c>
      <c r="BF159" s="193">
        <f>IF(N159="snížená",J159,0)</f>
        <v>0</v>
      </c>
      <c r="BG159" s="193">
        <f>IF(N159="zákl. přenesená",J159,0)</f>
        <v>0</v>
      </c>
      <c r="BH159" s="193">
        <f>IF(N159="sníž. přenesená",J159,0)</f>
        <v>0</v>
      </c>
      <c r="BI159" s="193">
        <f>IF(N159="nulová",J159,0)</f>
        <v>0</v>
      </c>
      <c r="BJ159" s="18" t="s">
        <v>86</v>
      </c>
      <c r="BK159" s="193">
        <f>ROUND(I159*H159,2)</f>
        <v>0</v>
      </c>
      <c r="BL159" s="18" t="s">
        <v>166</v>
      </c>
      <c r="BM159" s="192" t="s">
        <v>229</v>
      </c>
    </row>
    <row r="160" s="2" customFormat="1" ht="37.8" customHeight="1">
      <c r="A160" s="37"/>
      <c r="B160" s="179"/>
      <c r="C160" s="180" t="s">
        <v>200</v>
      </c>
      <c r="D160" s="180" t="s">
        <v>162</v>
      </c>
      <c r="E160" s="181" t="s">
        <v>230</v>
      </c>
      <c r="F160" s="182" t="s">
        <v>217</v>
      </c>
      <c r="G160" s="183" t="s">
        <v>218</v>
      </c>
      <c r="H160" s="184">
        <v>0</v>
      </c>
      <c r="I160" s="185"/>
      <c r="J160" s="186">
        <f>ROUND(I160*H160,2)</f>
        <v>0</v>
      </c>
      <c r="K160" s="187"/>
      <c r="L160" s="38"/>
      <c r="M160" s="188" t="s">
        <v>1</v>
      </c>
      <c r="N160" s="189" t="s">
        <v>44</v>
      </c>
      <c r="O160" s="76"/>
      <c r="P160" s="190">
        <f>O160*H160</f>
        <v>0</v>
      </c>
      <c r="Q160" s="190">
        <v>0</v>
      </c>
      <c r="R160" s="190">
        <f>Q160*H160</f>
        <v>0</v>
      </c>
      <c r="S160" s="190">
        <v>0</v>
      </c>
      <c r="T160" s="191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92" t="s">
        <v>166</v>
      </c>
      <c r="AT160" s="192" t="s">
        <v>162</v>
      </c>
      <c r="AU160" s="192" t="s">
        <v>88</v>
      </c>
      <c r="AY160" s="18" t="s">
        <v>159</v>
      </c>
      <c r="BE160" s="193">
        <f>IF(N160="základní",J160,0)</f>
        <v>0</v>
      </c>
      <c r="BF160" s="193">
        <f>IF(N160="snížená",J160,0)</f>
        <v>0</v>
      </c>
      <c r="BG160" s="193">
        <f>IF(N160="zákl. přenesená",J160,0)</f>
        <v>0</v>
      </c>
      <c r="BH160" s="193">
        <f>IF(N160="sníž. přenesená",J160,0)</f>
        <v>0</v>
      </c>
      <c r="BI160" s="193">
        <f>IF(N160="nulová",J160,0)</f>
        <v>0</v>
      </c>
      <c r="BJ160" s="18" t="s">
        <v>86</v>
      </c>
      <c r="BK160" s="193">
        <f>ROUND(I160*H160,2)</f>
        <v>0</v>
      </c>
      <c r="BL160" s="18" t="s">
        <v>166</v>
      </c>
      <c r="BM160" s="192" t="s">
        <v>231</v>
      </c>
    </row>
    <row r="161" s="2" customFormat="1" ht="37.8" customHeight="1">
      <c r="A161" s="37"/>
      <c r="B161" s="179"/>
      <c r="C161" s="180" t="s">
        <v>7</v>
      </c>
      <c r="D161" s="180" t="s">
        <v>162</v>
      </c>
      <c r="E161" s="181" t="s">
        <v>232</v>
      </c>
      <c r="F161" s="182" t="s">
        <v>217</v>
      </c>
      <c r="G161" s="183" t="s">
        <v>218</v>
      </c>
      <c r="H161" s="184">
        <v>0</v>
      </c>
      <c r="I161" s="185"/>
      <c r="J161" s="186">
        <f>ROUND(I161*H161,2)</f>
        <v>0</v>
      </c>
      <c r="K161" s="187"/>
      <c r="L161" s="38"/>
      <c r="M161" s="188" t="s">
        <v>1</v>
      </c>
      <c r="N161" s="189" t="s">
        <v>44</v>
      </c>
      <c r="O161" s="76"/>
      <c r="P161" s="190">
        <f>O161*H161</f>
        <v>0</v>
      </c>
      <c r="Q161" s="190">
        <v>0</v>
      </c>
      <c r="R161" s="190">
        <f>Q161*H161</f>
        <v>0</v>
      </c>
      <c r="S161" s="190">
        <v>0</v>
      </c>
      <c r="T161" s="191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92" t="s">
        <v>166</v>
      </c>
      <c r="AT161" s="192" t="s">
        <v>162</v>
      </c>
      <c r="AU161" s="192" t="s">
        <v>88</v>
      </c>
      <c r="AY161" s="18" t="s">
        <v>159</v>
      </c>
      <c r="BE161" s="193">
        <f>IF(N161="základní",J161,0)</f>
        <v>0</v>
      </c>
      <c r="BF161" s="193">
        <f>IF(N161="snížená",J161,0)</f>
        <v>0</v>
      </c>
      <c r="BG161" s="193">
        <f>IF(N161="zákl. přenesená",J161,0)</f>
        <v>0</v>
      </c>
      <c r="BH161" s="193">
        <f>IF(N161="sníž. přenesená",J161,0)</f>
        <v>0</v>
      </c>
      <c r="BI161" s="193">
        <f>IF(N161="nulová",J161,0)</f>
        <v>0</v>
      </c>
      <c r="BJ161" s="18" t="s">
        <v>86</v>
      </c>
      <c r="BK161" s="193">
        <f>ROUND(I161*H161,2)</f>
        <v>0</v>
      </c>
      <c r="BL161" s="18" t="s">
        <v>166</v>
      </c>
      <c r="BM161" s="192" t="s">
        <v>233</v>
      </c>
    </row>
    <row r="162" s="2" customFormat="1" ht="37.8" customHeight="1">
      <c r="A162" s="37"/>
      <c r="B162" s="179"/>
      <c r="C162" s="180" t="s">
        <v>204</v>
      </c>
      <c r="D162" s="180" t="s">
        <v>162</v>
      </c>
      <c r="E162" s="181" t="s">
        <v>234</v>
      </c>
      <c r="F162" s="182" t="s">
        <v>217</v>
      </c>
      <c r="G162" s="183" t="s">
        <v>218</v>
      </c>
      <c r="H162" s="184">
        <v>0</v>
      </c>
      <c r="I162" s="185"/>
      <c r="J162" s="186">
        <f>ROUND(I162*H162,2)</f>
        <v>0</v>
      </c>
      <c r="K162" s="187"/>
      <c r="L162" s="38"/>
      <c r="M162" s="188" t="s">
        <v>1</v>
      </c>
      <c r="N162" s="189" t="s">
        <v>44</v>
      </c>
      <c r="O162" s="76"/>
      <c r="P162" s="190">
        <f>O162*H162</f>
        <v>0</v>
      </c>
      <c r="Q162" s="190">
        <v>0</v>
      </c>
      <c r="R162" s="190">
        <f>Q162*H162</f>
        <v>0</v>
      </c>
      <c r="S162" s="190">
        <v>0</v>
      </c>
      <c r="T162" s="191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92" t="s">
        <v>166</v>
      </c>
      <c r="AT162" s="192" t="s">
        <v>162</v>
      </c>
      <c r="AU162" s="192" t="s">
        <v>88</v>
      </c>
      <c r="AY162" s="18" t="s">
        <v>159</v>
      </c>
      <c r="BE162" s="193">
        <f>IF(N162="základní",J162,0)</f>
        <v>0</v>
      </c>
      <c r="BF162" s="193">
        <f>IF(N162="snížená",J162,0)</f>
        <v>0</v>
      </c>
      <c r="BG162" s="193">
        <f>IF(N162="zákl. přenesená",J162,0)</f>
        <v>0</v>
      </c>
      <c r="BH162" s="193">
        <f>IF(N162="sníž. přenesená",J162,0)</f>
        <v>0</v>
      </c>
      <c r="BI162" s="193">
        <f>IF(N162="nulová",J162,0)</f>
        <v>0</v>
      </c>
      <c r="BJ162" s="18" t="s">
        <v>86</v>
      </c>
      <c r="BK162" s="193">
        <f>ROUND(I162*H162,2)</f>
        <v>0</v>
      </c>
      <c r="BL162" s="18" t="s">
        <v>166</v>
      </c>
      <c r="BM162" s="192" t="s">
        <v>235</v>
      </c>
    </row>
    <row r="163" s="2" customFormat="1" ht="37.8" customHeight="1">
      <c r="A163" s="37"/>
      <c r="B163" s="179"/>
      <c r="C163" s="180" t="s">
        <v>236</v>
      </c>
      <c r="D163" s="180" t="s">
        <v>162</v>
      </c>
      <c r="E163" s="181" t="s">
        <v>237</v>
      </c>
      <c r="F163" s="182" t="s">
        <v>238</v>
      </c>
      <c r="G163" s="183" t="s">
        <v>173</v>
      </c>
      <c r="H163" s="184">
        <v>0</v>
      </c>
      <c r="I163" s="185"/>
      <c r="J163" s="186">
        <f>ROUND(I163*H163,2)</f>
        <v>0</v>
      </c>
      <c r="K163" s="187"/>
      <c r="L163" s="38"/>
      <c r="M163" s="188" t="s">
        <v>1</v>
      </c>
      <c r="N163" s="189" t="s">
        <v>44</v>
      </c>
      <c r="O163" s="76"/>
      <c r="P163" s="190">
        <f>O163*H163</f>
        <v>0</v>
      </c>
      <c r="Q163" s="190">
        <v>0</v>
      </c>
      <c r="R163" s="190">
        <f>Q163*H163</f>
        <v>0</v>
      </c>
      <c r="S163" s="190">
        <v>0</v>
      </c>
      <c r="T163" s="191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92" t="s">
        <v>166</v>
      </c>
      <c r="AT163" s="192" t="s">
        <v>162</v>
      </c>
      <c r="AU163" s="192" t="s">
        <v>88</v>
      </c>
      <c r="AY163" s="18" t="s">
        <v>159</v>
      </c>
      <c r="BE163" s="193">
        <f>IF(N163="základní",J163,0)</f>
        <v>0</v>
      </c>
      <c r="BF163" s="193">
        <f>IF(N163="snížená",J163,0)</f>
        <v>0</v>
      </c>
      <c r="BG163" s="193">
        <f>IF(N163="zákl. přenesená",J163,0)</f>
        <v>0</v>
      </c>
      <c r="BH163" s="193">
        <f>IF(N163="sníž. přenesená",J163,0)</f>
        <v>0</v>
      </c>
      <c r="BI163" s="193">
        <f>IF(N163="nulová",J163,0)</f>
        <v>0</v>
      </c>
      <c r="BJ163" s="18" t="s">
        <v>86</v>
      </c>
      <c r="BK163" s="193">
        <f>ROUND(I163*H163,2)</f>
        <v>0</v>
      </c>
      <c r="BL163" s="18" t="s">
        <v>166</v>
      </c>
      <c r="BM163" s="192" t="s">
        <v>239</v>
      </c>
    </row>
    <row r="164" s="2" customFormat="1" ht="49.05" customHeight="1">
      <c r="A164" s="37"/>
      <c r="B164" s="179"/>
      <c r="C164" s="180" t="s">
        <v>207</v>
      </c>
      <c r="D164" s="180" t="s">
        <v>162</v>
      </c>
      <c r="E164" s="181" t="s">
        <v>240</v>
      </c>
      <c r="F164" s="182" t="s">
        <v>241</v>
      </c>
      <c r="G164" s="183" t="s">
        <v>173</v>
      </c>
      <c r="H164" s="184">
        <v>0</v>
      </c>
      <c r="I164" s="185"/>
      <c r="J164" s="186">
        <f>ROUND(I164*H164,2)</f>
        <v>0</v>
      </c>
      <c r="K164" s="187"/>
      <c r="L164" s="38"/>
      <c r="M164" s="188" t="s">
        <v>1</v>
      </c>
      <c r="N164" s="189" t="s">
        <v>44</v>
      </c>
      <c r="O164" s="76"/>
      <c r="P164" s="190">
        <f>O164*H164</f>
        <v>0</v>
      </c>
      <c r="Q164" s="190">
        <v>0</v>
      </c>
      <c r="R164" s="190">
        <f>Q164*H164</f>
        <v>0</v>
      </c>
      <c r="S164" s="190">
        <v>0</v>
      </c>
      <c r="T164" s="191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92" t="s">
        <v>166</v>
      </c>
      <c r="AT164" s="192" t="s">
        <v>162</v>
      </c>
      <c r="AU164" s="192" t="s">
        <v>88</v>
      </c>
      <c r="AY164" s="18" t="s">
        <v>159</v>
      </c>
      <c r="BE164" s="193">
        <f>IF(N164="základní",J164,0)</f>
        <v>0</v>
      </c>
      <c r="BF164" s="193">
        <f>IF(N164="snížená",J164,0)</f>
        <v>0</v>
      </c>
      <c r="BG164" s="193">
        <f>IF(N164="zákl. přenesená",J164,0)</f>
        <v>0</v>
      </c>
      <c r="BH164" s="193">
        <f>IF(N164="sníž. přenesená",J164,0)</f>
        <v>0</v>
      </c>
      <c r="BI164" s="193">
        <f>IF(N164="nulová",J164,0)</f>
        <v>0</v>
      </c>
      <c r="BJ164" s="18" t="s">
        <v>86</v>
      </c>
      <c r="BK164" s="193">
        <f>ROUND(I164*H164,2)</f>
        <v>0</v>
      </c>
      <c r="BL164" s="18" t="s">
        <v>166</v>
      </c>
      <c r="BM164" s="192" t="s">
        <v>242</v>
      </c>
    </row>
    <row r="165" s="2" customFormat="1" ht="49.05" customHeight="1">
      <c r="A165" s="37"/>
      <c r="B165" s="179"/>
      <c r="C165" s="180" t="s">
        <v>243</v>
      </c>
      <c r="D165" s="180" t="s">
        <v>162</v>
      </c>
      <c r="E165" s="181" t="s">
        <v>244</v>
      </c>
      <c r="F165" s="182" t="s">
        <v>241</v>
      </c>
      <c r="G165" s="183" t="s">
        <v>173</v>
      </c>
      <c r="H165" s="184">
        <v>0</v>
      </c>
      <c r="I165" s="185"/>
      <c r="J165" s="186">
        <f>ROUND(I165*H165,2)</f>
        <v>0</v>
      </c>
      <c r="K165" s="187"/>
      <c r="L165" s="38"/>
      <c r="M165" s="188" t="s">
        <v>1</v>
      </c>
      <c r="N165" s="189" t="s">
        <v>44</v>
      </c>
      <c r="O165" s="76"/>
      <c r="P165" s="190">
        <f>O165*H165</f>
        <v>0</v>
      </c>
      <c r="Q165" s="190">
        <v>0</v>
      </c>
      <c r="R165" s="190">
        <f>Q165*H165</f>
        <v>0</v>
      </c>
      <c r="S165" s="190">
        <v>0</v>
      </c>
      <c r="T165" s="191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92" t="s">
        <v>166</v>
      </c>
      <c r="AT165" s="192" t="s">
        <v>162</v>
      </c>
      <c r="AU165" s="192" t="s">
        <v>88</v>
      </c>
      <c r="AY165" s="18" t="s">
        <v>159</v>
      </c>
      <c r="BE165" s="193">
        <f>IF(N165="základní",J165,0)</f>
        <v>0</v>
      </c>
      <c r="BF165" s="193">
        <f>IF(N165="snížená",J165,0)</f>
        <v>0</v>
      </c>
      <c r="BG165" s="193">
        <f>IF(N165="zákl. přenesená",J165,0)</f>
        <v>0</v>
      </c>
      <c r="BH165" s="193">
        <f>IF(N165="sníž. přenesená",J165,0)</f>
        <v>0</v>
      </c>
      <c r="BI165" s="193">
        <f>IF(N165="nulová",J165,0)</f>
        <v>0</v>
      </c>
      <c r="BJ165" s="18" t="s">
        <v>86</v>
      </c>
      <c r="BK165" s="193">
        <f>ROUND(I165*H165,2)</f>
        <v>0</v>
      </c>
      <c r="BL165" s="18" t="s">
        <v>166</v>
      </c>
      <c r="BM165" s="192" t="s">
        <v>245</v>
      </c>
    </row>
    <row r="166" s="2" customFormat="1" ht="49.05" customHeight="1">
      <c r="A166" s="37"/>
      <c r="B166" s="179"/>
      <c r="C166" s="180" t="s">
        <v>211</v>
      </c>
      <c r="D166" s="180" t="s">
        <v>162</v>
      </c>
      <c r="E166" s="181" t="s">
        <v>246</v>
      </c>
      <c r="F166" s="182" t="s">
        <v>241</v>
      </c>
      <c r="G166" s="183" t="s">
        <v>173</v>
      </c>
      <c r="H166" s="184">
        <v>0</v>
      </c>
      <c r="I166" s="185"/>
      <c r="J166" s="186">
        <f>ROUND(I166*H166,2)</f>
        <v>0</v>
      </c>
      <c r="K166" s="187"/>
      <c r="L166" s="38"/>
      <c r="M166" s="188" t="s">
        <v>1</v>
      </c>
      <c r="N166" s="189" t="s">
        <v>44</v>
      </c>
      <c r="O166" s="76"/>
      <c r="P166" s="190">
        <f>O166*H166</f>
        <v>0</v>
      </c>
      <c r="Q166" s="190">
        <v>0</v>
      </c>
      <c r="R166" s="190">
        <f>Q166*H166</f>
        <v>0</v>
      </c>
      <c r="S166" s="190">
        <v>0</v>
      </c>
      <c r="T166" s="191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92" t="s">
        <v>166</v>
      </c>
      <c r="AT166" s="192" t="s">
        <v>162</v>
      </c>
      <c r="AU166" s="192" t="s">
        <v>88</v>
      </c>
      <c r="AY166" s="18" t="s">
        <v>159</v>
      </c>
      <c r="BE166" s="193">
        <f>IF(N166="základní",J166,0)</f>
        <v>0</v>
      </c>
      <c r="BF166" s="193">
        <f>IF(N166="snížená",J166,0)</f>
        <v>0</v>
      </c>
      <c r="BG166" s="193">
        <f>IF(N166="zákl. přenesená",J166,0)</f>
        <v>0</v>
      </c>
      <c r="BH166" s="193">
        <f>IF(N166="sníž. přenesená",J166,0)</f>
        <v>0</v>
      </c>
      <c r="BI166" s="193">
        <f>IF(N166="nulová",J166,0)</f>
        <v>0</v>
      </c>
      <c r="BJ166" s="18" t="s">
        <v>86</v>
      </c>
      <c r="BK166" s="193">
        <f>ROUND(I166*H166,2)</f>
        <v>0</v>
      </c>
      <c r="BL166" s="18" t="s">
        <v>166</v>
      </c>
      <c r="BM166" s="192" t="s">
        <v>247</v>
      </c>
    </row>
    <row r="167" s="2" customFormat="1" ht="49.05" customHeight="1">
      <c r="A167" s="37"/>
      <c r="B167" s="179"/>
      <c r="C167" s="180" t="s">
        <v>248</v>
      </c>
      <c r="D167" s="180" t="s">
        <v>162</v>
      </c>
      <c r="E167" s="181" t="s">
        <v>249</v>
      </c>
      <c r="F167" s="182" t="s">
        <v>241</v>
      </c>
      <c r="G167" s="183" t="s">
        <v>173</v>
      </c>
      <c r="H167" s="184">
        <v>0</v>
      </c>
      <c r="I167" s="185"/>
      <c r="J167" s="186">
        <f>ROUND(I167*H167,2)</f>
        <v>0</v>
      </c>
      <c r="K167" s="187"/>
      <c r="L167" s="38"/>
      <c r="M167" s="188" t="s">
        <v>1</v>
      </c>
      <c r="N167" s="189" t="s">
        <v>44</v>
      </c>
      <c r="O167" s="76"/>
      <c r="P167" s="190">
        <f>O167*H167</f>
        <v>0</v>
      </c>
      <c r="Q167" s="190">
        <v>0</v>
      </c>
      <c r="R167" s="190">
        <f>Q167*H167</f>
        <v>0</v>
      </c>
      <c r="S167" s="190">
        <v>0</v>
      </c>
      <c r="T167" s="191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92" t="s">
        <v>166</v>
      </c>
      <c r="AT167" s="192" t="s">
        <v>162</v>
      </c>
      <c r="AU167" s="192" t="s">
        <v>88</v>
      </c>
      <c r="AY167" s="18" t="s">
        <v>159</v>
      </c>
      <c r="BE167" s="193">
        <f>IF(N167="základní",J167,0)</f>
        <v>0</v>
      </c>
      <c r="BF167" s="193">
        <f>IF(N167="snížená",J167,0)</f>
        <v>0</v>
      </c>
      <c r="BG167" s="193">
        <f>IF(N167="zákl. přenesená",J167,0)</f>
        <v>0</v>
      </c>
      <c r="BH167" s="193">
        <f>IF(N167="sníž. přenesená",J167,0)</f>
        <v>0</v>
      </c>
      <c r="BI167" s="193">
        <f>IF(N167="nulová",J167,0)</f>
        <v>0</v>
      </c>
      <c r="BJ167" s="18" t="s">
        <v>86</v>
      </c>
      <c r="BK167" s="193">
        <f>ROUND(I167*H167,2)</f>
        <v>0</v>
      </c>
      <c r="BL167" s="18" t="s">
        <v>166</v>
      </c>
      <c r="BM167" s="192" t="s">
        <v>250</v>
      </c>
    </row>
    <row r="168" s="2" customFormat="1" ht="44.25" customHeight="1">
      <c r="A168" s="37"/>
      <c r="B168" s="179"/>
      <c r="C168" s="180" t="s">
        <v>214</v>
      </c>
      <c r="D168" s="180" t="s">
        <v>162</v>
      </c>
      <c r="E168" s="181" t="s">
        <v>251</v>
      </c>
      <c r="F168" s="182" t="s">
        <v>252</v>
      </c>
      <c r="G168" s="183" t="s">
        <v>173</v>
      </c>
      <c r="H168" s="184">
        <v>0</v>
      </c>
      <c r="I168" s="185"/>
      <c r="J168" s="186">
        <f>ROUND(I168*H168,2)</f>
        <v>0</v>
      </c>
      <c r="K168" s="187"/>
      <c r="L168" s="38"/>
      <c r="M168" s="188" t="s">
        <v>1</v>
      </c>
      <c r="N168" s="189" t="s">
        <v>44</v>
      </c>
      <c r="O168" s="76"/>
      <c r="P168" s="190">
        <f>O168*H168</f>
        <v>0</v>
      </c>
      <c r="Q168" s="190">
        <v>0</v>
      </c>
      <c r="R168" s="190">
        <f>Q168*H168</f>
        <v>0</v>
      </c>
      <c r="S168" s="190">
        <v>0</v>
      </c>
      <c r="T168" s="191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92" t="s">
        <v>166</v>
      </c>
      <c r="AT168" s="192" t="s">
        <v>162</v>
      </c>
      <c r="AU168" s="192" t="s">
        <v>88</v>
      </c>
      <c r="AY168" s="18" t="s">
        <v>159</v>
      </c>
      <c r="BE168" s="193">
        <f>IF(N168="základní",J168,0)</f>
        <v>0</v>
      </c>
      <c r="BF168" s="193">
        <f>IF(N168="snížená",J168,0)</f>
        <v>0</v>
      </c>
      <c r="BG168" s="193">
        <f>IF(N168="zákl. přenesená",J168,0)</f>
        <v>0</v>
      </c>
      <c r="BH168" s="193">
        <f>IF(N168="sníž. přenesená",J168,0)</f>
        <v>0</v>
      </c>
      <c r="BI168" s="193">
        <f>IF(N168="nulová",J168,0)</f>
        <v>0</v>
      </c>
      <c r="BJ168" s="18" t="s">
        <v>86</v>
      </c>
      <c r="BK168" s="193">
        <f>ROUND(I168*H168,2)</f>
        <v>0</v>
      </c>
      <c r="BL168" s="18" t="s">
        <v>166</v>
      </c>
      <c r="BM168" s="192" t="s">
        <v>253</v>
      </c>
    </row>
    <row r="169" s="2" customFormat="1" ht="49.05" customHeight="1">
      <c r="A169" s="37"/>
      <c r="B169" s="179"/>
      <c r="C169" s="180" t="s">
        <v>254</v>
      </c>
      <c r="D169" s="180" t="s">
        <v>162</v>
      </c>
      <c r="E169" s="181" t="s">
        <v>255</v>
      </c>
      <c r="F169" s="182" t="s">
        <v>256</v>
      </c>
      <c r="G169" s="183" t="s">
        <v>173</v>
      </c>
      <c r="H169" s="184">
        <v>0</v>
      </c>
      <c r="I169" s="185"/>
      <c r="J169" s="186">
        <f>ROUND(I169*H169,2)</f>
        <v>0</v>
      </c>
      <c r="K169" s="187"/>
      <c r="L169" s="38"/>
      <c r="M169" s="188" t="s">
        <v>1</v>
      </c>
      <c r="N169" s="189" t="s">
        <v>44</v>
      </c>
      <c r="O169" s="76"/>
      <c r="P169" s="190">
        <f>O169*H169</f>
        <v>0</v>
      </c>
      <c r="Q169" s="190">
        <v>0</v>
      </c>
      <c r="R169" s="190">
        <f>Q169*H169</f>
        <v>0</v>
      </c>
      <c r="S169" s="190">
        <v>0</v>
      </c>
      <c r="T169" s="191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92" t="s">
        <v>166</v>
      </c>
      <c r="AT169" s="192" t="s">
        <v>162</v>
      </c>
      <c r="AU169" s="192" t="s">
        <v>88</v>
      </c>
      <c r="AY169" s="18" t="s">
        <v>159</v>
      </c>
      <c r="BE169" s="193">
        <f>IF(N169="základní",J169,0)</f>
        <v>0</v>
      </c>
      <c r="BF169" s="193">
        <f>IF(N169="snížená",J169,0)</f>
        <v>0</v>
      </c>
      <c r="BG169" s="193">
        <f>IF(N169="zákl. přenesená",J169,0)</f>
        <v>0</v>
      </c>
      <c r="BH169" s="193">
        <f>IF(N169="sníž. přenesená",J169,0)</f>
        <v>0</v>
      </c>
      <c r="BI169" s="193">
        <f>IF(N169="nulová",J169,0)</f>
        <v>0</v>
      </c>
      <c r="BJ169" s="18" t="s">
        <v>86</v>
      </c>
      <c r="BK169" s="193">
        <f>ROUND(I169*H169,2)</f>
        <v>0</v>
      </c>
      <c r="BL169" s="18" t="s">
        <v>166</v>
      </c>
      <c r="BM169" s="192" t="s">
        <v>257</v>
      </c>
    </row>
    <row r="170" s="2" customFormat="1" ht="49.05" customHeight="1">
      <c r="A170" s="37"/>
      <c r="B170" s="179"/>
      <c r="C170" s="180" t="s">
        <v>219</v>
      </c>
      <c r="D170" s="180" t="s">
        <v>162</v>
      </c>
      <c r="E170" s="181" t="s">
        <v>258</v>
      </c>
      <c r="F170" s="182" t="s">
        <v>256</v>
      </c>
      <c r="G170" s="183" t="s">
        <v>173</v>
      </c>
      <c r="H170" s="184">
        <v>0</v>
      </c>
      <c r="I170" s="185"/>
      <c r="J170" s="186">
        <f>ROUND(I170*H170,2)</f>
        <v>0</v>
      </c>
      <c r="K170" s="187"/>
      <c r="L170" s="38"/>
      <c r="M170" s="188" t="s">
        <v>1</v>
      </c>
      <c r="N170" s="189" t="s">
        <v>44</v>
      </c>
      <c r="O170" s="76"/>
      <c r="P170" s="190">
        <f>O170*H170</f>
        <v>0</v>
      </c>
      <c r="Q170" s="190">
        <v>0</v>
      </c>
      <c r="R170" s="190">
        <f>Q170*H170</f>
        <v>0</v>
      </c>
      <c r="S170" s="190">
        <v>0</v>
      </c>
      <c r="T170" s="191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92" t="s">
        <v>166</v>
      </c>
      <c r="AT170" s="192" t="s">
        <v>162</v>
      </c>
      <c r="AU170" s="192" t="s">
        <v>88</v>
      </c>
      <c r="AY170" s="18" t="s">
        <v>159</v>
      </c>
      <c r="BE170" s="193">
        <f>IF(N170="základní",J170,0)</f>
        <v>0</v>
      </c>
      <c r="BF170" s="193">
        <f>IF(N170="snížená",J170,0)</f>
        <v>0</v>
      </c>
      <c r="BG170" s="193">
        <f>IF(N170="zákl. přenesená",J170,0)</f>
        <v>0</v>
      </c>
      <c r="BH170" s="193">
        <f>IF(N170="sníž. přenesená",J170,0)</f>
        <v>0</v>
      </c>
      <c r="BI170" s="193">
        <f>IF(N170="nulová",J170,0)</f>
        <v>0</v>
      </c>
      <c r="BJ170" s="18" t="s">
        <v>86</v>
      </c>
      <c r="BK170" s="193">
        <f>ROUND(I170*H170,2)</f>
        <v>0</v>
      </c>
      <c r="BL170" s="18" t="s">
        <v>166</v>
      </c>
      <c r="BM170" s="192" t="s">
        <v>259</v>
      </c>
    </row>
    <row r="171" s="2" customFormat="1" ht="49.05" customHeight="1">
      <c r="A171" s="37"/>
      <c r="B171" s="179"/>
      <c r="C171" s="180" t="s">
        <v>260</v>
      </c>
      <c r="D171" s="180" t="s">
        <v>162</v>
      </c>
      <c r="E171" s="181" t="s">
        <v>261</v>
      </c>
      <c r="F171" s="182" t="s">
        <v>256</v>
      </c>
      <c r="G171" s="183" t="s">
        <v>218</v>
      </c>
      <c r="H171" s="184">
        <v>0</v>
      </c>
      <c r="I171" s="185"/>
      <c r="J171" s="186">
        <f>ROUND(I171*H171,2)</f>
        <v>0</v>
      </c>
      <c r="K171" s="187"/>
      <c r="L171" s="38"/>
      <c r="M171" s="188" t="s">
        <v>1</v>
      </c>
      <c r="N171" s="189" t="s">
        <v>44</v>
      </c>
      <c r="O171" s="76"/>
      <c r="P171" s="190">
        <f>O171*H171</f>
        <v>0</v>
      </c>
      <c r="Q171" s="190">
        <v>0</v>
      </c>
      <c r="R171" s="190">
        <f>Q171*H171</f>
        <v>0</v>
      </c>
      <c r="S171" s="190">
        <v>0</v>
      </c>
      <c r="T171" s="191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92" t="s">
        <v>166</v>
      </c>
      <c r="AT171" s="192" t="s">
        <v>162</v>
      </c>
      <c r="AU171" s="192" t="s">
        <v>88</v>
      </c>
      <c r="AY171" s="18" t="s">
        <v>159</v>
      </c>
      <c r="BE171" s="193">
        <f>IF(N171="základní",J171,0)</f>
        <v>0</v>
      </c>
      <c r="BF171" s="193">
        <f>IF(N171="snížená",J171,0)</f>
        <v>0</v>
      </c>
      <c r="BG171" s="193">
        <f>IF(N171="zákl. přenesená",J171,0)</f>
        <v>0</v>
      </c>
      <c r="BH171" s="193">
        <f>IF(N171="sníž. přenesená",J171,0)</f>
        <v>0</v>
      </c>
      <c r="BI171" s="193">
        <f>IF(N171="nulová",J171,0)</f>
        <v>0</v>
      </c>
      <c r="BJ171" s="18" t="s">
        <v>86</v>
      </c>
      <c r="BK171" s="193">
        <f>ROUND(I171*H171,2)</f>
        <v>0</v>
      </c>
      <c r="BL171" s="18" t="s">
        <v>166</v>
      </c>
      <c r="BM171" s="192" t="s">
        <v>262</v>
      </c>
    </row>
    <row r="172" s="2" customFormat="1" ht="24.15" customHeight="1">
      <c r="A172" s="37"/>
      <c r="B172" s="179"/>
      <c r="C172" s="180" t="s">
        <v>221</v>
      </c>
      <c r="D172" s="180" t="s">
        <v>162</v>
      </c>
      <c r="E172" s="181" t="s">
        <v>263</v>
      </c>
      <c r="F172" s="182" t="s">
        <v>264</v>
      </c>
      <c r="G172" s="183" t="s">
        <v>173</v>
      </c>
      <c r="H172" s="184">
        <v>117</v>
      </c>
      <c r="I172" s="185"/>
      <c r="J172" s="186">
        <f>ROUND(I172*H172,2)</f>
        <v>0</v>
      </c>
      <c r="K172" s="187"/>
      <c r="L172" s="38"/>
      <c r="M172" s="188" t="s">
        <v>1</v>
      </c>
      <c r="N172" s="189" t="s">
        <v>44</v>
      </c>
      <c r="O172" s="76"/>
      <c r="P172" s="190">
        <f>O172*H172</f>
        <v>0</v>
      </c>
      <c r="Q172" s="190">
        <v>0.017330000000000002</v>
      </c>
      <c r="R172" s="190">
        <f>Q172*H172</f>
        <v>2.0276100000000001</v>
      </c>
      <c r="S172" s="190">
        <v>0</v>
      </c>
      <c r="T172" s="191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92" t="s">
        <v>166</v>
      </c>
      <c r="AT172" s="192" t="s">
        <v>162</v>
      </c>
      <c r="AU172" s="192" t="s">
        <v>88</v>
      </c>
      <c r="AY172" s="18" t="s">
        <v>159</v>
      </c>
      <c r="BE172" s="193">
        <f>IF(N172="základní",J172,0)</f>
        <v>0</v>
      </c>
      <c r="BF172" s="193">
        <f>IF(N172="snížená",J172,0)</f>
        <v>0</v>
      </c>
      <c r="BG172" s="193">
        <f>IF(N172="zákl. přenesená",J172,0)</f>
        <v>0</v>
      </c>
      <c r="BH172" s="193">
        <f>IF(N172="sníž. přenesená",J172,0)</f>
        <v>0</v>
      </c>
      <c r="BI172" s="193">
        <f>IF(N172="nulová",J172,0)</f>
        <v>0</v>
      </c>
      <c r="BJ172" s="18" t="s">
        <v>86</v>
      </c>
      <c r="BK172" s="193">
        <f>ROUND(I172*H172,2)</f>
        <v>0</v>
      </c>
      <c r="BL172" s="18" t="s">
        <v>166</v>
      </c>
      <c r="BM172" s="192" t="s">
        <v>265</v>
      </c>
    </row>
    <row r="173" s="2" customFormat="1" ht="44.25" customHeight="1">
      <c r="A173" s="37"/>
      <c r="B173" s="179"/>
      <c r="C173" s="180" t="s">
        <v>266</v>
      </c>
      <c r="D173" s="180" t="s">
        <v>162</v>
      </c>
      <c r="E173" s="181" t="s">
        <v>267</v>
      </c>
      <c r="F173" s="182" t="s">
        <v>268</v>
      </c>
      <c r="G173" s="183" t="s">
        <v>173</v>
      </c>
      <c r="H173" s="184">
        <v>351</v>
      </c>
      <c r="I173" s="185"/>
      <c r="J173" s="186">
        <f>ROUND(I173*H173,2)</f>
        <v>0</v>
      </c>
      <c r="K173" s="187"/>
      <c r="L173" s="38"/>
      <c r="M173" s="188" t="s">
        <v>1</v>
      </c>
      <c r="N173" s="189" t="s">
        <v>44</v>
      </c>
      <c r="O173" s="76"/>
      <c r="P173" s="190">
        <f>O173*H173</f>
        <v>0</v>
      </c>
      <c r="Q173" s="190">
        <v>0</v>
      </c>
      <c r="R173" s="190">
        <f>Q173*H173</f>
        <v>0</v>
      </c>
      <c r="S173" s="190">
        <v>0</v>
      </c>
      <c r="T173" s="191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92" t="s">
        <v>166</v>
      </c>
      <c r="AT173" s="192" t="s">
        <v>162</v>
      </c>
      <c r="AU173" s="192" t="s">
        <v>88</v>
      </c>
      <c r="AY173" s="18" t="s">
        <v>159</v>
      </c>
      <c r="BE173" s="193">
        <f>IF(N173="základní",J173,0)</f>
        <v>0</v>
      </c>
      <c r="BF173" s="193">
        <f>IF(N173="snížená",J173,0)</f>
        <v>0</v>
      </c>
      <c r="BG173" s="193">
        <f>IF(N173="zákl. přenesená",J173,0)</f>
        <v>0</v>
      </c>
      <c r="BH173" s="193">
        <f>IF(N173="sníž. přenesená",J173,0)</f>
        <v>0</v>
      </c>
      <c r="BI173" s="193">
        <f>IF(N173="nulová",J173,0)</f>
        <v>0</v>
      </c>
      <c r="BJ173" s="18" t="s">
        <v>86</v>
      </c>
      <c r="BK173" s="193">
        <f>ROUND(I173*H173,2)</f>
        <v>0</v>
      </c>
      <c r="BL173" s="18" t="s">
        <v>166</v>
      </c>
      <c r="BM173" s="192" t="s">
        <v>269</v>
      </c>
    </row>
    <row r="174" s="2" customFormat="1" ht="37.8" customHeight="1">
      <c r="A174" s="37"/>
      <c r="B174" s="179"/>
      <c r="C174" s="180" t="s">
        <v>224</v>
      </c>
      <c r="D174" s="180" t="s">
        <v>162</v>
      </c>
      <c r="E174" s="181" t="s">
        <v>270</v>
      </c>
      <c r="F174" s="182" t="s">
        <v>271</v>
      </c>
      <c r="G174" s="183" t="s">
        <v>173</v>
      </c>
      <c r="H174" s="184">
        <v>0</v>
      </c>
      <c r="I174" s="185"/>
      <c r="J174" s="186">
        <f>ROUND(I174*H174,2)</f>
        <v>0</v>
      </c>
      <c r="K174" s="187"/>
      <c r="L174" s="38"/>
      <c r="M174" s="188" t="s">
        <v>1</v>
      </c>
      <c r="N174" s="189" t="s">
        <v>44</v>
      </c>
      <c r="O174" s="76"/>
      <c r="P174" s="190">
        <f>O174*H174</f>
        <v>0</v>
      </c>
      <c r="Q174" s="190">
        <v>0</v>
      </c>
      <c r="R174" s="190">
        <f>Q174*H174</f>
        <v>0</v>
      </c>
      <c r="S174" s="190">
        <v>0</v>
      </c>
      <c r="T174" s="191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92" t="s">
        <v>166</v>
      </c>
      <c r="AT174" s="192" t="s">
        <v>162</v>
      </c>
      <c r="AU174" s="192" t="s">
        <v>88</v>
      </c>
      <c r="AY174" s="18" t="s">
        <v>159</v>
      </c>
      <c r="BE174" s="193">
        <f>IF(N174="základní",J174,0)</f>
        <v>0</v>
      </c>
      <c r="BF174" s="193">
        <f>IF(N174="snížená",J174,0)</f>
        <v>0</v>
      </c>
      <c r="BG174" s="193">
        <f>IF(N174="zákl. přenesená",J174,0)</f>
        <v>0</v>
      </c>
      <c r="BH174" s="193">
        <f>IF(N174="sníž. přenesená",J174,0)</f>
        <v>0</v>
      </c>
      <c r="BI174" s="193">
        <f>IF(N174="nulová",J174,0)</f>
        <v>0</v>
      </c>
      <c r="BJ174" s="18" t="s">
        <v>86</v>
      </c>
      <c r="BK174" s="193">
        <f>ROUND(I174*H174,2)</f>
        <v>0</v>
      </c>
      <c r="BL174" s="18" t="s">
        <v>166</v>
      </c>
      <c r="BM174" s="192" t="s">
        <v>272</v>
      </c>
    </row>
    <row r="175" s="12" customFormat="1" ht="22.8" customHeight="1">
      <c r="A175" s="12"/>
      <c r="B175" s="166"/>
      <c r="C175" s="12"/>
      <c r="D175" s="167" t="s">
        <v>78</v>
      </c>
      <c r="E175" s="177" t="s">
        <v>194</v>
      </c>
      <c r="F175" s="177" t="s">
        <v>273</v>
      </c>
      <c r="G175" s="12"/>
      <c r="H175" s="12"/>
      <c r="I175" s="169"/>
      <c r="J175" s="178">
        <f>BK175</f>
        <v>0</v>
      </c>
      <c r="K175" s="12"/>
      <c r="L175" s="166"/>
      <c r="M175" s="171"/>
      <c r="N175" s="172"/>
      <c r="O175" s="172"/>
      <c r="P175" s="173">
        <f>SUM(P176:P208)</f>
        <v>0</v>
      </c>
      <c r="Q175" s="172"/>
      <c r="R175" s="173">
        <f>SUM(R176:R208)</f>
        <v>0.99143749999999997</v>
      </c>
      <c r="S175" s="172"/>
      <c r="T175" s="174">
        <f>SUM(T176:T208)</f>
        <v>2.2035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167" t="s">
        <v>86</v>
      </c>
      <c r="AT175" s="175" t="s">
        <v>78</v>
      </c>
      <c r="AU175" s="175" t="s">
        <v>86</v>
      </c>
      <c r="AY175" s="167" t="s">
        <v>159</v>
      </c>
      <c r="BK175" s="176">
        <f>SUM(BK176:BK208)</f>
        <v>0</v>
      </c>
    </row>
    <row r="176" s="2" customFormat="1" ht="24.15" customHeight="1">
      <c r="A176" s="37"/>
      <c r="B176" s="179"/>
      <c r="C176" s="180" t="s">
        <v>274</v>
      </c>
      <c r="D176" s="180" t="s">
        <v>162</v>
      </c>
      <c r="E176" s="181" t="s">
        <v>275</v>
      </c>
      <c r="F176" s="182" t="s">
        <v>276</v>
      </c>
      <c r="G176" s="183" t="s">
        <v>165</v>
      </c>
      <c r="H176" s="184">
        <v>120</v>
      </c>
      <c r="I176" s="185"/>
      <c r="J176" s="186">
        <f>ROUND(I176*H176,2)</f>
        <v>0</v>
      </c>
      <c r="K176" s="187"/>
      <c r="L176" s="38"/>
      <c r="M176" s="188" t="s">
        <v>1</v>
      </c>
      <c r="N176" s="189" t="s">
        <v>44</v>
      </c>
      <c r="O176" s="76"/>
      <c r="P176" s="190">
        <f>O176*H176</f>
        <v>0</v>
      </c>
      <c r="Q176" s="190">
        <v>0</v>
      </c>
      <c r="R176" s="190">
        <f>Q176*H176</f>
        <v>0</v>
      </c>
      <c r="S176" s="190">
        <v>0</v>
      </c>
      <c r="T176" s="191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92" t="s">
        <v>166</v>
      </c>
      <c r="AT176" s="192" t="s">
        <v>162</v>
      </c>
      <c r="AU176" s="192" t="s">
        <v>88</v>
      </c>
      <c r="AY176" s="18" t="s">
        <v>159</v>
      </c>
      <c r="BE176" s="193">
        <f>IF(N176="základní",J176,0)</f>
        <v>0</v>
      </c>
      <c r="BF176" s="193">
        <f>IF(N176="snížená",J176,0)</f>
        <v>0</v>
      </c>
      <c r="BG176" s="193">
        <f>IF(N176="zákl. přenesená",J176,0)</f>
        <v>0</v>
      </c>
      <c r="BH176" s="193">
        <f>IF(N176="sníž. přenesená",J176,0)</f>
        <v>0</v>
      </c>
      <c r="BI176" s="193">
        <f>IF(N176="nulová",J176,0)</f>
        <v>0</v>
      </c>
      <c r="BJ176" s="18" t="s">
        <v>86</v>
      </c>
      <c r="BK176" s="193">
        <f>ROUND(I176*H176,2)</f>
        <v>0</v>
      </c>
      <c r="BL176" s="18" t="s">
        <v>166</v>
      </c>
      <c r="BM176" s="192" t="s">
        <v>277</v>
      </c>
    </row>
    <row r="177" s="2" customFormat="1" ht="37.8" customHeight="1">
      <c r="A177" s="37"/>
      <c r="B177" s="179"/>
      <c r="C177" s="180" t="s">
        <v>226</v>
      </c>
      <c r="D177" s="180" t="s">
        <v>162</v>
      </c>
      <c r="E177" s="181" t="s">
        <v>278</v>
      </c>
      <c r="F177" s="182" t="s">
        <v>279</v>
      </c>
      <c r="G177" s="183" t="s">
        <v>165</v>
      </c>
      <c r="H177" s="184">
        <v>3600</v>
      </c>
      <c r="I177" s="185"/>
      <c r="J177" s="186">
        <f>ROUND(I177*H177,2)</f>
        <v>0</v>
      </c>
      <c r="K177" s="187"/>
      <c r="L177" s="38"/>
      <c r="M177" s="188" t="s">
        <v>1</v>
      </c>
      <c r="N177" s="189" t="s">
        <v>44</v>
      </c>
      <c r="O177" s="76"/>
      <c r="P177" s="190">
        <f>O177*H177</f>
        <v>0</v>
      </c>
      <c r="Q177" s="190">
        <v>0</v>
      </c>
      <c r="R177" s="190">
        <f>Q177*H177</f>
        <v>0</v>
      </c>
      <c r="S177" s="190">
        <v>0</v>
      </c>
      <c r="T177" s="191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92" t="s">
        <v>166</v>
      </c>
      <c r="AT177" s="192" t="s">
        <v>162</v>
      </c>
      <c r="AU177" s="192" t="s">
        <v>88</v>
      </c>
      <c r="AY177" s="18" t="s">
        <v>159</v>
      </c>
      <c r="BE177" s="193">
        <f>IF(N177="základní",J177,0)</f>
        <v>0</v>
      </c>
      <c r="BF177" s="193">
        <f>IF(N177="snížená",J177,0)</f>
        <v>0</v>
      </c>
      <c r="BG177" s="193">
        <f>IF(N177="zákl. přenesená",J177,0)</f>
        <v>0</v>
      </c>
      <c r="BH177" s="193">
        <f>IF(N177="sníž. přenesená",J177,0)</f>
        <v>0</v>
      </c>
      <c r="BI177" s="193">
        <f>IF(N177="nulová",J177,0)</f>
        <v>0</v>
      </c>
      <c r="BJ177" s="18" t="s">
        <v>86</v>
      </c>
      <c r="BK177" s="193">
        <f>ROUND(I177*H177,2)</f>
        <v>0</v>
      </c>
      <c r="BL177" s="18" t="s">
        <v>166</v>
      </c>
      <c r="BM177" s="192" t="s">
        <v>280</v>
      </c>
    </row>
    <row r="178" s="15" customFormat="1">
      <c r="A178" s="15"/>
      <c r="B178" s="210"/>
      <c r="C178" s="15"/>
      <c r="D178" s="195" t="s">
        <v>167</v>
      </c>
      <c r="E178" s="211" t="s">
        <v>1</v>
      </c>
      <c r="F178" s="212" t="s">
        <v>281</v>
      </c>
      <c r="G178" s="15"/>
      <c r="H178" s="213">
        <v>3600</v>
      </c>
      <c r="I178" s="214"/>
      <c r="J178" s="15"/>
      <c r="K178" s="15"/>
      <c r="L178" s="210"/>
      <c r="M178" s="215"/>
      <c r="N178" s="216"/>
      <c r="O178" s="216"/>
      <c r="P178" s="216"/>
      <c r="Q178" s="216"/>
      <c r="R178" s="216"/>
      <c r="S178" s="216"/>
      <c r="T178" s="217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11" t="s">
        <v>167</v>
      </c>
      <c r="AU178" s="211" t="s">
        <v>88</v>
      </c>
      <c r="AV178" s="15" t="s">
        <v>88</v>
      </c>
      <c r="AW178" s="15" t="s">
        <v>34</v>
      </c>
      <c r="AX178" s="15" t="s">
        <v>79</v>
      </c>
      <c r="AY178" s="211" t="s">
        <v>159</v>
      </c>
    </row>
    <row r="179" s="14" customFormat="1">
      <c r="A179" s="14"/>
      <c r="B179" s="202"/>
      <c r="C179" s="14"/>
      <c r="D179" s="195" t="s">
        <v>167</v>
      </c>
      <c r="E179" s="203" t="s">
        <v>1</v>
      </c>
      <c r="F179" s="204" t="s">
        <v>169</v>
      </c>
      <c r="G179" s="14"/>
      <c r="H179" s="205">
        <v>3600</v>
      </c>
      <c r="I179" s="206"/>
      <c r="J179" s="14"/>
      <c r="K179" s="14"/>
      <c r="L179" s="202"/>
      <c r="M179" s="207"/>
      <c r="N179" s="208"/>
      <c r="O179" s="208"/>
      <c r="P179" s="208"/>
      <c r="Q179" s="208"/>
      <c r="R179" s="208"/>
      <c r="S179" s="208"/>
      <c r="T179" s="209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03" t="s">
        <v>167</v>
      </c>
      <c r="AU179" s="203" t="s">
        <v>88</v>
      </c>
      <c r="AV179" s="14" t="s">
        <v>166</v>
      </c>
      <c r="AW179" s="14" t="s">
        <v>34</v>
      </c>
      <c r="AX179" s="14" t="s">
        <v>86</v>
      </c>
      <c r="AY179" s="203" t="s">
        <v>159</v>
      </c>
    </row>
    <row r="180" s="2" customFormat="1" ht="33" customHeight="1">
      <c r="A180" s="37"/>
      <c r="B180" s="179"/>
      <c r="C180" s="180" t="s">
        <v>282</v>
      </c>
      <c r="D180" s="180" t="s">
        <v>162</v>
      </c>
      <c r="E180" s="181" t="s">
        <v>283</v>
      </c>
      <c r="F180" s="182" t="s">
        <v>284</v>
      </c>
      <c r="G180" s="183" t="s">
        <v>165</v>
      </c>
      <c r="H180" s="184">
        <v>120</v>
      </c>
      <c r="I180" s="185"/>
      <c r="J180" s="186">
        <f>ROUND(I180*H180,2)</f>
        <v>0</v>
      </c>
      <c r="K180" s="187"/>
      <c r="L180" s="38"/>
      <c r="M180" s="188" t="s">
        <v>1</v>
      </c>
      <c r="N180" s="189" t="s">
        <v>44</v>
      </c>
      <c r="O180" s="76"/>
      <c r="P180" s="190">
        <f>O180*H180</f>
        <v>0</v>
      </c>
      <c r="Q180" s="190">
        <v>0</v>
      </c>
      <c r="R180" s="190">
        <f>Q180*H180</f>
        <v>0</v>
      </c>
      <c r="S180" s="190">
        <v>0</v>
      </c>
      <c r="T180" s="191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92" t="s">
        <v>166</v>
      </c>
      <c r="AT180" s="192" t="s">
        <v>162</v>
      </c>
      <c r="AU180" s="192" t="s">
        <v>88</v>
      </c>
      <c r="AY180" s="18" t="s">
        <v>159</v>
      </c>
      <c r="BE180" s="193">
        <f>IF(N180="základní",J180,0)</f>
        <v>0</v>
      </c>
      <c r="BF180" s="193">
        <f>IF(N180="snížená",J180,0)</f>
        <v>0</v>
      </c>
      <c r="BG180" s="193">
        <f>IF(N180="zákl. přenesená",J180,0)</f>
        <v>0</v>
      </c>
      <c r="BH180" s="193">
        <f>IF(N180="sníž. přenesená",J180,0)</f>
        <v>0</v>
      </c>
      <c r="BI180" s="193">
        <f>IF(N180="nulová",J180,0)</f>
        <v>0</v>
      </c>
      <c r="BJ180" s="18" t="s">
        <v>86</v>
      </c>
      <c r="BK180" s="193">
        <f>ROUND(I180*H180,2)</f>
        <v>0</v>
      </c>
      <c r="BL180" s="18" t="s">
        <v>166</v>
      </c>
      <c r="BM180" s="192" t="s">
        <v>285</v>
      </c>
    </row>
    <row r="181" s="2" customFormat="1" ht="37.8" customHeight="1">
      <c r="A181" s="37"/>
      <c r="B181" s="179"/>
      <c r="C181" s="180" t="s">
        <v>229</v>
      </c>
      <c r="D181" s="180" t="s">
        <v>162</v>
      </c>
      <c r="E181" s="181" t="s">
        <v>286</v>
      </c>
      <c r="F181" s="182" t="s">
        <v>287</v>
      </c>
      <c r="G181" s="183" t="s">
        <v>173</v>
      </c>
      <c r="H181" s="184">
        <v>0</v>
      </c>
      <c r="I181" s="185"/>
      <c r="J181" s="186">
        <f>ROUND(I181*H181,2)</f>
        <v>0</v>
      </c>
      <c r="K181" s="187"/>
      <c r="L181" s="38"/>
      <c r="M181" s="188" t="s">
        <v>1</v>
      </c>
      <c r="N181" s="189" t="s">
        <v>44</v>
      </c>
      <c r="O181" s="76"/>
      <c r="P181" s="190">
        <f>O181*H181</f>
        <v>0</v>
      </c>
      <c r="Q181" s="190">
        <v>0.00021000000000000001</v>
      </c>
      <c r="R181" s="190">
        <f>Q181*H181</f>
        <v>0</v>
      </c>
      <c r="S181" s="190">
        <v>0</v>
      </c>
      <c r="T181" s="191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92" t="s">
        <v>166</v>
      </c>
      <c r="AT181" s="192" t="s">
        <v>162</v>
      </c>
      <c r="AU181" s="192" t="s">
        <v>88</v>
      </c>
      <c r="AY181" s="18" t="s">
        <v>159</v>
      </c>
      <c r="BE181" s="193">
        <f>IF(N181="základní",J181,0)</f>
        <v>0</v>
      </c>
      <c r="BF181" s="193">
        <f>IF(N181="snížená",J181,0)</f>
        <v>0</v>
      </c>
      <c r="BG181" s="193">
        <f>IF(N181="zákl. přenesená",J181,0)</f>
        <v>0</v>
      </c>
      <c r="BH181" s="193">
        <f>IF(N181="sníž. přenesená",J181,0)</f>
        <v>0</v>
      </c>
      <c r="BI181" s="193">
        <f>IF(N181="nulová",J181,0)</f>
        <v>0</v>
      </c>
      <c r="BJ181" s="18" t="s">
        <v>86</v>
      </c>
      <c r="BK181" s="193">
        <f>ROUND(I181*H181,2)</f>
        <v>0</v>
      </c>
      <c r="BL181" s="18" t="s">
        <v>166</v>
      </c>
      <c r="BM181" s="192" t="s">
        <v>288</v>
      </c>
    </row>
    <row r="182" s="2" customFormat="1" ht="24.15" customHeight="1">
      <c r="A182" s="37"/>
      <c r="B182" s="179"/>
      <c r="C182" s="180" t="s">
        <v>289</v>
      </c>
      <c r="D182" s="180" t="s">
        <v>162</v>
      </c>
      <c r="E182" s="181" t="s">
        <v>290</v>
      </c>
      <c r="F182" s="182" t="s">
        <v>291</v>
      </c>
      <c r="G182" s="183" t="s">
        <v>173</v>
      </c>
      <c r="H182" s="184">
        <v>16</v>
      </c>
      <c r="I182" s="185"/>
      <c r="J182" s="186">
        <f>ROUND(I182*H182,2)</f>
        <v>0</v>
      </c>
      <c r="K182" s="187"/>
      <c r="L182" s="38"/>
      <c r="M182" s="188" t="s">
        <v>1</v>
      </c>
      <c r="N182" s="189" t="s">
        <v>44</v>
      </c>
      <c r="O182" s="76"/>
      <c r="P182" s="190">
        <f>O182*H182</f>
        <v>0</v>
      </c>
      <c r="Q182" s="190">
        <v>4.0000000000000003E-05</v>
      </c>
      <c r="R182" s="190">
        <f>Q182*H182</f>
        <v>0.00064000000000000005</v>
      </c>
      <c r="S182" s="190">
        <v>0</v>
      </c>
      <c r="T182" s="191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92" t="s">
        <v>166</v>
      </c>
      <c r="AT182" s="192" t="s">
        <v>162</v>
      </c>
      <c r="AU182" s="192" t="s">
        <v>88</v>
      </c>
      <c r="AY182" s="18" t="s">
        <v>159</v>
      </c>
      <c r="BE182" s="193">
        <f>IF(N182="základní",J182,0)</f>
        <v>0</v>
      </c>
      <c r="BF182" s="193">
        <f>IF(N182="snížená",J182,0)</f>
        <v>0</v>
      </c>
      <c r="BG182" s="193">
        <f>IF(N182="zákl. přenesená",J182,0)</f>
        <v>0</v>
      </c>
      <c r="BH182" s="193">
        <f>IF(N182="sníž. přenesená",J182,0)</f>
        <v>0</v>
      </c>
      <c r="BI182" s="193">
        <f>IF(N182="nulová",J182,0)</f>
        <v>0</v>
      </c>
      <c r="BJ182" s="18" t="s">
        <v>86</v>
      </c>
      <c r="BK182" s="193">
        <f>ROUND(I182*H182,2)</f>
        <v>0</v>
      </c>
      <c r="BL182" s="18" t="s">
        <v>166</v>
      </c>
      <c r="BM182" s="192" t="s">
        <v>292</v>
      </c>
    </row>
    <row r="183" s="2" customFormat="1" ht="21.75" customHeight="1">
      <c r="A183" s="37"/>
      <c r="B183" s="179"/>
      <c r="C183" s="180" t="s">
        <v>231</v>
      </c>
      <c r="D183" s="180" t="s">
        <v>162</v>
      </c>
      <c r="E183" s="181" t="s">
        <v>293</v>
      </c>
      <c r="F183" s="182" t="s">
        <v>294</v>
      </c>
      <c r="G183" s="183" t="s">
        <v>173</v>
      </c>
      <c r="H183" s="184">
        <v>0</v>
      </c>
      <c r="I183" s="185"/>
      <c r="J183" s="186">
        <f>ROUND(I183*H183,2)</f>
        <v>0</v>
      </c>
      <c r="K183" s="187"/>
      <c r="L183" s="38"/>
      <c r="M183" s="188" t="s">
        <v>1</v>
      </c>
      <c r="N183" s="189" t="s">
        <v>44</v>
      </c>
      <c r="O183" s="76"/>
      <c r="P183" s="190">
        <f>O183*H183</f>
        <v>0</v>
      </c>
      <c r="Q183" s="190">
        <v>0</v>
      </c>
      <c r="R183" s="190">
        <f>Q183*H183</f>
        <v>0</v>
      </c>
      <c r="S183" s="190">
        <v>0.075999999999999998</v>
      </c>
      <c r="T183" s="191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92" t="s">
        <v>166</v>
      </c>
      <c r="AT183" s="192" t="s">
        <v>162</v>
      </c>
      <c r="AU183" s="192" t="s">
        <v>88</v>
      </c>
      <c r="AY183" s="18" t="s">
        <v>159</v>
      </c>
      <c r="BE183" s="193">
        <f>IF(N183="základní",J183,0)</f>
        <v>0</v>
      </c>
      <c r="BF183" s="193">
        <f>IF(N183="snížená",J183,0)</f>
        <v>0</v>
      </c>
      <c r="BG183" s="193">
        <f>IF(N183="zákl. přenesená",J183,0)</f>
        <v>0</v>
      </c>
      <c r="BH183" s="193">
        <f>IF(N183="sníž. přenesená",J183,0)</f>
        <v>0</v>
      </c>
      <c r="BI183" s="193">
        <f>IF(N183="nulová",J183,0)</f>
        <v>0</v>
      </c>
      <c r="BJ183" s="18" t="s">
        <v>86</v>
      </c>
      <c r="BK183" s="193">
        <f>ROUND(I183*H183,2)</f>
        <v>0</v>
      </c>
      <c r="BL183" s="18" t="s">
        <v>166</v>
      </c>
      <c r="BM183" s="192" t="s">
        <v>295</v>
      </c>
    </row>
    <row r="184" s="2" customFormat="1" ht="21.75" customHeight="1">
      <c r="A184" s="37"/>
      <c r="B184" s="179"/>
      <c r="C184" s="180" t="s">
        <v>296</v>
      </c>
      <c r="D184" s="180" t="s">
        <v>162</v>
      </c>
      <c r="E184" s="181" t="s">
        <v>297</v>
      </c>
      <c r="F184" s="182" t="s">
        <v>298</v>
      </c>
      <c r="G184" s="183" t="s">
        <v>173</v>
      </c>
      <c r="H184" s="184">
        <v>0</v>
      </c>
      <c r="I184" s="185"/>
      <c r="J184" s="186">
        <f>ROUND(I184*H184,2)</f>
        <v>0</v>
      </c>
      <c r="K184" s="187"/>
      <c r="L184" s="38"/>
      <c r="M184" s="188" t="s">
        <v>1</v>
      </c>
      <c r="N184" s="189" t="s">
        <v>44</v>
      </c>
      <c r="O184" s="76"/>
      <c r="P184" s="190">
        <f>O184*H184</f>
        <v>0</v>
      </c>
      <c r="Q184" s="190">
        <v>0</v>
      </c>
      <c r="R184" s="190">
        <f>Q184*H184</f>
        <v>0</v>
      </c>
      <c r="S184" s="190">
        <v>0.0060000000000000001</v>
      </c>
      <c r="T184" s="191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92" t="s">
        <v>166</v>
      </c>
      <c r="AT184" s="192" t="s">
        <v>162</v>
      </c>
      <c r="AU184" s="192" t="s">
        <v>88</v>
      </c>
      <c r="AY184" s="18" t="s">
        <v>159</v>
      </c>
      <c r="BE184" s="193">
        <f>IF(N184="základní",J184,0)</f>
        <v>0</v>
      </c>
      <c r="BF184" s="193">
        <f>IF(N184="snížená",J184,0)</f>
        <v>0</v>
      </c>
      <c r="BG184" s="193">
        <f>IF(N184="zákl. přenesená",J184,0)</f>
        <v>0</v>
      </c>
      <c r="BH184" s="193">
        <f>IF(N184="sníž. přenesená",J184,0)</f>
        <v>0</v>
      </c>
      <c r="BI184" s="193">
        <f>IF(N184="nulová",J184,0)</f>
        <v>0</v>
      </c>
      <c r="BJ184" s="18" t="s">
        <v>86</v>
      </c>
      <c r="BK184" s="193">
        <f>ROUND(I184*H184,2)</f>
        <v>0</v>
      </c>
      <c r="BL184" s="18" t="s">
        <v>166</v>
      </c>
      <c r="BM184" s="192" t="s">
        <v>299</v>
      </c>
    </row>
    <row r="185" s="2" customFormat="1" ht="24.15" customHeight="1">
      <c r="A185" s="37"/>
      <c r="B185" s="179"/>
      <c r="C185" s="180" t="s">
        <v>233</v>
      </c>
      <c r="D185" s="180" t="s">
        <v>162</v>
      </c>
      <c r="E185" s="181" t="s">
        <v>300</v>
      </c>
      <c r="F185" s="182" t="s">
        <v>301</v>
      </c>
      <c r="G185" s="183" t="s">
        <v>165</v>
      </c>
      <c r="H185" s="184">
        <v>0</v>
      </c>
      <c r="I185" s="185"/>
      <c r="J185" s="186">
        <f>ROUND(I185*H185,2)</f>
        <v>0</v>
      </c>
      <c r="K185" s="187"/>
      <c r="L185" s="38"/>
      <c r="M185" s="188" t="s">
        <v>1</v>
      </c>
      <c r="N185" s="189" t="s">
        <v>44</v>
      </c>
      <c r="O185" s="76"/>
      <c r="P185" s="190">
        <f>O185*H185</f>
        <v>0</v>
      </c>
      <c r="Q185" s="190">
        <v>0</v>
      </c>
      <c r="R185" s="190">
        <f>Q185*H185</f>
        <v>0</v>
      </c>
      <c r="S185" s="190">
        <v>2.5</v>
      </c>
      <c r="T185" s="191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92" t="s">
        <v>166</v>
      </c>
      <c r="AT185" s="192" t="s">
        <v>162</v>
      </c>
      <c r="AU185" s="192" t="s">
        <v>88</v>
      </c>
      <c r="AY185" s="18" t="s">
        <v>159</v>
      </c>
      <c r="BE185" s="193">
        <f>IF(N185="základní",J185,0)</f>
        <v>0</v>
      </c>
      <c r="BF185" s="193">
        <f>IF(N185="snížená",J185,0)</f>
        <v>0</v>
      </c>
      <c r="BG185" s="193">
        <f>IF(N185="zákl. přenesená",J185,0)</f>
        <v>0</v>
      </c>
      <c r="BH185" s="193">
        <f>IF(N185="sníž. přenesená",J185,0)</f>
        <v>0</v>
      </c>
      <c r="BI185" s="193">
        <f>IF(N185="nulová",J185,0)</f>
        <v>0</v>
      </c>
      <c r="BJ185" s="18" t="s">
        <v>86</v>
      </c>
      <c r="BK185" s="193">
        <f>ROUND(I185*H185,2)</f>
        <v>0</v>
      </c>
      <c r="BL185" s="18" t="s">
        <v>166</v>
      </c>
      <c r="BM185" s="192" t="s">
        <v>302</v>
      </c>
    </row>
    <row r="186" s="2" customFormat="1" ht="33" customHeight="1">
      <c r="A186" s="37"/>
      <c r="B186" s="179"/>
      <c r="C186" s="180" t="s">
        <v>303</v>
      </c>
      <c r="D186" s="180" t="s">
        <v>162</v>
      </c>
      <c r="E186" s="181" t="s">
        <v>304</v>
      </c>
      <c r="F186" s="182" t="s">
        <v>305</v>
      </c>
      <c r="G186" s="183" t="s">
        <v>173</v>
      </c>
      <c r="H186" s="184">
        <v>0</v>
      </c>
      <c r="I186" s="185"/>
      <c r="J186" s="186">
        <f>ROUND(I186*H186,2)</f>
        <v>0</v>
      </c>
      <c r="K186" s="187"/>
      <c r="L186" s="38"/>
      <c r="M186" s="188" t="s">
        <v>1</v>
      </c>
      <c r="N186" s="189" t="s">
        <v>44</v>
      </c>
      <c r="O186" s="76"/>
      <c r="P186" s="190">
        <f>O186*H186</f>
        <v>0</v>
      </c>
      <c r="Q186" s="190">
        <v>0</v>
      </c>
      <c r="R186" s="190">
        <f>Q186*H186</f>
        <v>0</v>
      </c>
      <c r="S186" s="190">
        <v>0</v>
      </c>
      <c r="T186" s="191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92" t="s">
        <v>166</v>
      </c>
      <c r="AT186" s="192" t="s">
        <v>162</v>
      </c>
      <c r="AU186" s="192" t="s">
        <v>88</v>
      </c>
      <c r="AY186" s="18" t="s">
        <v>159</v>
      </c>
      <c r="BE186" s="193">
        <f>IF(N186="základní",J186,0)</f>
        <v>0</v>
      </c>
      <c r="BF186" s="193">
        <f>IF(N186="snížená",J186,0)</f>
        <v>0</v>
      </c>
      <c r="BG186" s="193">
        <f>IF(N186="zákl. přenesená",J186,0)</f>
        <v>0</v>
      </c>
      <c r="BH186" s="193">
        <f>IF(N186="sníž. přenesená",J186,0)</f>
        <v>0</v>
      </c>
      <c r="BI186" s="193">
        <f>IF(N186="nulová",J186,0)</f>
        <v>0</v>
      </c>
      <c r="BJ186" s="18" t="s">
        <v>86</v>
      </c>
      <c r="BK186" s="193">
        <f>ROUND(I186*H186,2)</f>
        <v>0</v>
      </c>
      <c r="BL186" s="18" t="s">
        <v>166</v>
      </c>
      <c r="BM186" s="192" t="s">
        <v>306</v>
      </c>
    </row>
    <row r="187" s="2" customFormat="1" ht="33" customHeight="1">
      <c r="A187" s="37"/>
      <c r="B187" s="179"/>
      <c r="C187" s="180" t="s">
        <v>235</v>
      </c>
      <c r="D187" s="180" t="s">
        <v>162</v>
      </c>
      <c r="E187" s="181" t="s">
        <v>307</v>
      </c>
      <c r="F187" s="182" t="s">
        <v>308</v>
      </c>
      <c r="G187" s="183" t="s">
        <v>173</v>
      </c>
      <c r="H187" s="184">
        <v>117</v>
      </c>
      <c r="I187" s="185"/>
      <c r="J187" s="186">
        <f>ROUND(I187*H187,2)</f>
        <v>0</v>
      </c>
      <c r="K187" s="187"/>
      <c r="L187" s="38"/>
      <c r="M187" s="188" t="s">
        <v>1</v>
      </c>
      <c r="N187" s="189" t="s">
        <v>44</v>
      </c>
      <c r="O187" s="76"/>
      <c r="P187" s="190">
        <f>O187*H187</f>
        <v>0</v>
      </c>
      <c r="Q187" s="190">
        <v>0</v>
      </c>
      <c r="R187" s="190">
        <f>Q187*H187</f>
        <v>0</v>
      </c>
      <c r="S187" s="190">
        <v>0.01</v>
      </c>
      <c r="T187" s="191">
        <f>S187*H187</f>
        <v>1.1699999999999999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92" t="s">
        <v>166</v>
      </c>
      <c r="AT187" s="192" t="s">
        <v>162</v>
      </c>
      <c r="AU187" s="192" t="s">
        <v>88</v>
      </c>
      <c r="AY187" s="18" t="s">
        <v>159</v>
      </c>
      <c r="BE187" s="193">
        <f>IF(N187="základní",J187,0)</f>
        <v>0</v>
      </c>
      <c r="BF187" s="193">
        <f>IF(N187="snížená",J187,0)</f>
        <v>0</v>
      </c>
      <c r="BG187" s="193">
        <f>IF(N187="zákl. přenesená",J187,0)</f>
        <v>0</v>
      </c>
      <c r="BH187" s="193">
        <f>IF(N187="sníž. přenesená",J187,0)</f>
        <v>0</v>
      </c>
      <c r="BI187" s="193">
        <f>IF(N187="nulová",J187,0)</f>
        <v>0</v>
      </c>
      <c r="BJ187" s="18" t="s">
        <v>86</v>
      </c>
      <c r="BK187" s="193">
        <f>ROUND(I187*H187,2)</f>
        <v>0</v>
      </c>
      <c r="BL187" s="18" t="s">
        <v>166</v>
      </c>
      <c r="BM187" s="192" t="s">
        <v>309</v>
      </c>
    </row>
    <row r="188" s="2" customFormat="1" ht="24.15" customHeight="1">
      <c r="A188" s="37"/>
      <c r="B188" s="179"/>
      <c r="C188" s="180" t="s">
        <v>310</v>
      </c>
      <c r="D188" s="180" t="s">
        <v>162</v>
      </c>
      <c r="E188" s="181" t="s">
        <v>311</v>
      </c>
      <c r="F188" s="182" t="s">
        <v>312</v>
      </c>
      <c r="G188" s="183" t="s">
        <v>313</v>
      </c>
      <c r="H188" s="184">
        <v>10</v>
      </c>
      <c r="I188" s="185"/>
      <c r="J188" s="186">
        <f>ROUND(I188*H188,2)</f>
        <v>0</v>
      </c>
      <c r="K188" s="187"/>
      <c r="L188" s="38"/>
      <c r="M188" s="188" t="s">
        <v>1</v>
      </c>
      <c r="N188" s="189" t="s">
        <v>44</v>
      </c>
      <c r="O188" s="76"/>
      <c r="P188" s="190">
        <f>O188*H188</f>
        <v>0</v>
      </c>
      <c r="Q188" s="190">
        <v>0</v>
      </c>
      <c r="R188" s="190">
        <f>Q188*H188</f>
        <v>0</v>
      </c>
      <c r="S188" s="190">
        <v>0</v>
      </c>
      <c r="T188" s="191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92" t="s">
        <v>166</v>
      </c>
      <c r="AT188" s="192" t="s">
        <v>162</v>
      </c>
      <c r="AU188" s="192" t="s">
        <v>88</v>
      </c>
      <c r="AY188" s="18" t="s">
        <v>159</v>
      </c>
      <c r="BE188" s="193">
        <f>IF(N188="základní",J188,0)</f>
        <v>0</v>
      </c>
      <c r="BF188" s="193">
        <f>IF(N188="snížená",J188,0)</f>
        <v>0</v>
      </c>
      <c r="BG188" s="193">
        <f>IF(N188="zákl. přenesená",J188,0)</f>
        <v>0</v>
      </c>
      <c r="BH188" s="193">
        <f>IF(N188="sníž. přenesená",J188,0)</f>
        <v>0</v>
      </c>
      <c r="BI188" s="193">
        <f>IF(N188="nulová",J188,0)</f>
        <v>0</v>
      </c>
      <c r="BJ188" s="18" t="s">
        <v>86</v>
      </c>
      <c r="BK188" s="193">
        <f>ROUND(I188*H188,2)</f>
        <v>0</v>
      </c>
      <c r="BL188" s="18" t="s">
        <v>166</v>
      </c>
      <c r="BM188" s="192" t="s">
        <v>314</v>
      </c>
    </row>
    <row r="189" s="15" customFormat="1">
      <c r="A189" s="15"/>
      <c r="B189" s="210"/>
      <c r="C189" s="15"/>
      <c r="D189" s="195" t="s">
        <v>167</v>
      </c>
      <c r="E189" s="211" t="s">
        <v>1</v>
      </c>
      <c r="F189" s="212" t="s">
        <v>184</v>
      </c>
      <c r="G189" s="15"/>
      <c r="H189" s="213">
        <v>10</v>
      </c>
      <c r="I189" s="214"/>
      <c r="J189" s="15"/>
      <c r="K189" s="15"/>
      <c r="L189" s="210"/>
      <c r="M189" s="215"/>
      <c r="N189" s="216"/>
      <c r="O189" s="216"/>
      <c r="P189" s="216"/>
      <c r="Q189" s="216"/>
      <c r="R189" s="216"/>
      <c r="S189" s="216"/>
      <c r="T189" s="217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11" t="s">
        <v>167</v>
      </c>
      <c r="AU189" s="211" t="s">
        <v>88</v>
      </c>
      <c r="AV189" s="15" t="s">
        <v>88</v>
      </c>
      <c r="AW189" s="15" t="s">
        <v>34</v>
      </c>
      <c r="AX189" s="15" t="s">
        <v>79</v>
      </c>
      <c r="AY189" s="211" t="s">
        <v>159</v>
      </c>
    </row>
    <row r="190" s="14" customFormat="1">
      <c r="A190" s="14"/>
      <c r="B190" s="202"/>
      <c r="C190" s="14"/>
      <c r="D190" s="195" t="s">
        <v>167</v>
      </c>
      <c r="E190" s="203" t="s">
        <v>1</v>
      </c>
      <c r="F190" s="204" t="s">
        <v>169</v>
      </c>
      <c r="G190" s="14"/>
      <c r="H190" s="205">
        <v>10</v>
      </c>
      <c r="I190" s="206"/>
      <c r="J190" s="14"/>
      <c r="K190" s="14"/>
      <c r="L190" s="202"/>
      <c r="M190" s="207"/>
      <c r="N190" s="208"/>
      <c r="O190" s="208"/>
      <c r="P190" s="208"/>
      <c r="Q190" s="208"/>
      <c r="R190" s="208"/>
      <c r="S190" s="208"/>
      <c r="T190" s="209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03" t="s">
        <v>167</v>
      </c>
      <c r="AU190" s="203" t="s">
        <v>88</v>
      </c>
      <c r="AV190" s="14" t="s">
        <v>166</v>
      </c>
      <c r="AW190" s="14" t="s">
        <v>34</v>
      </c>
      <c r="AX190" s="14" t="s">
        <v>86</v>
      </c>
      <c r="AY190" s="203" t="s">
        <v>159</v>
      </c>
    </row>
    <row r="191" s="2" customFormat="1" ht="24.15" customHeight="1">
      <c r="A191" s="37"/>
      <c r="B191" s="179"/>
      <c r="C191" s="180" t="s">
        <v>239</v>
      </c>
      <c r="D191" s="180" t="s">
        <v>162</v>
      </c>
      <c r="E191" s="181" t="s">
        <v>315</v>
      </c>
      <c r="F191" s="182" t="s">
        <v>316</v>
      </c>
      <c r="G191" s="183" t="s">
        <v>165</v>
      </c>
      <c r="H191" s="184">
        <v>0.53000000000000003</v>
      </c>
      <c r="I191" s="185"/>
      <c r="J191" s="186">
        <f>ROUND(I191*H191,2)</f>
        <v>0</v>
      </c>
      <c r="K191" s="187"/>
      <c r="L191" s="38"/>
      <c r="M191" s="188" t="s">
        <v>1</v>
      </c>
      <c r="N191" s="189" t="s">
        <v>44</v>
      </c>
      <c r="O191" s="76"/>
      <c r="P191" s="190">
        <f>O191*H191</f>
        <v>0</v>
      </c>
      <c r="Q191" s="190">
        <v>0.50375000000000003</v>
      </c>
      <c r="R191" s="190">
        <f>Q191*H191</f>
        <v>0.26698750000000004</v>
      </c>
      <c r="S191" s="190">
        <v>1.95</v>
      </c>
      <c r="T191" s="191">
        <f>S191*H191</f>
        <v>1.0335000000000001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92" t="s">
        <v>166</v>
      </c>
      <c r="AT191" s="192" t="s">
        <v>162</v>
      </c>
      <c r="AU191" s="192" t="s">
        <v>88</v>
      </c>
      <c r="AY191" s="18" t="s">
        <v>159</v>
      </c>
      <c r="BE191" s="193">
        <f>IF(N191="základní",J191,0)</f>
        <v>0</v>
      </c>
      <c r="BF191" s="193">
        <f>IF(N191="snížená",J191,0)</f>
        <v>0</v>
      </c>
      <c r="BG191" s="193">
        <f>IF(N191="zákl. přenesená",J191,0)</f>
        <v>0</v>
      </c>
      <c r="BH191" s="193">
        <f>IF(N191="sníž. přenesená",J191,0)</f>
        <v>0</v>
      </c>
      <c r="BI191" s="193">
        <f>IF(N191="nulová",J191,0)</f>
        <v>0</v>
      </c>
      <c r="BJ191" s="18" t="s">
        <v>86</v>
      </c>
      <c r="BK191" s="193">
        <f>ROUND(I191*H191,2)</f>
        <v>0</v>
      </c>
      <c r="BL191" s="18" t="s">
        <v>166</v>
      </c>
      <c r="BM191" s="192" t="s">
        <v>317</v>
      </c>
    </row>
    <row r="192" s="2" customFormat="1" ht="24.15" customHeight="1">
      <c r="A192" s="37"/>
      <c r="B192" s="179"/>
      <c r="C192" s="218" t="s">
        <v>318</v>
      </c>
      <c r="D192" s="218" t="s">
        <v>319</v>
      </c>
      <c r="E192" s="219" t="s">
        <v>320</v>
      </c>
      <c r="F192" s="220" t="s">
        <v>321</v>
      </c>
      <c r="G192" s="221" t="s">
        <v>322</v>
      </c>
      <c r="H192" s="222">
        <v>0.29999999999999999</v>
      </c>
      <c r="I192" s="223"/>
      <c r="J192" s="224">
        <f>ROUND(I192*H192,2)</f>
        <v>0</v>
      </c>
      <c r="K192" s="225"/>
      <c r="L192" s="226"/>
      <c r="M192" s="227" t="s">
        <v>1</v>
      </c>
      <c r="N192" s="228" t="s">
        <v>44</v>
      </c>
      <c r="O192" s="76"/>
      <c r="P192" s="190">
        <f>O192*H192</f>
        <v>0</v>
      </c>
      <c r="Q192" s="190">
        <v>0</v>
      </c>
      <c r="R192" s="190">
        <f>Q192*H192</f>
        <v>0</v>
      </c>
      <c r="S192" s="190">
        <v>0</v>
      </c>
      <c r="T192" s="191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92" t="s">
        <v>179</v>
      </c>
      <c r="AT192" s="192" t="s">
        <v>319</v>
      </c>
      <c r="AU192" s="192" t="s">
        <v>88</v>
      </c>
      <c r="AY192" s="18" t="s">
        <v>159</v>
      </c>
      <c r="BE192" s="193">
        <f>IF(N192="základní",J192,0)</f>
        <v>0</v>
      </c>
      <c r="BF192" s="193">
        <f>IF(N192="snížená",J192,0)</f>
        <v>0</v>
      </c>
      <c r="BG192" s="193">
        <f>IF(N192="zákl. přenesená",J192,0)</f>
        <v>0</v>
      </c>
      <c r="BH192" s="193">
        <f>IF(N192="sníž. přenesená",J192,0)</f>
        <v>0</v>
      </c>
      <c r="BI192" s="193">
        <f>IF(N192="nulová",J192,0)</f>
        <v>0</v>
      </c>
      <c r="BJ192" s="18" t="s">
        <v>86</v>
      </c>
      <c r="BK192" s="193">
        <f>ROUND(I192*H192,2)</f>
        <v>0</v>
      </c>
      <c r="BL192" s="18" t="s">
        <v>166</v>
      </c>
      <c r="BM192" s="192" t="s">
        <v>323</v>
      </c>
    </row>
    <row r="193" s="2" customFormat="1" ht="24.15" customHeight="1">
      <c r="A193" s="37"/>
      <c r="B193" s="179"/>
      <c r="C193" s="180" t="s">
        <v>242</v>
      </c>
      <c r="D193" s="180" t="s">
        <v>162</v>
      </c>
      <c r="E193" s="181" t="s">
        <v>324</v>
      </c>
      <c r="F193" s="182" t="s">
        <v>325</v>
      </c>
      <c r="G193" s="183" t="s">
        <v>165</v>
      </c>
      <c r="H193" s="184">
        <v>0</v>
      </c>
      <c r="I193" s="185"/>
      <c r="J193" s="186">
        <f>ROUND(I193*H193,2)</f>
        <v>0</v>
      </c>
      <c r="K193" s="187"/>
      <c r="L193" s="38"/>
      <c r="M193" s="188" t="s">
        <v>1</v>
      </c>
      <c r="N193" s="189" t="s">
        <v>44</v>
      </c>
      <c r="O193" s="76"/>
      <c r="P193" s="190">
        <f>O193*H193</f>
        <v>0</v>
      </c>
      <c r="Q193" s="190">
        <v>0.50375000000000003</v>
      </c>
      <c r="R193" s="190">
        <f>Q193*H193</f>
        <v>0</v>
      </c>
      <c r="S193" s="190">
        <v>2.5</v>
      </c>
      <c r="T193" s="191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192" t="s">
        <v>166</v>
      </c>
      <c r="AT193" s="192" t="s">
        <v>162</v>
      </c>
      <c r="AU193" s="192" t="s">
        <v>88</v>
      </c>
      <c r="AY193" s="18" t="s">
        <v>159</v>
      </c>
      <c r="BE193" s="193">
        <f>IF(N193="základní",J193,0)</f>
        <v>0</v>
      </c>
      <c r="BF193" s="193">
        <f>IF(N193="snížená",J193,0)</f>
        <v>0</v>
      </c>
      <c r="BG193" s="193">
        <f>IF(N193="zákl. přenesená",J193,0)</f>
        <v>0</v>
      </c>
      <c r="BH193" s="193">
        <f>IF(N193="sníž. přenesená",J193,0)</f>
        <v>0</v>
      </c>
      <c r="BI193" s="193">
        <f>IF(N193="nulová",J193,0)</f>
        <v>0</v>
      </c>
      <c r="BJ193" s="18" t="s">
        <v>86</v>
      </c>
      <c r="BK193" s="193">
        <f>ROUND(I193*H193,2)</f>
        <v>0</v>
      </c>
      <c r="BL193" s="18" t="s">
        <v>166</v>
      </c>
      <c r="BM193" s="192" t="s">
        <v>326</v>
      </c>
    </row>
    <row r="194" s="2" customFormat="1" ht="16.5" customHeight="1">
      <c r="A194" s="37"/>
      <c r="B194" s="179"/>
      <c r="C194" s="218" t="s">
        <v>327</v>
      </c>
      <c r="D194" s="218" t="s">
        <v>319</v>
      </c>
      <c r="E194" s="219" t="s">
        <v>328</v>
      </c>
      <c r="F194" s="220" t="s">
        <v>329</v>
      </c>
      <c r="G194" s="221" t="s">
        <v>330</v>
      </c>
      <c r="H194" s="222">
        <v>0</v>
      </c>
      <c r="I194" s="223"/>
      <c r="J194" s="224">
        <f>ROUND(I194*H194,2)</f>
        <v>0</v>
      </c>
      <c r="K194" s="225"/>
      <c r="L194" s="226"/>
      <c r="M194" s="227" t="s">
        <v>1</v>
      </c>
      <c r="N194" s="228" t="s">
        <v>44</v>
      </c>
      <c r="O194" s="76"/>
      <c r="P194" s="190">
        <f>O194*H194</f>
        <v>0</v>
      </c>
      <c r="Q194" s="190">
        <v>1</v>
      </c>
      <c r="R194" s="190">
        <f>Q194*H194</f>
        <v>0</v>
      </c>
      <c r="S194" s="190">
        <v>0</v>
      </c>
      <c r="T194" s="191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92" t="s">
        <v>179</v>
      </c>
      <c r="AT194" s="192" t="s">
        <v>319</v>
      </c>
      <c r="AU194" s="192" t="s">
        <v>88</v>
      </c>
      <c r="AY194" s="18" t="s">
        <v>159</v>
      </c>
      <c r="BE194" s="193">
        <f>IF(N194="základní",J194,0)</f>
        <v>0</v>
      </c>
      <c r="BF194" s="193">
        <f>IF(N194="snížená",J194,0)</f>
        <v>0</v>
      </c>
      <c r="BG194" s="193">
        <f>IF(N194="zákl. přenesená",J194,0)</f>
        <v>0</v>
      </c>
      <c r="BH194" s="193">
        <f>IF(N194="sníž. přenesená",J194,0)</f>
        <v>0</v>
      </c>
      <c r="BI194" s="193">
        <f>IF(N194="nulová",J194,0)</f>
        <v>0</v>
      </c>
      <c r="BJ194" s="18" t="s">
        <v>86</v>
      </c>
      <c r="BK194" s="193">
        <f>ROUND(I194*H194,2)</f>
        <v>0</v>
      </c>
      <c r="BL194" s="18" t="s">
        <v>166</v>
      </c>
      <c r="BM194" s="192" t="s">
        <v>331</v>
      </c>
    </row>
    <row r="195" s="2" customFormat="1" ht="24.15" customHeight="1">
      <c r="A195" s="37"/>
      <c r="B195" s="179"/>
      <c r="C195" s="180" t="s">
        <v>245</v>
      </c>
      <c r="D195" s="180" t="s">
        <v>162</v>
      </c>
      <c r="E195" s="181" t="s">
        <v>332</v>
      </c>
      <c r="F195" s="182" t="s">
        <v>333</v>
      </c>
      <c r="G195" s="183" t="s">
        <v>173</v>
      </c>
      <c r="H195" s="184">
        <v>0</v>
      </c>
      <c r="I195" s="185"/>
      <c r="J195" s="186">
        <f>ROUND(I195*H195,2)</f>
        <v>0</v>
      </c>
      <c r="K195" s="187"/>
      <c r="L195" s="38"/>
      <c r="M195" s="188" t="s">
        <v>1</v>
      </c>
      <c r="N195" s="189" t="s">
        <v>44</v>
      </c>
      <c r="O195" s="76"/>
      <c r="P195" s="190">
        <f>O195*H195</f>
        <v>0</v>
      </c>
      <c r="Q195" s="190">
        <v>0.01162</v>
      </c>
      <c r="R195" s="190">
        <f>Q195*H195</f>
        <v>0</v>
      </c>
      <c r="S195" s="190">
        <v>0</v>
      </c>
      <c r="T195" s="191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92" t="s">
        <v>166</v>
      </c>
      <c r="AT195" s="192" t="s">
        <v>162</v>
      </c>
      <c r="AU195" s="192" t="s">
        <v>88</v>
      </c>
      <c r="AY195" s="18" t="s">
        <v>159</v>
      </c>
      <c r="BE195" s="193">
        <f>IF(N195="základní",J195,0)</f>
        <v>0</v>
      </c>
      <c r="BF195" s="193">
        <f>IF(N195="snížená",J195,0)</f>
        <v>0</v>
      </c>
      <c r="BG195" s="193">
        <f>IF(N195="zákl. přenesená",J195,0)</f>
        <v>0</v>
      </c>
      <c r="BH195" s="193">
        <f>IF(N195="sníž. přenesená",J195,0)</f>
        <v>0</v>
      </c>
      <c r="BI195" s="193">
        <f>IF(N195="nulová",J195,0)</f>
        <v>0</v>
      </c>
      <c r="BJ195" s="18" t="s">
        <v>86</v>
      </c>
      <c r="BK195" s="193">
        <f>ROUND(I195*H195,2)</f>
        <v>0</v>
      </c>
      <c r="BL195" s="18" t="s">
        <v>166</v>
      </c>
      <c r="BM195" s="192" t="s">
        <v>334</v>
      </c>
    </row>
    <row r="196" s="2" customFormat="1" ht="24.15" customHeight="1">
      <c r="A196" s="37"/>
      <c r="B196" s="179"/>
      <c r="C196" s="180" t="s">
        <v>335</v>
      </c>
      <c r="D196" s="180" t="s">
        <v>162</v>
      </c>
      <c r="E196" s="181" t="s">
        <v>336</v>
      </c>
      <c r="F196" s="182" t="s">
        <v>337</v>
      </c>
      <c r="G196" s="183" t="s">
        <v>173</v>
      </c>
      <c r="H196" s="184">
        <v>0</v>
      </c>
      <c r="I196" s="185"/>
      <c r="J196" s="186">
        <f>ROUND(I196*H196,2)</f>
        <v>0</v>
      </c>
      <c r="K196" s="187"/>
      <c r="L196" s="38"/>
      <c r="M196" s="188" t="s">
        <v>1</v>
      </c>
      <c r="N196" s="189" t="s">
        <v>44</v>
      </c>
      <c r="O196" s="76"/>
      <c r="P196" s="190">
        <f>O196*H196</f>
        <v>0</v>
      </c>
      <c r="Q196" s="190">
        <v>0.02324</v>
      </c>
      <c r="R196" s="190">
        <f>Q196*H196</f>
        <v>0</v>
      </c>
      <c r="S196" s="190">
        <v>0</v>
      </c>
      <c r="T196" s="191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92" t="s">
        <v>166</v>
      </c>
      <c r="AT196" s="192" t="s">
        <v>162</v>
      </c>
      <c r="AU196" s="192" t="s">
        <v>88</v>
      </c>
      <c r="AY196" s="18" t="s">
        <v>159</v>
      </c>
      <c r="BE196" s="193">
        <f>IF(N196="základní",J196,0)</f>
        <v>0</v>
      </c>
      <c r="BF196" s="193">
        <f>IF(N196="snížená",J196,0)</f>
        <v>0</v>
      </c>
      <c r="BG196" s="193">
        <f>IF(N196="zákl. přenesená",J196,0)</f>
        <v>0</v>
      </c>
      <c r="BH196" s="193">
        <f>IF(N196="sníž. přenesená",J196,0)</f>
        <v>0</v>
      </c>
      <c r="BI196" s="193">
        <f>IF(N196="nulová",J196,0)</f>
        <v>0</v>
      </c>
      <c r="BJ196" s="18" t="s">
        <v>86</v>
      </c>
      <c r="BK196" s="193">
        <f>ROUND(I196*H196,2)</f>
        <v>0</v>
      </c>
      <c r="BL196" s="18" t="s">
        <v>166</v>
      </c>
      <c r="BM196" s="192" t="s">
        <v>338</v>
      </c>
    </row>
    <row r="197" s="2" customFormat="1" ht="24.15" customHeight="1">
      <c r="A197" s="37"/>
      <c r="B197" s="179"/>
      <c r="C197" s="180" t="s">
        <v>247</v>
      </c>
      <c r="D197" s="180" t="s">
        <v>162</v>
      </c>
      <c r="E197" s="181" t="s">
        <v>339</v>
      </c>
      <c r="F197" s="182" t="s">
        <v>340</v>
      </c>
      <c r="G197" s="183" t="s">
        <v>173</v>
      </c>
      <c r="H197" s="184">
        <v>0</v>
      </c>
      <c r="I197" s="185"/>
      <c r="J197" s="186">
        <f>ROUND(I197*H197,2)</f>
        <v>0</v>
      </c>
      <c r="K197" s="187"/>
      <c r="L197" s="38"/>
      <c r="M197" s="188" t="s">
        <v>1</v>
      </c>
      <c r="N197" s="189" t="s">
        <v>44</v>
      </c>
      <c r="O197" s="76"/>
      <c r="P197" s="190">
        <f>O197*H197</f>
        <v>0</v>
      </c>
      <c r="Q197" s="190">
        <v>0.039079999999999997</v>
      </c>
      <c r="R197" s="190">
        <f>Q197*H197</f>
        <v>0</v>
      </c>
      <c r="S197" s="190">
        <v>0</v>
      </c>
      <c r="T197" s="191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92" t="s">
        <v>166</v>
      </c>
      <c r="AT197" s="192" t="s">
        <v>162</v>
      </c>
      <c r="AU197" s="192" t="s">
        <v>88</v>
      </c>
      <c r="AY197" s="18" t="s">
        <v>159</v>
      </c>
      <c r="BE197" s="193">
        <f>IF(N197="základní",J197,0)</f>
        <v>0</v>
      </c>
      <c r="BF197" s="193">
        <f>IF(N197="snížená",J197,0)</f>
        <v>0</v>
      </c>
      <c r="BG197" s="193">
        <f>IF(N197="zákl. přenesená",J197,0)</f>
        <v>0</v>
      </c>
      <c r="BH197" s="193">
        <f>IF(N197="sníž. přenesená",J197,0)</f>
        <v>0</v>
      </c>
      <c r="BI197" s="193">
        <f>IF(N197="nulová",J197,0)</f>
        <v>0</v>
      </c>
      <c r="BJ197" s="18" t="s">
        <v>86</v>
      </c>
      <c r="BK197" s="193">
        <f>ROUND(I197*H197,2)</f>
        <v>0</v>
      </c>
      <c r="BL197" s="18" t="s">
        <v>166</v>
      </c>
      <c r="BM197" s="192" t="s">
        <v>341</v>
      </c>
    </row>
    <row r="198" s="2" customFormat="1" ht="24.15" customHeight="1">
      <c r="A198" s="37"/>
      <c r="B198" s="179"/>
      <c r="C198" s="180" t="s">
        <v>342</v>
      </c>
      <c r="D198" s="180" t="s">
        <v>162</v>
      </c>
      <c r="E198" s="181" t="s">
        <v>343</v>
      </c>
      <c r="F198" s="182" t="s">
        <v>344</v>
      </c>
      <c r="G198" s="183" t="s">
        <v>173</v>
      </c>
      <c r="H198" s="184">
        <v>0</v>
      </c>
      <c r="I198" s="185"/>
      <c r="J198" s="186">
        <f>ROUND(I198*H198,2)</f>
        <v>0</v>
      </c>
      <c r="K198" s="187"/>
      <c r="L198" s="38"/>
      <c r="M198" s="188" t="s">
        <v>1</v>
      </c>
      <c r="N198" s="189" t="s">
        <v>44</v>
      </c>
      <c r="O198" s="76"/>
      <c r="P198" s="190">
        <f>O198*H198</f>
        <v>0</v>
      </c>
      <c r="Q198" s="190">
        <v>0.078159999999999993</v>
      </c>
      <c r="R198" s="190">
        <f>Q198*H198</f>
        <v>0</v>
      </c>
      <c r="S198" s="190">
        <v>0</v>
      </c>
      <c r="T198" s="191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192" t="s">
        <v>166</v>
      </c>
      <c r="AT198" s="192" t="s">
        <v>162</v>
      </c>
      <c r="AU198" s="192" t="s">
        <v>88</v>
      </c>
      <c r="AY198" s="18" t="s">
        <v>159</v>
      </c>
      <c r="BE198" s="193">
        <f>IF(N198="základní",J198,0)</f>
        <v>0</v>
      </c>
      <c r="BF198" s="193">
        <f>IF(N198="snížená",J198,0)</f>
        <v>0</v>
      </c>
      <c r="BG198" s="193">
        <f>IF(N198="zákl. přenesená",J198,0)</f>
        <v>0</v>
      </c>
      <c r="BH198" s="193">
        <f>IF(N198="sníž. přenesená",J198,0)</f>
        <v>0</v>
      </c>
      <c r="BI198" s="193">
        <f>IF(N198="nulová",J198,0)</f>
        <v>0</v>
      </c>
      <c r="BJ198" s="18" t="s">
        <v>86</v>
      </c>
      <c r="BK198" s="193">
        <f>ROUND(I198*H198,2)</f>
        <v>0</v>
      </c>
      <c r="BL198" s="18" t="s">
        <v>166</v>
      </c>
      <c r="BM198" s="192" t="s">
        <v>345</v>
      </c>
    </row>
    <row r="199" s="2" customFormat="1" ht="33" customHeight="1">
      <c r="A199" s="37"/>
      <c r="B199" s="179"/>
      <c r="C199" s="180" t="s">
        <v>250</v>
      </c>
      <c r="D199" s="180" t="s">
        <v>162</v>
      </c>
      <c r="E199" s="181" t="s">
        <v>346</v>
      </c>
      <c r="F199" s="182" t="s">
        <v>347</v>
      </c>
      <c r="G199" s="183" t="s">
        <v>313</v>
      </c>
      <c r="H199" s="184">
        <v>11</v>
      </c>
      <c r="I199" s="185"/>
      <c r="J199" s="186">
        <f>ROUND(I199*H199,2)</f>
        <v>0</v>
      </c>
      <c r="K199" s="187"/>
      <c r="L199" s="38"/>
      <c r="M199" s="188" t="s">
        <v>1</v>
      </c>
      <c r="N199" s="189" t="s">
        <v>44</v>
      </c>
      <c r="O199" s="76"/>
      <c r="P199" s="190">
        <f>O199*H199</f>
        <v>0</v>
      </c>
      <c r="Q199" s="190">
        <v>0.018149999999999999</v>
      </c>
      <c r="R199" s="190">
        <f>Q199*H199</f>
        <v>0.19964999999999999</v>
      </c>
      <c r="S199" s="190">
        <v>0</v>
      </c>
      <c r="T199" s="191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92" t="s">
        <v>166</v>
      </c>
      <c r="AT199" s="192" t="s">
        <v>162</v>
      </c>
      <c r="AU199" s="192" t="s">
        <v>88</v>
      </c>
      <c r="AY199" s="18" t="s">
        <v>159</v>
      </c>
      <c r="BE199" s="193">
        <f>IF(N199="základní",J199,0)</f>
        <v>0</v>
      </c>
      <c r="BF199" s="193">
        <f>IF(N199="snížená",J199,0)</f>
        <v>0</v>
      </c>
      <c r="BG199" s="193">
        <f>IF(N199="zákl. přenesená",J199,0)</f>
        <v>0</v>
      </c>
      <c r="BH199" s="193">
        <f>IF(N199="sníž. přenesená",J199,0)</f>
        <v>0</v>
      </c>
      <c r="BI199" s="193">
        <f>IF(N199="nulová",J199,0)</f>
        <v>0</v>
      </c>
      <c r="BJ199" s="18" t="s">
        <v>86</v>
      </c>
      <c r="BK199" s="193">
        <f>ROUND(I199*H199,2)</f>
        <v>0</v>
      </c>
      <c r="BL199" s="18" t="s">
        <v>166</v>
      </c>
      <c r="BM199" s="192" t="s">
        <v>348</v>
      </c>
    </row>
    <row r="200" s="15" customFormat="1">
      <c r="A200" s="15"/>
      <c r="B200" s="210"/>
      <c r="C200" s="15"/>
      <c r="D200" s="195" t="s">
        <v>167</v>
      </c>
      <c r="E200" s="211" t="s">
        <v>1</v>
      </c>
      <c r="F200" s="212" t="s">
        <v>201</v>
      </c>
      <c r="G200" s="15"/>
      <c r="H200" s="213">
        <v>11</v>
      </c>
      <c r="I200" s="214"/>
      <c r="J200" s="15"/>
      <c r="K200" s="15"/>
      <c r="L200" s="210"/>
      <c r="M200" s="215"/>
      <c r="N200" s="216"/>
      <c r="O200" s="216"/>
      <c r="P200" s="216"/>
      <c r="Q200" s="216"/>
      <c r="R200" s="216"/>
      <c r="S200" s="216"/>
      <c r="T200" s="217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11" t="s">
        <v>167</v>
      </c>
      <c r="AU200" s="211" t="s">
        <v>88</v>
      </c>
      <c r="AV200" s="15" t="s">
        <v>88</v>
      </c>
      <c r="AW200" s="15" t="s">
        <v>34</v>
      </c>
      <c r="AX200" s="15" t="s">
        <v>79</v>
      </c>
      <c r="AY200" s="211" t="s">
        <v>159</v>
      </c>
    </row>
    <row r="201" s="14" customFormat="1">
      <c r="A201" s="14"/>
      <c r="B201" s="202"/>
      <c r="C201" s="14"/>
      <c r="D201" s="195" t="s">
        <v>167</v>
      </c>
      <c r="E201" s="203" t="s">
        <v>1</v>
      </c>
      <c r="F201" s="204" t="s">
        <v>169</v>
      </c>
      <c r="G201" s="14"/>
      <c r="H201" s="205">
        <v>11</v>
      </c>
      <c r="I201" s="206"/>
      <c r="J201" s="14"/>
      <c r="K201" s="14"/>
      <c r="L201" s="202"/>
      <c r="M201" s="207"/>
      <c r="N201" s="208"/>
      <c r="O201" s="208"/>
      <c r="P201" s="208"/>
      <c r="Q201" s="208"/>
      <c r="R201" s="208"/>
      <c r="S201" s="208"/>
      <c r="T201" s="209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03" t="s">
        <v>167</v>
      </c>
      <c r="AU201" s="203" t="s">
        <v>88</v>
      </c>
      <c r="AV201" s="14" t="s">
        <v>166</v>
      </c>
      <c r="AW201" s="14" t="s">
        <v>34</v>
      </c>
      <c r="AX201" s="14" t="s">
        <v>86</v>
      </c>
      <c r="AY201" s="203" t="s">
        <v>159</v>
      </c>
    </row>
    <row r="202" s="2" customFormat="1" ht="33" customHeight="1">
      <c r="A202" s="37"/>
      <c r="B202" s="179"/>
      <c r="C202" s="180" t="s">
        <v>349</v>
      </c>
      <c r="D202" s="180" t="s">
        <v>162</v>
      </c>
      <c r="E202" s="181" t="s">
        <v>350</v>
      </c>
      <c r="F202" s="182" t="s">
        <v>351</v>
      </c>
      <c r="G202" s="183" t="s">
        <v>313</v>
      </c>
      <c r="H202" s="184">
        <v>18</v>
      </c>
      <c r="I202" s="185"/>
      <c r="J202" s="186">
        <f>ROUND(I202*H202,2)</f>
        <v>0</v>
      </c>
      <c r="K202" s="187"/>
      <c r="L202" s="38"/>
      <c r="M202" s="188" t="s">
        <v>1</v>
      </c>
      <c r="N202" s="189" t="s">
        <v>44</v>
      </c>
      <c r="O202" s="76"/>
      <c r="P202" s="190">
        <f>O202*H202</f>
        <v>0</v>
      </c>
      <c r="Q202" s="190">
        <v>0.02912</v>
      </c>
      <c r="R202" s="190">
        <f>Q202*H202</f>
        <v>0.52415999999999996</v>
      </c>
      <c r="S202" s="190">
        <v>0</v>
      </c>
      <c r="T202" s="191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92" t="s">
        <v>166</v>
      </c>
      <c r="AT202" s="192" t="s">
        <v>162</v>
      </c>
      <c r="AU202" s="192" t="s">
        <v>88</v>
      </c>
      <c r="AY202" s="18" t="s">
        <v>159</v>
      </c>
      <c r="BE202" s="193">
        <f>IF(N202="základní",J202,0)</f>
        <v>0</v>
      </c>
      <c r="BF202" s="193">
        <f>IF(N202="snížená",J202,0)</f>
        <v>0</v>
      </c>
      <c r="BG202" s="193">
        <f>IF(N202="zákl. přenesená",J202,0)</f>
        <v>0</v>
      </c>
      <c r="BH202" s="193">
        <f>IF(N202="sníž. přenesená",J202,0)</f>
        <v>0</v>
      </c>
      <c r="BI202" s="193">
        <f>IF(N202="nulová",J202,0)</f>
        <v>0</v>
      </c>
      <c r="BJ202" s="18" t="s">
        <v>86</v>
      </c>
      <c r="BK202" s="193">
        <f>ROUND(I202*H202,2)</f>
        <v>0</v>
      </c>
      <c r="BL202" s="18" t="s">
        <v>166</v>
      </c>
      <c r="BM202" s="192" t="s">
        <v>352</v>
      </c>
    </row>
    <row r="203" s="15" customFormat="1">
      <c r="A203" s="15"/>
      <c r="B203" s="210"/>
      <c r="C203" s="15"/>
      <c r="D203" s="195" t="s">
        <v>167</v>
      </c>
      <c r="E203" s="211" t="s">
        <v>1</v>
      </c>
      <c r="F203" s="212" t="s">
        <v>197</v>
      </c>
      <c r="G203" s="15"/>
      <c r="H203" s="213">
        <v>18</v>
      </c>
      <c r="I203" s="214"/>
      <c r="J203" s="15"/>
      <c r="K203" s="15"/>
      <c r="L203" s="210"/>
      <c r="M203" s="215"/>
      <c r="N203" s="216"/>
      <c r="O203" s="216"/>
      <c r="P203" s="216"/>
      <c r="Q203" s="216"/>
      <c r="R203" s="216"/>
      <c r="S203" s="216"/>
      <c r="T203" s="217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11" t="s">
        <v>167</v>
      </c>
      <c r="AU203" s="211" t="s">
        <v>88</v>
      </c>
      <c r="AV203" s="15" t="s">
        <v>88</v>
      </c>
      <c r="AW203" s="15" t="s">
        <v>34</v>
      </c>
      <c r="AX203" s="15" t="s">
        <v>79</v>
      </c>
      <c r="AY203" s="211" t="s">
        <v>159</v>
      </c>
    </row>
    <row r="204" s="14" customFormat="1">
      <c r="A204" s="14"/>
      <c r="B204" s="202"/>
      <c r="C204" s="14"/>
      <c r="D204" s="195" t="s">
        <v>167</v>
      </c>
      <c r="E204" s="203" t="s">
        <v>1</v>
      </c>
      <c r="F204" s="204" t="s">
        <v>169</v>
      </c>
      <c r="G204" s="14"/>
      <c r="H204" s="205">
        <v>18</v>
      </c>
      <c r="I204" s="206"/>
      <c r="J204" s="14"/>
      <c r="K204" s="14"/>
      <c r="L204" s="202"/>
      <c r="M204" s="207"/>
      <c r="N204" s="208"/>
      <c r="O204" s="208"/>
      <c r="P204" s="208"/>
      <c r="Q204" s="208"/>
      <c r="R204" s="208"/>
      <c r="S204" s="208"/>
      <c r="T204" s="209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03" t="s">
        <v>167</v>
      </c>
      <c r="AU204" s="203" t="s">
        <v>88</v>
      </c>
      <c r="AV204" s="14" t="s">
        <v>166</v>
      </c>
      <c r="AW204" s="14" t="s">
        <v>34</v>
      </c>
      <c r="AX204" s="14" t="s">
        <v>86</v>
      </c>
      <c r="AY204" s="203" t="s">
        <v>159</v>
      </c>
    </row>
    <row r="205" s="2" customFormat="1" ht="24.15" customHeight="1">
      <c r="A205" s="37"/>
      <c r="B205" s="179"/>
      <c r="C205" s="180" t="s">
        <v>253</v>
      </c>
      <c r="D205" s="180" t="s">
        <v>162</v>
      </c>
      <c r="E205" s="181" t="s">
        <v>353</v>
      </c>
      <c r="F205" s="182" t="s">
        <v>354</v>
      </c>
      <c r="G205" s="183" t="s">
        <v>165</v>
      </c>
      <c r="H205" s="184">
        <v>0</v>
      </c>
      <c r="I205" s="185"/>
      <c r="J205" s="186">
        <f>ROUND(I205*H205,2)</f>
        <v>0</v>
      </c>
      <c r="K205" s="187"/>
      <c r="L205" s="38"/>
      <c r="M205" s="188" t="s">
        <v>1</v>
      </c>
      <c r="N205" s="189" t="s">
        <v>44</v>
      </c>
      <c r="O205" s="76"/>
      <c r="P205" s="190">
        <f>O205*H205</f>
        <v>0</v>
      </c>
      <c r="Q205" s="190">
        <v>0</v>
      </c>
      <c r="R205" s="190">
        <f>Q205*H205</f>
        <v>0</v>
      </c>
      <c r="S205" s="190">
        <v>2.5</v>
      </c>
      <c r="T205" s="191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192" t="s">
        <v>166</v>
      </c>
      <c r="AT205" s="192" t="s">
        <v>162</v>
      </c>
      <c r="AU205" s="192" t="s">
        <v>88</v>
      </c>
      <c r="AY205" s="18" t="s">
        <v>159</v>
      </c>
      <c r="BE205" s="193">
        <f>IF(N205="základní",J205,0)</f>
        <v>0</v>
      </c>
      <c r="BF205" s="193">
        <f>IF(N205="snížená",J205,0)</f>
        <v>0</v>
      </c>
      <c r="BG205" s="193">
        <f>IF(N205="zákl. přenesená",J205,0)</f>
        <v>0</v>
      </c>
      <c r="BH205" s="193">
        <f>IF(N205="sníž. přenesená",J205,0)</f>
        <v>0</v>
      </c>
      <c r="BI205" s="193">
        <f>IF(N205="nulová",J205,0)</f>
        <v>0</v>
      </c>
      <c r="BJ205" s="18" t="s">
        <v>86</v>
      </c>
      <c r="BK205" s="193">
        <f>ROUND(I205*H205,2)</f>
        <v>0</v>
      </c>
      <c r="BL205" s="18" t="s">
        <v>166</v>
      </c>
      <c r="BM205" s="192" t="s">
        <v>355</v>
      </c>
    </row>
    <row r="206" s="2" customFormat="1" ht="24.15" customHeight="1">
      <c r="A206" s="37"/>
      <c r="B206" s="179"/>
      <c r="C206" s="180" t="s">
        <v>356</v>
      </c>
      <c r="D206" s="180" t="s">
        <v>162</v>
      </c>
      <c r="E206" s="181" t="s">
        <v>357</v>
      </c>
      <c r="F206" s="182" t="s">
        <v>358</v>
      </c>
      <c r="G206" s="183" t="s">
        <v>173</v>
      </c>
      <c r="H206" s="184">
        <v>0</v>
      </c>
      <c r="I206" s="185"/>
      <c r="J206" s="186">
        <f>ROUND(I206*H206,2)</f>
        <v>0</v>
      </c>
      <c r="K206" s="187"/>
      <c r="L206" s="38"/>
      <c r="M206" s="188" t="s">
        <v>1</v>
      </c>
      <c r="N206" s="189" t="s">
        <v>44</v>
      </c>
      <c r="O206" s="76"/>
      <c r="P206" s="190">
        <f>O206*H206</f>
        <v>0</v>
      </c>
      <c r="Q206" s="190">
        <v>0</v>
      </c>
      <c r="R206" s="190">
        <f>Q206*H206</f>
        <v>0</v>
      </c>
      <c r="S206" s="190">
        <v>0</v>
      </c>
      <c r="T206" s="191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192" t="s">
        <v>166</v>
      </c>
      <c r="AT206" s="192" t="s">
        <v>162</v>
      </c>
      <c r="AU206" s="192" t="s">
        <v>88</v>
      </c>
      <c r="AY206" s="18" t="s">
        <v>159</v>
      </c>
      <c r="BE206" s="193">
        <f>IF(N206="základní",J206,0)</f>
        <v>0</v>
      </c>
      <c r="BF206" s="193">
        <f>IF(N206="snížená",J206,0)</f>
        <v>0</v>
      </c>
      <c r="BG206" s="193">
        <f>IF(N206="zákl. přenesená",J206,0)</f>
        <v>0</v>
      </c>
      <c r="BH206" s="193">
        <f>IF(N206="sníž. přenesená",J206,0)</f>
        <v>0</v>
      </c>
      <c r="BI206" s="193">
        <f>IF(N206="nulová",J206,0)</f>
        <v>0</v>
      </c>
      <c r="BJ206" s="18" t="s">
        <v>86</v>
      </c>
      <c r="BK206" s="193">
        <f>ROUND(I206*H206,2)</f>
        <v>0</v>
      </c>
      <c r="BL206" s="18" t="s">
        <v>166</v>
      </c>
      <c r="BM206" s="192" t="s">
        <v>359</v>
      </c>
    </row>
    <row r="207" s="2" customFormat="1" ht="24.15" customHeight="1">
      <c r="A207" s="37"/>
      <c r="B207" s="179"/>
      <c r="C207" s="180" t="s">
        <v>257</v>
      </c>
      <c r="D207" s="180" t="s">
        <v>162</v>
      </c>
      <c r="E207" s="181" t="s">
        <v>360</v>
      </c>
      <c r="F207" s="182" t="s">
        <v>361</v>
      </c>
      <c r="G207" s="183" t="s">
        <v>173</v>
      </c>
      <c r="H207" s="184">
        <v>0</v>
      </c>
      <c r="I207" s="185"/>
      <c r="J207" s="186">
        <f>ROUND(I207*H207,2)</f>
        <v>0</v>
      </c>
      <c r="K207" s="187"/>
      <c r="L207" s="38"/>
      <c r="M207" s="188" t="s">
        <v>1</v>
      </c>
      <c r="N207" s="189" t="s">
        <v>44</v>
      </c>
      <c r="O207" s="76"/>
      <c r="P207" s="190">
        <f>O207*H207</f>
        <v>0</v>
      </c>
      <c r="Q207" s="190">
        <v>0</v>
      </c>
      <c r="R207" s="190">
        <f>Q207*H207</f>
        <v>0</v>
      </c>
      <c r="S207" s="190">
        <v>0</v>
      </c>
      <c r="T207" s="191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192" t="s">
        <v>166</v>
      </c>
      <c r="AT207" s="192" t="s">
        <v>162</v>
      </c>
      <c r="AU207" s="192" t="s">
        <v>88</v>
      </c>
      <c r="AY207" s="18" t="s">
        <v>159</v>
      </c>
      <c r="BE207" s="193">
        <f>IF(N207="základní",J207,0)</f>
        <v>0</v>
      </c>
      <c r="BF207" s="193">
        <f>IF(N207="snížená",J207,0)</f>
        <v>0</v>
      </c>
      <c r="BG207" s="193">
        <f>IF(N207="zákl. přenesená",J207,0)</f>
        <v>0</v>
      </c>
      <c r="BH207" s="193">
        <f>IF(N207="sníž. přenesená",J207,0)</f>
        <v>0</v>
      </c>
      <c r="BI207" s="193">
        <f>IF(N207="nulová",J207,0)</f>
        <v>0</v>
      </c>
      <c r="BJ207" s="18" t="s">
        <v>86</v>
      </c>
      <c r="BK207" s="193">
        <f>ROUND(I207*H207,2)</f>
        <v>0</v>
      </c>
      <c r="BL207" s="18" t="s">
        <v>166</v>
      </c>
      <c r="BM207" s="192" t="s">
        <v>362</v>
      </c>
    </row>
    <row r="208" s="2" customFormat="1" ht="44.25" customHeight="1">
      <c r="A208" s="37"/>
      <c r="B208" s="179"/>
      <c r="C208" s="180" t="s">
        <v>363</v>
      </c>
      <c r="D208" s="180" t="s">
        <v>162</v>
      </c>
      <c r="E208" s="181" t="s">
        <v>364</v>
      </c>
      <c r="F208" s="182" t="s">
        <v>365</v>
      </c>
      <c r="G208" s="183" t="s">
        <v>173</v>
      </c>
      <c r="H208" s="184">
        <v>0</v>
      </c>
      <c r="I208" s="185"/>
      <c r="J208" s="186">
        <f>ROUND(I208*H208,2)</f>
        <v>0</v>
      </c>
      <c r="K208" s="187"/>
      <c r="L208" s="38"/>
      <c r="M208" s="188" t="s">
        <v>1</v>
      </c>
      <c r="N208" s="189" t="s">
        <v>44</v>
      </c>
      <c r="O208" s="76"/>
      <c r="P208" s="190">
        <f>O208*H208</f>
        <v>0</v>
      </c>
      <c r="Q208" s="190">
        <v>0</v>
      </c>
      <c r="R208" s="190">
        <f>Q208*H208</f>
        <v>0</v>
      </c>
      <c r="S208" s="190">
        <v>0</v>
      </c>
      <c r="T208" s="191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192" t="s">
        <v>166</v>
      </c>
      <c r="AT208" s="192" t="s">
        <v>162</v>
      </c>
      <c r="AU208" s="192" t="s">
        <v>88</v>
      </c>
      <c r="AY208" s="18" t="s">
        <v>159</v>
      </c>
      <c r="BE208" s="193">
        <f>IF(N208="základní",J208,0)</f>
        <v>0</v>
      </c>
      <c r="BF208" s="193">
        <f>IF(N208="snížená",J208,0)</f>
        <v>0</v>
      </c>
      <c r="BG208" s="193">
        <f>IF(N208="zákl. přenesená",J208,0)</f>
        <v>0</v>
      </c>
      <c r="BH208" s="193">
        <f>IF(N208="sníž. přenesená",J208,0)</f>
        <v>0</v>
      </c>
      <c r="BI208" s="193">
        <f>IF(N208="nulová",J208,0)</f>
        <v>0</v>
      </c>
      <c r="BJ208" s="18" t="s">
        <v>86</v>
      </c>
      <c r="BK208" s="193">
        <f>ROUND(I208*H208,2)</f>
        <v>0</v>
      </c>
      <c r="BL208" s="18" t="s">
        <v>166</v>
      </c>
      <c r="BM208" s="192" t="s">
        <v>366</v>
      </c>
    </row>
    <row r="209" s="12" customFormat="1" ht="22.8" customHeight="1">
      <c r="A209" s="12"/>
      <c r="B209" s="166"/>
      <c r="C209" s="12"/>
      <c r="D209" s="167" t="s">
        <v>78</v>
      </c>
      <c r="E209" s="177" t="s">
        <v>367</v>
      </c>
      <c r="F209" s="177" t="s">
        <v>368</v>
      </c>
      <c r="G209" s="12"/>
      <c r="H209" s="12"/>
      <c r="I209" s="169"/>
      <c r="J209" s="178">
        <f>BK209</f>
        <v>0</v>
      </c>
      <c r="K209" s="12"/>
      <c r="L209" s="166"/>
      <c r="M209" s="171"/>
      <c r="N209" s="172"/>
      <c r="O209" s="172"/>
      <c r="P209" s="173">
        <f>SUM(P210:P216)</f>
        <v>0</v>
      </c>
      <c r="Q209" s="172"/>
      <c r="R209" s="173">
        <f>SUM(R210:R216)</f>
        <v>0</v>
      </c>
      <c r="S209" s="172"/>
      <c r="T209" s="174">
        <f>SUM(T210:T216)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167" t="s">
        <v>86</v>
      </c>
      <c r="AT209" s="175" t="s">
        <v>78</v>
      </c>
      <c r="AU209" s="175" t="s">
        <v>86</v>
      </c>
      <c r="AY209" s="167" t="s">
        <v>159</v>
      </c>
      <c r="BK209" s="176">
        <f>SUM(BK210:BK216)</f>
        <v>0</v>
      </c>
    </row>
    <row r="210" s="2" customFormat="1" ht="16.5" customHeight="1">
      <c r="A210" s="37"/>
      <c r="B210" s="179"/>
      <c r="C210" s="180" t="s">
        <v>259</v>
      </c>
      <c r="D210" s="180" t="s">
        <v>162</v>
      </c>
      <c r="E210" s="181" t="s">
        <v>369</v>
      </c>
      <c r="F210" s="182" t="s">
        <v>370</v>
      </c>
      <c r="G210" s="183" t="s">
        <v>313</v>
      </c>
      <c r="H210" s="184">
        <v>10</v>
      </c>
      <c r="I210" s="185"/>
      <c r="J210" s="186">
        <f>ROUND(I210*H210,2)</f>
        <v>0</v>
      </c>
      <c r="K210" s="187"/>
      <c r="L210" s="38"/>
      <c r="M210" s="188" t="s">
        <v>1</v>
      </c>
      <c r="N210" s="189" t="s">
        <v>44</v>
      </c>
      <c r="O210" s="76"/>
      <c r="P210" s="190">
        <f>O210*H210</f>
        <v>0</v>
      </c>
      <c r="Q210" s="190">
        <v>0</v>
      </c>
      <c r="R210" s="190">
        <f>Q210*H210</f>
        <v>0</v>
      </c>
      <c r="S210" s="190">
        <v>0</v>
      </c>
      <c r="T210" s="191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192" t="s">
        <v>166</v>
      </c>
      <c r="AT210" s="192" t="s">
        <v>162</v>
      </c>
      <c r="AU210" s="192" t="s">
        <v>88</v>
      </c>
      <c r="AY210" s="18" t="s">
        <v>159</v>
      </c>
      <c r="BE210" s="193">
        <f>IF(N210="základní",J210,0)</f>
        <v>0</v>
      </c>
      <c r="BF210" s="193">
        <f>IF(N210="snížená",J210,0)</f>
        <v>0</v>
      </c>
      <c r="BG210" s="193">
        <f>IF(N210="zákl. přenesená",J210,0)</f>
        <v>0</v>
      </c>
      <c r="BH210" s="193">
        <f>IF(N210="sníž. přenesená",J210,0)</f>
        <v>0</v>
      </c>
      <c r="BI210" s="193">
        <f>IF(N210="nulová",J210,0)</f>
        <v>0</v>
      </c>
      <c r="BJ210" s="18" t="s">
        <v>86</v>
      </c>
      <c r="BK210" s="193">
        <f>ROUND(I210*H210,2)</f>
        <v>0</v>
      </c>
      <c r="BL210" s="18" t="s">
        <v>166</v>
      </c>
      <c r="BM210" s="192" t="s">
        <v>371</v>
      </c>
    </row>
    <row r="211" s="2" customFormat="1" ht="24.15" customHeight="1">
      <c r="A211" s="37"/>
      <c r="B211" s="179"/>
      <c r="C211" s="180" t="s">
        <v>372</v>
      </c>
      <c r="D211" s="180" t="s">
        <v>162</v>
      </c>
      <c r="E211" s="181" t="s">
        <v>373</v>
      </c>
      <c r="F211" s="182" t="s">
        <v>374</v>
      </c>
      <c r="G211" s="183" t="s">
        <v>313</v>
      </c>
      <c r="H211" s="184">
        <v>100</v>
      </c>
      <c r="I211" s="185"/>
      <c r="J211" s="186">
        <f>ROUND(I211*H211,2)</f>
        <v>0</v>
      </c>
      <c r="K211" s="187"/>
      <c r="L211" s="38"/>
      <c r="M211" s="188" t="s">
        <v>1</v>
      </c>
      <c r="N211" s="189" t="s">
        <v>44</v>
      </c>
      <c r="O211" s="76"/>
      <c r="P211" s="190">
        <f>O211*H211</f>
        <v>0</v>
      </c>
      <c r="Q211" s="190">
        <v>0</v>
      </c>
      <c r="R211" s="190">
        <f>Q211*H211</f>
        <v>0</v>
      </c>
      <c r="S211" s="190">
        <v>0</v>
      </c>
      <c r="T211" s="191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192" t="s">
        <v>166</v>
      </c>
      <c r="AT211" s="192" t="s">
        <v>162</v>
      </c>
      <c r="AU211" s="192" t="s">
        <v>88</v>
      </c>
      <c r="AY211" s="18" t="s">
        <v>159</v>
      </c>
      <c r="BE211" s="193">
        <f>IF(N211="základní",J211,0)</f>
        <v>0</v>
      </c>
      <c r="BF211" s="193">
        <f>IF(N211="snížená",J211,0)</f>
        <v>0</v>
      </c>
      <c r="BG211" s="193">
        <f>IF(N211="zákl. přenesená",J211,0)</f>
        <v>0</v>
      </c>
      <c r="BH211" s="193">
        <f>IF(N211="sníž. přenesená",J211,0)</f>
        <v>0</v>
      </c>
      <c r="BI211" s="193">
        <f>IF(N211="nulová",J211,0)</f>
        <v>0</v>
      </c>
      <c r="BJ211" s="18" t="s">
        <v>86</v>
      </c>
      <c r="BK211" s="193">
        <f>ROUND(I211*H211,2)</f>
        <v>0</v>
      </c>
      <c r="BL211" s="18" t="s">
        <v>166</v>
      </c>
      <c r="BM211" s="192" t="s">
        <v>375</v>
      </c>
    </row>
    <row r="212" s="2" customFormat="1" ht="24.15" customHeight="1">
      <c r="A212" s="37"/>
      <c r="B212" s="179"/>
      <c r="C212" s="180" t="s">
        <v>262</v>
      </c>
      <c r="D212" s="180" t="s">
        <v>162</v>
      </c>
      <c r="E212" s="181" t="s">
        <v>376</v>
      </c>
      <c r="F212" s="182" t="s">
        <v>377</v>
      </c>
      <c r="G212" s="183" t="s">
        <v>330</v>
      </c>
      <c r="H212" s="184">
        <v>2.2040000000000002</v>
      </c>
      <c r="I212" s="185"/>
      <c r="J212" s="186">
        <f>ROUND(I212*H212,2)</f>
        <v>0</v>
      </c>
      <c r="K212" s="187"/>
      <c r="L212" s="38"/>
      <c r="M212" s="188" t="s">
        <v>1</v>
      </c>
      <c r="N212" s="189" t="s">
        <v>44</v>
      </c>
      <c r="O212" s="76"/>
      <c r="P212" s="190">
        <f>O212*H212</f>
        <v>0</v>
      </c>
      <c r="Q212" s="190">
        <v>0</v>
      </c>
      <c r="R212" s="190">
        <f>Q212*H212</f>
        <v>0</v>
      </c>
      <c r="S212" s="190">
        <v>0</v>
      </c>
      <c r="T212" s="191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192" t="s">
        <v>166</v>
      </c>
      <c r="AT212" s="192" t="s">
        <v>162</v>
      </c>
      <c r="AU212" s="192" t="s">
        <v>88</v>
      </c>
      <c r="AY212" s="18" t="s">
        <v>159</v>
      </c>
      <c r="BE212" s="193">
        <f>IF(N212="základní",J212,0)</f>
        <v>0</v>
      </c>
      <c r="BF212" s="193">
        <f>IF(N212="snížená",J212,0)</f>
        <v>0</v>
      </c>
      <c r="BG212" s="193">
        <f>IF(N212="zákl. přenesená",J212,0)</f>
        <v>0</v>
      </c>
      <c r="BH212" s="193">
        <f>IF(N212="sníž. přenesená",J212,0)</f>
        <v>0</v>
      </c>
      <c r="BI212" s="193">
        <f>IF(N212="nulová",J212,0)</f>
        <v>0</v>
      </c>
      <c r="BJ212" s="18" t="s">
        <v>86</v>
      </c>
      <c r="BK212" s="193">
        <f>ROUND(I212*H212,2)</f>
        <v>0</v>
      </c>
      <c r="BL212" s="18" t="s">
        <v>166</v>
      </c>
      <c r="BM212" s="192" t="s">
        <v>378</v>
      </c>
    </row>
    <row r="213" s="2" customFormat="1" ht="24.15" customHeight="1">
      <c r="A213" s="37"/>
      <c r="B213" s="179"/>
      <c r="C213" s="180" t="s">
        <v>379</v>
      </c>
      <c r="D213" s="180" t="s">
        <v>162</v>
      </c>
      <c r="E213" s="181" t="s">
        <v>380</v>
      </c>
      <c r="F213" s="182" t="s">
        <v>381</v>
      </c>
      <c r="G213" s="183" t="s">
        <v>330</v>
      </c>
      <c r="H213" s="184">
        <v>44.079999999999998</v>
      </c>
      <c r="I213" s="185"/>
      <c r="J213" s="186">
        <f>ROUND(I213*H213,2)</f>
        <v>0</v>
      </c>
      <c r="K213" s="187"/>
      <c r="L213" s="38"/>
      <c r="M213" s="188" t="s">
        <v>1</v>
      </c>
      <c r="N213" s="189" t="s">
        <v>44</v>
      </c>
      <c r="O213" s="76"/>
      <c r="P213" s="190">
        <f>O213*H213</f>
        <v>0</v>
      </c>
      <c r="Q213" s="190">
        <v>0</v>
      </c>
      <c r="R213" s="190">
        <f>Q213*H213</f>
        <v>0</v>
      </c>
      <c r="S213" s="190">
        <v>0</v>
      </c>
      <c r="T213" s="191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192" t="s">
        <v>166</v>
      </c>
      <c r="AT213" s="192" t="s">
        <v>162</v>
      </c>
      <c r="AU213" s="192" t="s">
        <v>88</v>
      </c>
      <c r="AY213" s="18" t="s">
        <v>159</v>
      </c>
      <c r="BE213" s="193">
        <f>IF(N213="základní",J213,0)</f>
        <v>0</v>
      </c>
      <c r="BF213" s="193">
        <f>IF(N213="snížená",J213,0)</f>
        <v>0</v>
      </c>
      <c r="BG213" s="193">
        <f>IF(N213="zákl. přenesená",J213,0)</f>
        <v>0</v>
      </c>
      <c r="BH213" s="193">
        <f>IF(N213="sníž. přenesená",J213,0)</f>
        <v>0</v>
      </c>
      <c r="BI213" s="193">
        <f>IF(N213="nulová",J213,0)</f>
        <v>0</v>
      </c>
      <c r="BJ213" s="18" t="s">
        <v>86</v>
      </c>
      <c r="BK213" s="193">
        <f>ROUND(I213*H213,2)</f>
        <v>0</v>
      </c>
      <c r="BL213" s="18" t="s">
        <v>166</v>
      </c>
      <c r="BM213" s="192" t="s">
        <v>382</v>
      </c>
    </row>
    <row r="214" s="15" customFormat="1">
      <c r="A214" s="15"/>
      <c r="B214" s="210"/>
      <c r="C214" s="15"/>
      <c r="D214" s="195" t="s">
        <v>167</v>
      </c>
      <c r="E214" s="211" t="s">
        <v>1</v>
      </c>
      <c r="F214" s="212" t="s">
        <v>383</v>
      </c>
      <c r="G214" s="15"/>
      <c r="H214" s="213">
        <v>44.079999999999998</v>
      </c>
      <c r="I214" s="214"/>
      <c r="J214" s="15"/>
      <c r="K214" s="15"/>
      <c r="L214" s="210"/>
      <c r="M214" s="215"/>
      <c r="N214" s="216"/>
      <c r="O214" s="216"/>
      <c r="P214" s="216"/>
      <c r="Q214" s="216"/>
      <c r="R214" s="216"/>
      <c r="S214" s="216"/>
      <c r="T214" s="217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11" t="s">
        <v>167</v>
      </c>
      <c r="AU214" s="211" t="s">
        <v>88</v>
      </c>
      <c r="AV214" s="15" t="s">
        <v>88</v>
      </c>
      <c r="AW214" s="15" t="s">
        <v>34</v>
      </c>
      <c r="AX214" s="15" t="s">
        <v>79</v>
      </c>
      <c r="AY214" s="211" t="s">
        <v>159</v>
      </c>
    </row>
    <row r="215" s="14" customFormat="1">
      <c r="A215" s="14"/>
      <c r="B215" s="202"/>
      <c r="C215" s="14"/>
      <c r="D215" s="195" t="s">
        <v>167</v>
      </c>
      <c r="E215" s="203" t="s">
        <v>1</v>
      </c>
      <c r="F215" s="204" t="s">
        <v>169</v>
      </c>
      <c r="G215" s="14"/>
      <c r="H215" s="205">
        <v>44.079999999999998</v>
      </c>
      <c r="I215" s="206"/>
      <c r="J215" s="14"/>
      <c r="K215" s="14"/>
      <c r="L215" s="202"/>
      <c r="M215" s="207"/>
      <c r="N215" s="208"/>
      <c r="O215" s="208"/>
      <c r="P215" s="208"/>
      <c r="Q215" s="208"/>
      <c r="R215" s="208"/>
      <c r="S215" s="208"/>
      <c r="T215" s="209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03" t="s">
        <v>167</v>
      </c>
      <c r="AU215" s="203" t="s">
        <v>88</v>
      </c>
      <c r="AV215" s="14" t="s">
        <v>166</v>
      </c>
      <c r="AW215" s="14" t="s">
        <v>34</v>
      </c>
      <c r="AX215" s="14" t="s">
        <v>86</v>
      </c>
      <c r="AY215" s="203" t="s">
        <v>159</v>
      </c>
    </row>
    <row r="216" s="2" customFormat="1" ht="44.25" customHeight="1">
      <c r="A216" s="37"/>
      <c r="B216" s="179"/>
      <c r="C216" s="180" t="s">
        <v>265</v>
      </c>
      <c r="D216" s="180" t="s">
        <v>162</v>
      </c>
      <c r="E216" s="181" t="s">
        <v>384</v>
      </c>
      <c r="F216" s="182" t="s">
        <v>385</v>
      </c>
      <c r="G216" s="183" t="s">
        <v>330</v>
      </c>
      <c r="H216" s="184">
        <v>2.2040000000000002</v>
      </c>
      <c r="I216" s="185"/>
      <c r="J216" s="186">
        <f>ROUND(I216*H216,2)</f>
        <v>0</v>
      </c>
      <c r="K216" s="187"/>
      <c r="L216" s="38"/>
      <c r="M216" s="188" t="s">
        <v>1</v>
      </c>
      <c r="N216" s="189" t="s">
        <v>44</v>
      </c>
      <c r="O216" s="76"/>
      <c r="P216" s="190">
        <f>O216*H216</f>
        <v>0</v>
      </c>
      <c r="Q216" s="190">
        <v>0</v>
      </c>
      <c r="R216" s="190">
        <f>Q216*H216</f>
        <v>0</v>
      </c>
      <c r="S216" s="190">
        <v>0</v>
      </c>
      <c r="T216" s="191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192" t="s">
        <v>166</v>
      </c>
      <c r="AT216" s="192" t="s">
        <v>162</v>
      </c>
      <c r="AU216" s="192" t="s">
        <v>88</v>
      </c>
      <c r="AY216" s="18" t="s">
        <v>159</v>
      </c>
      <c r="BE216" s="193">
        <f>IF(N216="základní",J216,0)</f>
        <v>0</v>
      </c>
      <c r="BF216" s="193">
        <f>IF(N216="snížená",J216,0)</f>
        <v>0</v>
      </c>
      <c r="BG216" s="193">
        <f>IF(N216="zákl. přenesená",J216,0)</f>
        <v>0</v>
      </c>
      <c r="BH216" s="193">
        <f>IF(N216="sníž. přenesená",J216,0)</f>
        <v>0</v>
      </c>
      <c r="BI216" s="193">
        <f>IF(N216="nulová",J216,0)</f>
        <v>0</v>
      </c>
      <c r="BJ216" s="18" t="s">
        <v>86</v>
      </c>
      <c r="BK216" s="193">
        <f>ROUND(I216*H216,2)</f>
        <v>0</v>
      </c>
      <c r="BL216" s="18" t="s">
        <v>166</v>
      </c>
      <c r="BM216" s="192" t="s">
        <v>386</v>
      </c>
    </row>
    <row r="217" s="12" customFormat="1" ht="22.8" customHeight="1">
      <c r="A217" s="12"/>
      <c r="B217" s="166"/>
      <c r="C217" s="12"/>
      <c r="D217" s="167" t="s">
        <v>78</v>
      </c>
      <c r="E217" s="177" t="s">
        <v>387</v>
      </c>
      <c r="F217" s="177" t="s">
        <v>388</v>
      </c>
      <c r="G217" s="12"/>
      <c r="H217" s="12"/>
      <c r="I217" s="169"/>
      <c r="J217" s="178">
        <f>BK217</f>
        <v>0</v>
      </c>
      <c r="K217" s="12"/>
      <c r="L217" s="166"/>
      <c r="M217" s="171"/>
      <c r="N217" s="172"/>
      <c r="O217" s="172"/>
      <c r="P217" s="173">
        <f>SUM(P218:P219)</f>
        <v>0</v>
      </c>
      <c r="Q217" s="172"/>
      <c r="R217" s="173">
        <f>SUM(R218:R219)</f>
        <v>0</v>
      </c>
      <c r="S217" s="172"/>
      <c r="T217" s="174">
        <f>SUM(T218:T219)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167" t="s">
        <v>86</v>
      </c>
      <c r="AT217" s="175" t="s">
        <v>78</v>
      </c>
      <c r="AU217" s="175" t="s">
        <v>86</v>
      </c>
      <c r="AY217" s="167" t="s">
        <v>159</v>
      </c>
      <c r="BK217" s="176">
        <f>SUM(BK218:BK219)</f>
        <v>0</v>
      </c>
    </row>
    <row r="218" s="2" customFormat="1" ht="21.75" customHeight="1">
      <c r="A218" s="37"/>
      <c r="B218" s="179"/>
      <c r="C218" s="180" t="s">
        <v>389</v>
      </c>
      <c r="D218" s="180" t="s">
        <v>162</v>
      </c>
      <c r="E218" s="181" t="s">
        <v>390</v>
      </c>
      <c r="F218" s="182" t="s">
        <v>391</v>
      </c>
      <c r="G218" s="183" t="s">
        <v>330</v>
      </c>
      <c r="H218" s="184">
        <v>3.0190000000000001</v>
      </c>
      <c r="I218" s="185"/>
      <c r="J218" s="186">
        <f>ROUND(I218*H218,2)</f>
        <v>0</v>
      </c>
      <c r="K218" s="187"/>
      <c r="L218" s="38"/>
      <c r="M218" s="188" t="s">
        <v>1</v>
      </c>
      <c r="N218" s="189" t="s">
        <v>44</v>
      </c>
      <c r="O218" s="76"/>
      <c r="P218" s="190">
        <f>O218*H218</f>
        <v>0</v>
      </c>
      <c r="Q218" s="190">
        <v>0</v>
      </c>
      <c r="R218" s="190">
        <f>Q218*H218</f>
        <v>0</v>
      </c>
      <c r="S218" s="190">
        <v>0</v>
      </c>
      <c r="T218" s="191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192" t="s">
        <v>166</v>
      </c>
      <c r="AT218" s="192" t="s">
        <v>162</v>
      </c>
      <c r="AU218" s="192" t="s">
        <v>88</v>
      </c>
      <c r="AY218" s="18" t="s">
        <v>159</v>
      </c>
      <c r="BE218" s="193">
        <f>IF(N218="základní",J218,0)</f>
        <v>0</v>
      </c>
      <c r="BF218" s="193">
        <f>IF(N218="snížená",J218,0)</f>
        <v>0</v>
      </c>
      <c r="BG218" s="193">
        <f>IF(N218="zákl. přenesená",J218,0)</f>
        <v>0</v>
      </c>
      <c r="BH218" s="193">
        <f>IF(N218="sníž. přenesená",J218,0)</f>
        <v>0</v>
      </c>
      <c r="BI218" s="193">
        <f>IF(N218="nulová",J218,0)</f>
        <v>0</v>
      </c>
      <c r="BJ218" s="18" t="s">
        <v>86</v>
      </c>
      <c r="BK218" s="193">
        <f>ROUND(I218*H218,2)</f>
        <v>0</v>
      </c>
      <c r="BL218" s="18" t="s">
        <v>166</v>
      </c>
      <c r="BM218" s="192" t="s">
        <v>392</v>
      </c>
    </row>
    <row r="219" s="2" customFormat="1" ht="24.15" customHeight="1">
      <c r="A219" s="37"/>
      <c r="B219" s="179"/>
      <c r="C219" s="180" t="s">
        <v>269</v>
      </c>
      <c r="D219" s="180" t="s">
        <v>162</v>
      </c>
      <c r="E219" s="181" t="s">
        <v>393</v>
      </c>
      <c r="F219" s="182" t="s">
        <v>394</v>
      </c>
      <c r="G219" s="183" t="s">
        <v>330</v>
      </c>
      <c r="H219" s="184">
        <v>3.0190000000000001</v>
      </c>
      <c r="I219" s="185"/>
      <c r="J219" s="186">
        <f>ROUND(I219*H219,2)</f>
        <v>0</v>
      </c>
      <c r="K219" s="187"/>
      <c r="L219" s="38"/>
      <c r="M219" s="188" t="s">
        <v>1</v>
      </c>
      <c r="N219" s="189" t="s">
        <v>44</v>
      </c>
      <c r="O219" s="76"/>
      <c r="P219" s="190">
        <f>O219*H219</f>
        <v>0</v>
      </c>
      <c r="Q219" s="190">
        <v>0</v>
      </c>
      <c r="R219" s="190">
        <f>Q219*H219</f>
        <v>0</v>
      </c>
      <c r="S219" s="190">
        <v>0</v>
      </c>
      <c r="T219" s="191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192" t="s">
        <v>166</v>
      </c>
      <c r="AT219" s="192" t="s">
        <v>162</v>
      </c>
      <c r="AU219" s="192" t="s">
        <v>88</v>
      </c>
      <c r="AY219" s="18" t="s">
        <v>159</v>
      </c>
      <c r="BE219" s="193">
        <f>IF(N219="základní",J219,0)</f>
        <v>0</v>
      </c>
      <c r="BF219" s="193">
        <f>IF(N219="snížená",J219,0)</f>
        <v>0</v>
      </c>
      <c r="BG219" s="193">
        <f>IF(N219="zákl. přenesená",J219,0)</f>
        <v>0</v>
      </c>
      <c r="BH219" s="193">
        <f>IF(N219="sníž. přenesená",J219,0)</f>
        <v>0</v>
      </c>
      <c r="BI219" s="193">
        <f>IF(N219="nulová",J219,0)</f>
        <v>0</v>
      </c>
      <c r="BJ219" s="18" t="s">
        <v>86</v>
      </c>
      <c r="BK219" s="193">
        <f>ROUND(I219*H219,2)</f>
        <v>0</v>
      </c>
      <c r="BL219" s="18" t="s">
        <v>166</v>
      </c>
      <c r="BM219" s="192" t="s">
        <v>395</v>
      </c>
    </row>
    <row r="220" s="12" customFormat="1" ht="25.92" customHeight="1">
      <c r="A220" s="12"/>
      <c r="B220" s="166"/>
      <c r="C220" s="12"/>
      <c r="D220" s="167" t="s">
        <v>78</v>
      </c>
      <c r="E220" s="168" t="s">
        <v>396</v>
      </c>
      <c r="F220" s="168" t="s">
        <v>397</v>
      </c>
      <c r="G220" s="12"/>
      <c r="H220" s="12"/>
      <c r="I220" s="169"/>
      <c r="J220" s="170">
        <f>BK220</f>
        <v>0</v>
      </c>
      <c r="K220" s="12"/>
      <c r="L220" s="166"/>
      <c r="M220" s="171"/>
      <c r="N220" s="172"/>
      <c r="O220" s="172"/>
      <c r="P220" s="173">
        <f>P221+P223+P246+P253+P268+P273</f>
        <v>0</v>
      </c>
      <c r="Q220" s="172"/>
      <c r="R220" s="173">
        <f>R221+R223+R246+R253+R268+R273</f>
        <v>0.0053087800000000008</v>
      </c>
      <c r="S220" s="172"/>
      <c r="T220" s="174">
        <f>T221+T223+T246+T253+T268+T273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167" t="s">
        <v>88</v>
      </c>
      <c r="AT220" s="175" t="s">
        <v>78</v>
      </c>
      <c r="AU220" s="175" t="s">
        <v>79</v>
      </c>
      <c r="AY220" s="167" t="s">
        <v>159</v>
      </c>
      <c r="BK220" s="176">
        <f>BK221+BK223+BK246+BK253+BK268+BK273</f>
        <v>0</v>
      </c>
    </row>
    <row r="221" s="12" customFormat="1" ht="22.8" customHeight="1">
      <c r="A221" s="12"/>
      <c r="B221" s="166"/>
      <c r="C221" s="12"/>
      <c r="D221" s="167" t="s">
        <v>78</v>
      </c>
      <c r="E221" s="177" t="s">
        <v>398</v>
      </c>
      <c r="F221" s="177" t="s">
        <v>399</v>
      </c>
      <c r="G221" s="12"/>
      <c r="H221" s="12"/>
      <c r="I221" s="169"/>
      <c r="J221" s="178">
        <f>BK221</f>
        <v>0</v>
      </c>
      <c r="K221" s="12"/>
      <c r="L221" s="166"/>
      <c r="M221" s="171"/>
      <c r="N221" s="172"/>
      <c r="O221" s="172"/>
      <c r="P221" s="173">
        <f>P222</f>
        <v>0</v>
      </c>
      <c r="Q221" s="172"/>
      <c r="R221" s="173">
        <f>R222</f>
        <v>0</v>
      </c>
      <c r="S221" s="172"/>
      <c r="T221" s="174">
        <f>T222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167" t="s">
        <v>88</v>
      </c>
      <c r="AT221" s="175" t="s">
        <v>78</v>
      </c>
      <c r="AU221" s="175" t="s">
        <v>86</v>
      </c>
      <c r="AY221" s="167" t="s">
        <v>159</v>
      </c>
      <c r="BK221" s="176">
        <f>BK222</f>
        <v>0</v>
      </c>
    </row>
    <row r="222" s="2" customFormat="1" ht="24.15" customHeight="1">
      <c r="A222" s="37"/>
      <c r="B222" s="179"/>
      <c r="C222" s="180" t="s">
        <v>400</v>
      </c>
      <c r="D222" s="180" t="s">
        <v>162</v>
      </c>
      <c r="E222" s="181" t="s">
        <v>401</v>
      </c>
      <c r="F222" s="182" t="s">
        <v>402</v>
      </c>
      <c r="G222" s="183" t="s">
        <v>403</v>
      </c>
      <c r="H222" s="184">
        <v>0</v>
      </c>
      <c r="I222" s="185"/>
      <c r="J222" s="186">
        <f>ROUND(I222*H222,2)</f>
        <v>0</v>
      </c>
      <c r="K222" s="187"/>
      <c r="L222" s="38"/>
      <c r="M222" s="188" t="s">
        <v>1</v>
      </c>
      <c r="N222" s="189" t="s">
        <v>44</v>
      </c>
      <c r="O222" s="76"/>
      <c r="P222" s="190">
        <f>O222*H222</f>
        <v>0</v>
      </c>
      <c r="Q222" s="190">
        <v>0</v>
      </c>
      <c r="R222" s="190">
        <f>Q222*H222</f>
        <v>0</v>
      </c>
      <c r="S222" s="190">
        <v>0</v>
      </c>
      <c r="T222" s="191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192" t="s">
        <v>193</v>
      </c>
      <c r="AT222" s="192" t="s">
        <v>162</v>
      </c>
      <c r="AU222" s="192" t="s">
        <v>88</v>
      </c>
      <c r="AY222" s="18" t="s">
        <v>159</v>
      </c>
      <c r="BE222" s="193">
        <f>IF(N222="základní",J222,0)</f>
        <v>0</v>
      </c>
      <c r="BF222" s="193">
        <f>IF(N222="snížená",J222,0)</f>
        <v>0</v>
      </c>
      <c r="BG222" s="193">
        <f>IF(N222="zákl. přenesená",J222,0)</f>
        <v>0</v>
      </c>
      <c r="BH222" s="193">
        <f>IF(N222="sníž. přenesená",J222,0)</f>
        <v>0</v>
      </c>
      <c r="BI222" s="193">
        <f>IF(N222="nulová",J222,0)</f>
        <v>0</v>
      </c>
      <c r="BJ222" s="18" t="s">
        <v>86</v>
      </c>
      <c r="BK222" s="193">
        <f>ROUND(I222*H222,2)</f>
        <v>0</v>
      </c>
      <c r="BL222" s="18" t="s">
        <v>193</v>
      </c>
      <c r="BM222" s="192" t="s">
        <v>404</v>
      </c>
    </row>
    <row r="223" s="12" customFormat="1" ht="22.8" customHeight="1">
      <c r="A223" s="12"/>
      <c r="B223" s="166"/>
      <c r="C223" s="12"/>
      <c r="D223" s="167" t="s">
        <v>78</v>
      </c>
      <c r="E223" s="177" t="s">
        <v>405</v>
      </c>
      <c r="F223" s="177" t="s">
        <v>406</v>
      </c>
      <c r="G223" s="12"/>
      <c r="H223" s="12"/>
      <c r="I223" s="169"/>
      <c r="J223" s="178">
        <f>BK223</f>
        <v>0</v>
      </c>
      <c r="K223" s="12"/>
      <c r="L223" s="166"/>
      <c r="M223" s="171"/>
      <c r="N223" s="172"/>
      <c r="O223" s="172"/>
      <c r="P223" s="173">
        <f>SUM(P224:P245)</f>
        <v>0</v>
      </c>
      <c r="Q223" s="172"/>
      <c r="R223" s="173">
        <f>SUM(R224:R245)</f>
        <v>0.0053087800000000008</v>
      </c>
      <c r="S223" s="172"/>
      <c r="T223" s="174">
        <f>SUM(T224:T245)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167" t="s">
        <v>88</v>
      </c>
      <c r="AT223" s="175" t="s">
        <v>78</v>
      </c>
      <c r="AU223" s="175" t="s">
        <v>86</v>
      </c>
      <c r="AY223" s="167" t="s">
        <v>159</v>
      </c>
      <c r="BK223" s="176">
        <f>SUM(BK224:BK245)</f>
        <v>0</v>
      </c>
    </row>
    <row r="224" s="2" customFormat="1" ht="16.5" customHeight="1">
      <c r="A224" s="37"/>
      <c r="B224" s="179"/>
      <c r="C224" s="180" t="s">
        <v>272</v>
      </c>
      <c r="D224" s="180" t="s">
        <v>162</v>
      </c>
      <c r="E224" s="181" t="s">
        <v>407</v>
      </c>
      <c r="F224" s="182" t="s">
        <v>408</v>
      </c>
      <c r="G224" s="183" t="s">
        <v>173</v>
      </c>
      <c r="H224" s="184">
        <v>17</v>
      </c>
      <c r="I224" s="185"/>
      <c r="J224" s="186">
        <f>ROUND(I224*H224,2)</f>
        <v>0</v>
      </c>
      <c r="K224" s="187"/>
      <c r="L224" s="38"/>
      <c r="M224" s="188" t="s">
        <v>1</v>
      </c>
      <c r="N224" s="189" t="s">
        <v>44</v>
      </c>
      <c r="O224" s="76"/>
      <c r="P224" s="190">
        <f>O224*H224</f>
        <v>0</v>
      </c>
      <c r="Q224" s="190">
        <v>0</v>
      </c>
      <c r="R224" s="190">
        <f>Q224*H224</f>
        <v>0</v>
      </c>
      <c r="S224" s="190">
        <v>0</v>
      </c>
      <c r="T224" s="191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192" t="s">
        <v>193</v>
      </c>
      <c r="AT224" s="192" t="s">
        <v>162</v>
      </c>
      <c r="AU224" s="192" t="s">
        <v>88</v>
      </c>
      <c r="AY224" s="18" t="s">
        <v>159</v>
      </c>
      <c r="BE224" s="193">
        <f>IF(N224="základní",J224,0)</f>
        <v>0</v>
      </c>
      <c r="BF224" s="193">
        <f>IF(N224="snížená",J224,0)</f>
        <v>0</v>
      </c>
      <c r="BG224" s="193">
        <f>IF(N224="zákl. přenesená",J224,0)</f>
        <v>0</v>
      </c>
      <c r="BH224" s="193">
        <f>IF(N224="sníž. přenesená",J224,0)</f>
        <v>0</v>
      </c>
      <c r="BI224" s="193">
        <f>IF(N224="nulová",J224,0)</f>
        <v>0</v>
      </c>
      <c r="BJ224" s="18" t="s">
        <v>86</v>
      </c>
      <c r="BK224" s="193">
        <f>ROUND(I224*H224,2)</f>
        <v>0</v>
      </c>
      <c r="BL224" s="18" t="s">
        <v>193</v>
      </c>
      <c r="BM224" s="192" t="s">
        <v>409</v>
      </c>
    </row>
    <row r="225" s="2" customFormat="1" ht="16.5" customHeight="1">
      <c r="A225" s="37"/>
      <c r="B225" s="179"/>
      <c r="C225" s="218" t="s">
        <v>410</v>
      </c>
      <c r="D225" s="218" t="s">
        <v>319</v>
      </c>
      <c r="E225" s="219" t="s">
        <v>411</v>
      </c>
      <c r="F225" s="220" t="s">
        <v>412</v>
      </c>
      <c r="G225" s="221" t="s">
        <v>165</v>
      </c>
      <c r="H225" s="222">
        <v>1.3109999999999999</v>
      </c>
      <c r="I225" s="223"/>
      <c r="J225" s="224">
        <f>ROUND(I225*H225,2)</f>
        <v>0</v>
      </c>
      <c r="K225" s="225"/>
      <c r="L225" s="226"/>
      <c r="M225" s="227" t="s">
        <v>1</v>
      </c>
      <c r="N225" s="228" t="s">
        <v>44</v>
      </c>
      <c r="O225" s="76"/>
      <c r="P225" s="190">
        <f>O225*H225</f>
        <v>0</v>
      </c>
      <c r="Q225" s="190">
        <v>0</v>
      </c>
      <c r="R225" s="190">
        <f>Q225*H225</f>
        <v>0</v>
      </c>
      <c r="S225" s="190">
        <v>0</v>
      </c>
      <c r="T225" s="191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192" t="s">
        <v>221</v>
      </c>
      <c r="AT225" s="192" t="s">
        <v>319</v>
      </c>
      <c r="AU225" s="192" t="s">
        <v>88</v>
      </c>
      <c r="AY225" s="18" t="s">
        <v>159</v>
      </c>
      <c r="BE225" s="193">
        <f>IF(N225="základní",J225,0)</f>
        <v>0</v>
      </c>
      <c r="BF225" s="193">
        <f>IF(N225="snížená",J225,0)</f>
        <v>0</v>
      </c>
      <c r="BG225" s="193">
        <f>IF(N225="zákl. přenesená",J225,0)</f>
        <v>0</v>
      </c>
      <c r="BH225" s="193">
        <f>IF(N225="sníž. přenesená",J225,0)</f>
        <v>0</v>
      </c>
      <c r="BI225" s="193">
        <f>IF(N225="nulová",J225,0)</f>
        <v>0</v>
      </c>
      <c r="BJ225" s="18" t="s">
        <v>86</v>
      </c>
      <c r="BK225" s="193">
        <f>ROUND(I225*H225,2)</f>
        <v>0</v>
      </c>
      <c r="BL225" s="18" t="s">
        <v>193</v>
      </c>
      <c r="BM225" s="192" t="s">
        <v>413</v>
      </c>
    </row>
    <row r="226" s="15" customFormat="1">
      <c r="A226" s="15"/>
      <c r="B226" s="210"/>
      <c r="C226" s="15"/>
      <c r="D226" s="195" t="s">
        <v>167</v>
      </c>
      <c r="E226" s="211" t="s">
        <v>1</v>
      </c>
      <c r="F226" s="212" t="s">
        <v>414</v>
      </c>
      <c r="G226" s="15"/>
      <c r="H226" s="213">
        <v>1.3109999999999999</v>
      </c>
      <c r="I226" s="214"/>
      <c r="J226" s="15"/>
      <c r="K226" s="15"/>
      <c r="L226" s="210"/>
      <c r="M226" s="215"/>
      <c r="N226" s="216"/>
      <c r="O226" s="216"/>
      <c r="P226" s="216"/>
      <c r="Q226" s="216"/>
      <c r="R226" s="216"/>
      <c r="S226" s="216"/>
      <c r="T226" s="217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11" t="s">
        <v>167</v>
      </c>
      <c r="AU226" s="211" t="s">
        <v>88</v>
      </c>
      <c r="AV226" s="15" t="s">
        <v>88</v>
      </c>
      <c r="AW226" s="15" t="s">
        <v>34</v>
      </c>
      <c r="AX226" s="15" t="s">
        <v>79</v>
      </c>
      <c r="AY226" s="211" t="s">
        <v>159</v>
      </c>
    </row>
    <row r="227" s="14" customFormat="1">
      <c r="A227" s="14"/>
      <c r="B227" s="202"/>
      <c r="C227" s="14"/>
      <c r="D227" s="195" t="s">
        <v>167</v>
      </c>
      <c r="E227" s="203" t="s">
        <v>1</v>
      </c>
      <c r="F227" s="204" t="s">
        <v>169</v>
      </c>
      <c r="G227" s="14"/>
      <c r="H227" s="205">
        <v>1.3109999999999999</v>
      </c>
      <c r="I227" s="206"/>
      <c r="J227" s="14"/>
      <c r="K227" s="14"/>
      <c r="L227" s="202"/>
      <c r="M227" s="207"/>
      <c r="N227" s="208"/>
      <c r="O227" s="208"/>
      <c r="P227" s="208"/>
      <c r="Q227" s="208"/>
      <c r="R227" s="208"/>
      <c r="S227" s="208"/>
      <c r="T227" s="209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03" t="s">
        <v>167</v>
      </c>
      <c r="AU227" s="203" t="s">
        <v>88</v>
      </c>
      <c r="AV227" s="14" t="s">
        <v>166</v>
      </c>
      <c r="AW227" s="14" t="s">
        <v>34</v>
      </c>
      <c r="AX227" s="14" t="s">
        <v>86</v>
      </c>
      <c r="AY227" s="203" t="s">
        <v>159</v>
      </c>
    </row>
    <row r="228" s="2" customFormat="1" ht="24.15" customHeight="1">
      <c r="A228" s="37"/>
      <c r="B228" s="179"/>
      <c r="C228" s="180" t="s">
        <v>277</v>
      </c>
      <c r="D228" s="180" t="s">
        <v>162</v>
      </c>
      <c r="E228" s="181" t="s">
        <v>415</v>
      </c>
      <c r="F228" s="182" t="s">
        <v>416</v>
      </c>
      <c r="G228" s="183" t="s">
        <v>173</v>
      </c>
      <c r="H228" s="184">
        <v>1.3109999999999999</v>
      </c>
      <c r="I228" s="185"/>
      <c r="J228" s="186">
        <f>ROUND(I228*H228,2)</f>
        <v>0</v>
      </c>
      <c r="K228" s="187"/>
      <c r="L228" s="38"/>
      <c r="M228" s="188" t="s">
        <v>1</v>
      </c>
      <c r="N228" s="189" t="s">
        <v>44</v>
      </c>
      <c r="O228" s="76"/>
      <c r="P228" s="190">
        <f>O228*H228</f>
        <v>0</v>
      </c>
      <c r="Q228" s="190">
        <v>0.00018000000000000001</v>
      </c>
      <c r="R228" s="190">
        <f>Q228*H228</f>
        <v>0.00023598</v>
      </c>
      <c r="S228" s="190">
        <v>0</v>
      </c>
      <c r="T228" s="191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192" t="s">
        <v>193</v>
      </c>
      <c r="AT228" s="192" t="s">
        <v>162</v>
      </c>
      <c r="AU228" s="192" t="s">
        <v>88</v>
      </c>
      <c r="AY228" s="18" t="s">
        <v>159</v>
      </c>
      <c r="BE228" s="193">
        <f>IF(N228="základní",J228,0)</f>
        <v>0</v>
      </c>
      <c r="BF228" s="193">
        <f>IF(N228="snížená",J228,0)</f>
        <v>0</v>
      </c>
      <c r="BG228" s="193">
        <f>IF(N228="zákl. přenesená",J228,0)</f>
        <v>0</v>
      </c>
      <c r="BH228" s="193">
        <f>IF(N228="sníž. přenesená",J228,0)</f>
        <v>0</v>
      </c>
      <c r="BI228" s="193">
        <f>IF(N228="nulová",J228,0)</f>
        <v>0</v>
      </c>
      <c r="BJ228" s="18" t="s">
        <v>86</v>
      </c>
      <c r="BK228" s="193">
        <f>ROUND(I228*H228,2)</f>
        <v>0</v>
      </c>
      <c r="BL228" s="18" t="s">
        <v>193</v>
      </c>
      <c r="BM228" s="192" t="s">
        <v>417</v>
      </c>
    </row>
    <row r="229" s="2" customFormat="1" ht="24.15" customHeight="1">
      <c r="A229" s="37"/>
      <c r="B229" s="179"/>
      <c r="C229" s="180" t="s">
        <v>418</v>
      </c>
      <c r="D229" s="180" t="s">
        <v>162</v>
      </c>
      <c r="E229" s="181" t="s">
        <v>419</v>
      </c>
      <c r="F229" s="182" t="s">
        <v>420</v>
      </c>
      <c r="G229" s="183" t="s">
        <v>313</v>
      </c>
      <c r="H229" s="184">
        <v>22.5</v>
      </c>
      <c r="I229" s="185"/>
      <c r="J229" s="186">
        <f>ROUND(I229*H229,2)</f>
        <v>0</v>
      </c>
      <c r="K229" s="187"/>
      <c r="L229" s="38"/>
      <c r="M229" s="188" t="s">
        <v>1</v>
      </c>
      <c r="N229" s="189" t="s">
        <v>44</v>
      </c>
      <c r="O229" s="76"/>
      <c r="P229" s="190">
        <f>O229*H229</f>
        <v>0</v>
      </c>
      <c r="Q229" s="190">
        <v>0</v>
      </c>
      <c r="R229" s="190">
        <f>Q229*H229</f>
        <v>0</v>
      </c>
      <c r="S229" s="190">
        <v>0</v>
      </c>
      <c r="T229" s="191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192" t="s">
        <v>193</v>
      </c>
      <c r="AT229" s="192" t="s">
        <v>162</v>
      </c>
      <c r="AU229" s="192" t="s">
        <v>88</v>
      </c>
      <c r="AY229" s="18" t="s">
        <v>159</v>
      </c>
      <c r="BE229" s="193">
        <f>IF(N229="základní",J229,0)</f>
        <v>0</v>
      </c>
      <c r="BF229" s="193">
        <f>IF(N229="snížená",J229,0)</f>
        <v>0</v>
      </c>
      <c r="BG229" s="193">
        <f>IF(N229="zákl. přenesená",J229,0)</f>
        <v>0</v>
      </c>
      <c r="BH229" s="193">
        <f>IF(N229="sníž. přenesená",J229,0)</f>
        <v>0</v>
      </c>
      <c r="BI229" s="193">
        <f>IF(N229="nulová",J229,0)</f>
        <v>0</v>
      </c>
      <c r="BJ229" s="18" t="s">
        <v>86</v>
      </c>
      <c r="BK229" s="193">
        <f>ROUND(I229*H229,2)</f>
        <v>0</v>
      </c>
      <c r="BL229" s="18" t="s">
        <v>193</v>
      </c>
      <c r="BM229" s="192" t="s">
        <v>421</v>
      </c>
    </row>
    <row r="230" s="15" customFormat="1">
      <c r="A230" s="15"/>
      <c r="B230" s="210"/>
      <c r="C230" s="15"/>
      <c r="D230" s="195" t="s">
        <v>167</v>
      </c>
      <c r="E230" s="211" t="s">
        <v>1</v>
      </c>
      <c r="F230" s="212" t="s">
        <v>422</v>
      </c>
      <c r="G230" s="15"/>
      <c r="H230" s="213">
        <v>4.5</v>
      </c>
      <c r="I230" s="214"/>
      <c r="J230" s="15"/>
      <c r="K230" s="15"/>
      <c r="L230" s="210"/>
      <c r="M230" s="215"/>
      <c r="N230" s="216"/>
      <c r="O230" s="216"/>
      <c r="P230" s="216"/>
      <c r="Q230" s="216"/>
      <c r="R230" s="216"/>
      <c r="S230" s="216"/>
      <c r="T230" s="217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11" t="s">
        <v>167</v>
      </c>
      <c r="AU230" s="211" t="s">
        <v>88</v>
      </c>
      <c r="AV230" s="15" t="s">
        <v>88</v>
      </c>
      <c r="AW230" s="15" t="s">
        <v>34</v>
      </c>
      <c r="AX230" s="15" t="s">
        <v>79</v>
      </c>
      <c r="AY230" s="211" t="s">
        <v>159</v>
      </c>
    </row>
    <row r="231" s="15" customFormat="1">
      <c r="A231" s="15"/>
      <c r="B231" s="210"/>
      <c r="C231" s="15"/>
      <c r="D231" s="195" t="s">
        <v>167</v>
      </c>
      <c r="E231" s="211" t="s">
        <v>1</v>
      </c>
      <c r="F231" s="212" t="s">
        <v>423</v>
      </c>
      <c r="G231" s="15"/>
      <c r="H231" s="213">
        <v>4.5</v>
      </c>
      <c r="I231" s="214"/>
      <c r="J231" s="15"/>
      <c r="K231" s="15"/>
      <c r="L231" s="210"/>
      <c r="M231" s="215"/>
      <c r="N231" s="216"/>
      <c r="O231" s="216"/>
      <c r="P231" s="216"/>
      <c r="Q231" s="216"/>
      <c r="R231" s="216"/>
      <c r="S231" s="216"/>
      <c r="T231" s="217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11" t="s">
        <v>167</v>
      </c>
      <c r="AU231" s="211" t="s">
        <v>88</v>
      </c>
      <c r="AV231" s="15" t="s">
        <v>88</v>
      </c>
      <c r="AW231" s="15" t="s">
        <v>34</v>
      </c>
      <c r="AX231" s="15" t="s">
        <v>79</v>
      </c>
      <c r="AY231" s="211" t="s">
        <v>159</v>
      </c>
    </row>
    <row r="232" s="15" customFormat="1">
      <c r="A232" s="15"/>
      <c r="B232" s="210"/>
      <c r="C232" s="15"/>
      <c r="D232" s="195" t="s">
        <v>167</v>
      </c>
      <c r="E232" s="211" t="s">
        <v>1</v>
      </c>
      <c r="F232" s="212" t="s">
        <v>424</v>
      </c>
      <c r="G232" s="15"/>
      <c r="H232" s="213">
        <v>4.5</v>
      </c>
      <c r="I232" s="214"/>
      <c r="J232" s="15"/>
      <c r="K232" s="15"/>
      <c r="L232" s="210"/>
      <c r="M232" s="215"/>
      <c r="N232" s="216"/>
      <c r="O232" s="216"/>
      <c r="P232" s="216"/>
      <c r="Q232" s="216"/>
      <c r="R232" s="216"/>
      <c r="S232" s="216"/>
      <c r="T232" s="217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11" t="s">
        <v>167</v>
      </c>
      <c r="AU232" s="211" t="s">
        <v>88</v>
      </c>
      <c r="AV232" s="15" t="s">
        <v>88</v>
      </c>
      <c r="AW232" s="15" t="s">
        <v>34</v>
      </c>
      <c r="AX232" s="15" t="s">
        <v>79</v>
      </c>
      <c r="AY232" s="211" t="s">
        <v>159</v>
      </c>
    </row>
    <row r="233" s="15" customFormat="1">
      <c r="A233" s="15"/>
      <c r="B233" s="210"/>
      <c r="C233" s="15"/>
      <c r="D233" s="195" t="s">
        <v>167</v>
      </c>
      <c r="E233" s="211" t="s">
        <v>1</v>
      </c>
      <c r="F233" s="212" t="s">
        <v>425</v>
      </c>
      <c r="G233" s="15"/>
      <c r="H233" s="213">
        <v>4.5</v>
      </c>
      <c r="I233" s="214"/>
      <c r="J233" s="15"/>
      <c r="K233" s="15"/>
      <c r="L233" s="210"/>
      <c r="M233" s="215"/>
      <c r="N233" s="216"/>
      <c r="O233" s="216"/>
      <c r="P233" s="216"/>
      <c r="Q233" s="216"/>
      <c r="R233" s="216"/>
      <c r="S233" s="216"/>
      <c r="T233" s="217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11" t="s">
        <v>167</v>
      </c>
      <c r="AU233" s="211" t="s">
        <v>88</v>
      </c>
      <c r="AV233" s="15" t="s">
        <v>88</v>
      </c>
      <c r="AW233" s="15" t="s">
        <v>34</v>
      </c>
      <c r="AX233" s="15" t="s">
        <v>79</v>
      </c>
      <c r="AY233" s="211" t="s">
        <v>159</v>
      </c>
    </row>
    <row r="234" s="15" customFormat="1">
      <c r="A234" s="15"/>
      <c r="B234" s="210"/>
      <c r="C234" s="15"/>
      <c r="D234" s="195" t="s">
        <v>167</v>
      </c>
      <c r="E234" s="211" t="s">
        <v>1</v>
      </c>
      <c r="F234" s="212" t="s">
        <v>426</v>
      </c>
      <c r="G234" s="15"/>
      <c r="H234" s="213">
        <v>4.5</v>
      </c>
      <c r="I234" s="214"/>
      <c r="J234" s="15"/>
      <c r="K234" s="15"/>
      <c r="L234" s="210"/>
      <c r="M234" s="215"/>
      <c r="N234" s="216"/>
      <c r="O234" s="216"/>
      <c r="P234" s="216"/>
      <c r="Q234" s="216"/>
      <c r="R234" s="216"/>
      <c r="S234" s="216"/>
      <c r="T234" s="217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11" t="s">
        <v>167</v>
      </c>
      <c r="AU234" s="211" t="s">
        <v>88</v>
      </c>
      <c r="AV234" s="15" t="s">
        <v>88</v>
      </c>
      <c r="AW234" s="15" t="s">
        <v>34</v>
      </c>
      <c r="AX234" s="15" t="s">
        <v>79</v>
      </c>
      <c r="AY234" s="211" t="s">
        <v>159</v>
      </c>
    </row>
    <row r="235" s="14" customFormat="1">
      <c r="A235" s="14"/>
      <c r="B235" s="202"/>
      <c r="C235" s="14"/>
      <c r="D235" s="195" t="s">
        <v>167</v>
      </c>
      <c r="E235" s="203" t="s">
        <v>1</v>
      </c>
      <c r="F235" s="204" t="s">
        <v>169</v>
      </c>
      <c r="G235" s="14"/>
      <c r="H235" s="205">
        <v>22.5</v>
      </c>
      <c r="I235" s="206"/>
      <c r="J235" s="14"/>
      <c r="K235" s="14"/>
      <c r="L235" s="202"/>
      <c r="M235" s="207"/>
      <c r="N235" s="208"/>
      <c r="O235" s="208"/>
      <c r="P235" s="208"/>
      <c r="Q235" s="208"/>
      <c r="R235" s="208"/>
      <c r="S235" s="208"/>
      <c r="T235" s="209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03" t="s">
        <v>167</v>
      </c>
      <c r="AU235" s="203" t="s">
        <v>88</v>
      </c>
      <c r="AV235" s="14" t="s">
        <v>166</v>
      </c>
      <c r="AW235" s="14" t="s">
        <v>34</v>
      </c>
      <c r="AX235" s="14" t="s">
        <v>86</v>
      </c>
      <c r="AY235" s="203" t="s">
        <v>159</v>
      </c>
    </row>
    <row r="236" s="2" customFormat="1" ht="16.5" customHeight="1">
      <c r="A236" s="37"/>
      <c r="B236" s="179"/>
      <c r="C236" s="218" t="s">
        <v>280</v>
      </c>
      <c r="D236" s="218" t="s">
        <v>319</v>
      </c>
      <c r="E236" s="219" t="s">
        <v>427</v>
      </c>
      <c r="F236" s="220" t="s">
        <v>428</v>
      </c>
      <c r="G236" s="221" t="s">
        <v>165</v>
      </c>
      <c r="H236" s="222">
        <v>1.865</v>
      </c>
      <c r="I236" s="223"/>
      <c r="J236" s="224">
        <f>ROUND(I236*H236,2)</f>
        <v>0</v>
      </c>
      <c r="K236" s="225"/>
      <c r="L236" s="226"/>
      <c r="M236" s="227" t="s">
        <v>1</v>
      </c>
      <c r="N236" s="228" t="s">
        <v>44</v>
      </c>
      <c r="O236" s="76"/>
      <c r="P236" s="190">
        <f>O236*H236</f>
        <v>0</v>
      </c>
      <c r="Q236" s="190">
        <v>0</v>
      </c>
      <c r="R236" s="190">
        <f>Q236*H236</f>
        <v>0</v>
      </c>
      <c r="S236" s="190">
        <v>0</v>
      </c>
      <c r="T236" s="191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192" t="s">
        <v>221</v>
      </c>
      <c r="AT236" s="192" t="s">
        <v>319</v>
      </c>
      <c r="AU236" s="192" t="s">
        <v>88</v>
      </c>
      <c r="AY236" s="18" t="s">
        <v>159</v>
      </c>
      <c r="BE236" s="193">
        <f>IF(N236="základní",J236,0)</f>
        <v>0</v>
      </c>
      <c r="BF236" s="193">
        <f>IF(N236="snížená",J236,0)</f>
        <v>0</v>
      </c>
      <c r="BG236" s="193">
        <f>IF(N236="zákl. přenesená",J236,0)</f>
        <v>0</v>
      </c>
      <c r="BH236" s="193">
        <f>IF(N236="sníž. přenesená",J236,0)</f>
        <v>0</v>
      </c>
      <c r="BI236" s="193">
        <f>IF(N236="nulová",J236,0)</f>
        <v>0</v>
      </c>
      <c r="BJ236" s="18" t="s">
        <v>86</v>
      </c>
      <c r="BK236" s="193">
        <f>ROUND(I236*H236,2)</f>
        <v>0</v>
      </c>
      <c r="BL236" s="18" t="s">
        <v>193</v>
      </c>
      <c r="BM236" s="192" t="s">
        <v>429</v>
      </c>
    </row>
    <row r="237" s="15" customFormat="1">
      <c r="A237" s="15"/>
      <c r="B237" s="210"/>
      <c r="C237" s="15"/>
      <c r="D237" s="195" t="s">
        <v>167</v>
      </c>
      <c r="E237" s="211" t="s">
        <v>1</v>
      </c>
      <c r="F237" s="212" t="s">
        <v>430</v>
      </c>
      <c r="G237" s="15"/>
      <c r="H237" s="213">
        <v>0.373</v>
      </c>
      <c r="I237" s="214"/>
      <c r="J237" s="15"/>
      <c r="K237" s="15"/>
      <c r="L237" s="210"/>
      <c r="M237" s="215"/>
      <c r="N237" s="216"/>
      <c r="O237" s="216"/>
      <c r="P237" s="216"/>
      <c r="Q237" s="216"/>
      <c r="R237" s="216"/>
      <c r="S237" s="216"/>
      <c r="T237" s="217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11" t="s">
        <v>167</v>
      </c>
      <c r="AU237" s="211" t="s">
        <v>88</v>
      </c>
      <c r="AV237" s="15" t="s">
        <v>88</v>
      </c>
      <c r="AW237" s="15" t="s">
        <v>34</v>
      </c>
      <c r="AX237" s="15" t="s">
        <v>79</v>
      </c>
      <c r="AY237" s="211" t="s">
        <v>159</v>
      </c>
    </row>
    <row r="238" s="15" customFormat="1">
      <c r="A238" s="15"/>
      <c r="B238" s="210"/>
      <c r="C238" s="15"/>
      <c r="D238" s="195" t="s">
        <v>167</v>
      </c>
      <c r="E238" s="211" t="s">
        <v>1</v>
      </c>
      <c r="F238" s="212" t="s">
        <v>431</v>
      </c>
      <c r="G238" s="15"/>
      <c r="H238" s="213">
        <v>0.373</v>
      </c>
      <c r="I238" s="214"/>
      <c r="J238" s="15"/>
      <c r="K238" s="15"/>
      <c r="L238" s="210"/>
      <c r="M238" s="215"/>
      <c r="N238" s="216"/>
      <c r="O238" s="216"/>
      <c r="P238" s="216"/>
      <c r="Q238" s="216"/>
      <c r="R238" s="216"/>
      <c r="S238" s="216"/>
      <c r="T238" s="217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11" t="s">
        <v>167</v>
      </c>
      <c r="AU238" s="211" t="s">
        <v>88</v>
      </c>
      <c r="AV238" s="15" t="s">
        <v>88</v>
      </c>
      <c r="AW238" s="15" t="s">
        <v>34</v>
      </c>
      <c r="AX238" s="15" t="s">
        <v>79</v>
      </c>
      <c r="AY238" s="211" t="s">
        <v>159</v>
      </c>
    </row>
    <row r="239" s="15" customFormat="1">
      <c r="A239" s="15"/>
      <c r="B239" s="210"/>
      <c r="C239" s="15"/>
      <c r="D239" s="195" t="s">
        <v>167</v>
      </c>
      <c r="E239" s="211" t="s">
        <v>1</v>
      </c>
      <c r="F239" s="212" t="s">
        <v>432</v>
      </c>
      <c r="G239" s="15"/>
      <c r="H239" s="213">
        <v>0.373</v>
      </c>
      <c r="I239" s="214"/>
      <c r="J239" s="15"/>
      <c r="K239" s="15"/>
      <c r="L239" s="210"/>
      <c r="M239" s="215"/>
      <c r="N239" s="216"/>
      <c r="O239" s="216"/>
      <c r="P239" s="216"/>
      <c r="Q239" s="216"/>
      <c r="R239" s="216"/>
      <c r="S239" s="216"/>
      <c r="T239" s="217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11" t="s">
        <v>167</v>
      </c>
      <c r="AU239" s="211" t="s">
        <v>88</v>
      </c>
      <c r="AV239" s="15" t="s">
        <v>88</v>
      </c>
      <c r="AW239" s="15" t="s">
        <v>34</v>
      </c>
      <c r="AX239" s="15" t="s">
        <v>79</v>
      </c>
      <c r="AY239" s="211" t="s">
        <v>159</v>
      </c>
    </row>
    <row r="240" s="15" customFormat="1">
      <c r="A240" s="15"/>
      <c r="B240" s="210"/>
      <c r="C240" s="15"/>
      <c r="D240" s="195" t="s">
        <v>167</v>
      </c>
      <c r="E240" s="211" t="s">
        <v>1</v>
      </c>
      <c r="F240" s="212" t="s">
        <v>433</v>
      </c>
      <c r="G240" s="15"/>
      <c r="H240" s="213">
        <v>0.373</v>
      </c>
      <c r="I240" s="214"/>
      <c r="J240" s="15"/>
      <c r="K240" s="15"/>
      <c r="L240" s="210"/>
      <c r="M240" s="215"/>
      <c r="N240" s="216"/>
      <c r="O240" s="216"/>
      <c r="P240" s="216"/>
      <c r="Q240" s="216"/>
      <c r="R240" s="216"/>
      <c r="S240" s="216"/>
      <c r="T240" s="217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11" t="s">
        <v>167</v>
      </c>
      <c r="AU240" s="211" t="s">
        <v>88</v>
      </c>
      <c r="AV240" s="15" t="s">
        <v>88</v>
      </c>
      <c r="AW240" s="15" t="s">
        <v>34</v>
      </c>
      <c r="AX240" s="15" t="s">
        <v>79</v>
      </c>
      <c r="AY240" s="211" t="s">
        <v>159</v>
      </c>
    </row>
    <row r="241" s="15" customFormat="1">
      <c r="A241" s="15"/>
      <c r="B241" s="210"/>
      <c r="C241" s="15"/>
      <c r="D241" s="195" t="s">
        <v>167</v>
      </c>
      <c r="E241" s="211" t="s">
        <v>1</v>
      </c>
      <c r="F241" s="212" t="s">
        <v>434</v>
      </c>
      <c r="G241" s="15"/>
      <c r="H241" s="213">
        <v>0.373</v>
      </c>
      <c r="I241" s="214"/>
      <c r="J241" s="15"/>
      <c r="K241" s="15"/>
      <c r="L241" s="210"/>
      <c r="M241" s="215"/>
      <c r="N241" s="216"/>
      <c r="O241" s="216"/>
      <c r="P241" s="216"/>
      <c r="Q241" s="216"/>
      <c r="R241" s="216"/>
      <c r="S241" s="216"/>
      <c r="T241" s="217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11" t="s">
        <v>167</v>
      </c>
      <c r="AU241" s="211" t="s">
        <v>88</v>
      </c>
      <c r="AV241" s="15" t="s">
        <v>88</v>
      </c>
      <c r="AW241" s="15" t="s">
        <v>34</v>
      </c>
      <c r="AX241" s="15" t="s">
        <v>79</v>
      </c>
      <c r="AY241" s="211" t="s">
        <v>159</v>
      </c>
    </row>
    <row r="242" s="14" customFormat="1">
      <c r="A242" s="14"/>
      <c r="B242" s="202"/>
      <c r="C242" s="14"/>
      <c r="D242" s="195" t="s">
        <v>167</v>
      </c>
      <c r="E242" s="203" t="s">
        <v>1</v>
      </c>
      <c r="F242" s="204" t="s">
        <v>169</v>
      </c>
      <c r="G242" s="14"/>
      <c r="H242" s="205">
        <v>1.865</v>
      </c>
      <c r="I242" s="206"/>
      <c r="J242" s="14"/>
      <c r="K242" s="14"/>
      <c r="L242" s="202"/>
      <c r="M242" s="207"/>
      <c r="N242" s="208"/>
      <c r="O242" s="208"/>
      <c r="P242" s="208"/>
      <c r="Q242" s="208"/>
      <c r="R242" s="208"/>
      <c r="S242" s="208"/>
      <c r="T242" s="209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03" t="s">
        <v>167</v>
      </c>
      <c r="AU242" s="203" t="s">
        <v>88</v>
      </c>
      <c r="AV242" s="14" t="s">
        <v>166</v>
      </c>
      <c r="AW242" s="14" t="s">
        <v>34</v>
      </c>
      <c r="AX242" s="14" t="s">
        <v>86</v>
      </c>
      <c r="AY242" s="203" t="s">
        <v>159</v>
      </c>
    </row>
    <row r="243" s="2" customFormat="1" ht="24.15" customHeight="1">
      <c r="A243" s="37"/>
      <c r="B243" s="179"/>
      <c r="C243" s="180" t="s">
        <v>435</v>
      </c>
      <c r="D243" s="180" t="s">
        <v>162</v>
      </c>
      <c r="E243" s="181" t="s">
        <v>436</v>
      </c>
      <c r="F243" s="182" t="s">
        <v>437</v>
      </c>
      <c r="G243" s="183" t="s">
        <v>165</v>
      </c>
      <c r="H243" s="184">
        <v>1.865</v>
      </c>
      <c r="I243" s="185"/>
      <c r="J243" s="186">
        <f>ROUND(I243*H243,2)</f>
        <v>0</v>
      </c>
      <c r="K243" s="187"/>
      <c r="L243" s="38"/>
      <c r="M243" s="188" t="s">
        <v>1</v>
      </c>
      <c r="N243" s="189" t="s">
        <v>44</v>
      </c>
      <c r="O243" s="76"/>
      <c r="P243" s="190">
        <f>O243*H243</f>
        <v>0</v>
      </c>
      <c r="Q243" s="190">
        <v>0.0027200000000000002</v>
      </c>
      <c r="R243" s="190">
        <f>Q243*H243</f>
        <v>0.0050728000000000006</v>
      </c>
      <c r="S243" s="190">
        <v>0</v>
      </c>
      <c r="T243" s="191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192" t="s">
        <v>193</v>
      </c>
      <c r="AT243" s="192" t="s">
        <v>162</v>
      </c>
      <c r="AU243" s="192" t="s">
        <v>88</v>
      </c>
      <c r="AY243" s="18" t="s">
        <v>159</v>
      </c>
      <c r="BE243" s="193">
        <f>IF(N243="základní",J243,0)</f>
        <v>0</v>
      </c>
      <c r="BF243" s="193">
        <f>IF(N243="snížená",J243,0)</f>
        <v>0</v>
      </c>
      <c r="BG243" s="193">
        <f>IF(N243="zákl. přenesená",J243,0)</f>
        <v>0</v>
      </c>
      <c r="BH243" s="193">
        <f>IF(N243="sníž. přenesená",J243,0)</f>
        <v>0</v>
      </c>
      <c r="BI243" s="193">
        <f>IF(N243="nulová",J243,0)</f>
        <v>0</v>
      </c>
      <c r="BJ243" s="18" t="s">
        <v>86</v>
      </c>
      <c r="BK243" s="193">
        <f>ROUND(I243*H243,2)</f>
        <v>0</v>
      </c>
      <c r="BL243" s="18" t="s">
        <v>193</v>
      </c>
      <c r="BM243" s="192" t="s">
        <v>438</v>
      </c>
    </row>
    <row r="244" s="2" customFormat="1" ht="24.15" customHeight="1">
      <c r="A244" s="37"/>
      <c r="B244" s="179"/>
      <c r="C244" s="180" t="s">
        <v>285</v>
      </c>
      <c r="D244" s="180" t="s">
        <v>162</v>
      </c>
      <c r="E244" s="181" t="s">
        <v>439</v>
      </c>
      <c r="F244" s="182" t="s">
        <v>440</v>
      </c>
      <c r="G244" s="183" t="s">
        <v>441</v>
      </c>
      <c r="H244" s="229"/>
      <c r="I244" s="185"/>
      <c r="J244" s="186">
        <f>ROUND(I244*H244,2)</f>
        <v>0</v>
      </c>
      <c r="K244" s="187"/>
      <c r="L244" s="38"/>
      <c r="M244" s="188" t="s">
        <v>1</v>
      </c>
      <c r="N244" s="189" t="s">
        <v>44</v>
      </c>
      <c r="O244" s="76"/>
      <c r="P244" s="190">
        <f>O244*H244</f>
        <v>0</v>
      </c>
      <c r="Q244" s="190">
        <v>0</v>
      </c>
      <c r="R244" s="190">
        <f>Q244*H244</f>
        <v>0</v>
      </c>
      <c r="S244" s="190">
        <v>0</v>
      </c>
      <c r="T244" s="191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192" t="s">
        <v>193</v>
      </c>
      <c r="AT244" s="192" t="s">
        <v>162</v>
      </c>
      <c r="AU244" s="192" t="s">
        <v>88</v>
      </c>
      <c r="AY244" s="18" t="s">
        <v>159</v>
      </c>
      <c r="BE244" s="193">
        <f>IF(N244="základní",J244,0)</f>
        <v>0</v>
      </c>
      <c r="BF244" s="193">
        <f>IF(N244="snížená",J244,0)</f>
        <v>0</v>
      </c>
      <c r="BG244" s="193">
        <f>IF(N244="zákl. přenesená",J244,0)</f>
        <v>0</v>
      </c>
      <c r="BH244" s="193">
        <f>IF(N244="sníž. přenesená",J244,0)</f>
        <v>0</v>
      </c>
      <c r="BI244" s="193">
        <f>IF(N244="nulová",J244,0)</f>
        <v>0</v>
      </c>
      <c r="BJ244" s="18" t="s">
        <v>86</v>
      </c>
      <c r="BK244" s="193">
        <f>ROUND(I244*H244,2)</f>
        <v>0</v>
      </c>
      <c r="BL244" s="18" t="s">
        <v>193</v>
      </c>
      <c r="BM244" s="192" t="s">
        <v>442</v>
      </c>
    </row>
    <row r="245" s="2" customFormat="1" ht="24.15" customHeight="1">
      <c r="A245" s="37"/>
      <c r="B245" s="179"/>
      <c r="C245" s="180" t="s">
        <v>443</v>
      </c>
      <c r="D245" s="180" t="s">
        <v>162</v>
      </c>
      <c r="E245" s="181" t="s">
        <v>444</v>
      </c>
      <c r="F245" s="182" t="s">
        <v>445</v>
      </c>
      <c r="G245" s="183" t="s">
        <v>441</v>
      </c>
      <c r="H245" s="229"/>
      <c r="I245" s="185"/>
      <c r="J245" s="186">
        <f>ROUND(I245*H245,2)</f>
        <v>0</v>
      </c>
      <c r="K245" s="187"/>
      <c r="L245" s="38"/>
      <c r="M245" s="188" t="s">
        <v>1</v>
      </c>
      <c r="N245" s="189" t="s">
        <v>44</v>
      </c>
      <c r="O245" s="76"/>
      <c r="P245" s="190">
        <f>O245*H245</f>
        <v>0</v>
      </c>
      <c r="Q245" s="190">
        <v>0</v>
      </c>
      <c r="R245" s="190">
        <f>Q245*H245</f>
        <v>0</v>
      </c>
      <c r="S245" s="190">
        <v>0</v>
      </c>
      <c r="T245" s="191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192" t="s">
        <v>193</v>
      </c>
      <c r="AT245" s="192" t="s">
        <v>162</v>
      </c>
      <c r="AU245" s="192" t="s">
        <v>88</v>
      </c>
      <c r="AY245" s="18" t="s">
        <v>159</v>
      </c>
      <c r="BE245" s="193">
        <f>IF(N245="základní",J245,0)</f>
        <v>0</v>
      </c>
      <c r="BF245" s="193">
        <f>IF(N245="snížená",J245,0)</f>
        <v>0</v>
      </c>
      <c r="BG245" s="193">
        <f>IF(N245="zákl. přenesená",J245,0)</f>
        <v>0</v>
      </c>
      <c r="BH245" s="193">
        <f>IF(N245="sníž. přenesená",J245,0)</f>
        <v>0</v>
      </c>
      <c r="BI245" s="193">
        <f>IF(N245="nulová",J245,0)</f>
        <v>0</v>
      </c>
      <c r="BJ245" s="18" t="s">
        <v>86</v>
      </c>
      <c r="BK245" s="193">
        <f>ROUND(I245*H245,2)</f>
        <v>0</v>
      </c>
      <c r="BL245" s="18" t="s">
        <v>193</v>
      </c>
      <c r="BM245" s="192" t="s">
        <v>446</v>
      </c>
    </row>
    <row r="246" s="12" customFormat="1" ht="22.8" customHeight="1">
      <c r="A246" s="12"/>
      <c r="B246" s="166"/>
      <c r="C246" s="12"/>
      <c r="D246" s="167" t="s">
        <v>78</v>
      </c>
      <c r="E246" s="177" t="s">
        <v>447</v>
      </c>
      <c r="F246" s="177" t="s">
        <v>448</v>
      </c>
      <c r="G246" s="12"/>
      <c r="H246" s="12"/>
      <c r="I246" s="169"/>
      <c r="J246" s="178">
        <f>BK246</f>
        <v>0</v>
      </c>
      <c r="K246" s="12"/>
      <c r="L246" s="166"/>
      <c r="M246" s="171"/>
      <c r="N246" s="172"/>
      <c r="O246" s="172"/>
      <c r="P246" s="173">
        <f>SUM(P247:P252)</f>
        <v>0</v>
      </c>
      <c r="Q246" s="172"/>
      <c r="R246" s="173">
        <f>SUM(R247:R252)</f>
        <v>0</v>
      </c>
      <c r="S246" s="172"/>
      <c r="T246" s="174">
        <f>SUM(T247:T252)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167" t="s">
        <v>88</v>
      </c>
      <c r="AT246" s="175" t="s">
        <v>78</v>
      </c>
      <c r="AU246" s="175" t="s">
        <v>86</v>
      </c>
      <c r="AY246" s="167" t="s">
        <v>159</v>
      </c>
      <c r="BK246" s="176">
        <f>SUM(BK247:BK252)</f>
        <v>0</v>
      </c>
    </row>
    <row r="247" s="2" customFormat="1" ht="16.5" customHeight="1">
      <c r="A247" s="37"/>
      <c r="B247" s="179"/>
      <c r="C247" s="180" t="s">
        <v>288</v>
      </c>
      <c r="D247" s="180" t="s">
        <v>162</v>
      </c>
      <c r="E247" s="181" t="s">
        <v>449</v>
      </c>
      <c r="F247" s="182" t="s">
        <v>450</v>
      </c>
      <c r="G247" s="183" t="s">
        <v>218</v>
      </c>
      <c r="H247" s="184">
        <v>1</v>
      </c>
      <c r="I247" s="185"/>
      <c r="J247" s="186">
        <f>ROUND(I247*H247,2)</f>
        <v>0</v>
      </c>
      <c r="K247" s="187"/>
      <c r="L247" s="38"/>
      <c r="M247" s="188" t="s">
        <v>1</v>
      </c>
      <c r="N247" s="189" t="s">
        <v>44</v>
      </c>
      <c r="O247" s="76"/>
      <c r="P247" s="190">
        <f>O247*H247</f>
        <v>0</v>
      </c>
      <c r="Q247" s="190">
        <v>0</v>
      </c>
      <c r="R247" s="190">
        <f>Q247*H247</f>
        <v>0</v>
      </c>
      <c r="S247" s="190">
        <v>0</v>
      </c>
      <c r="T247" s="191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192" t="s">
        <v>193</v>
      </c>
      <c r="AT247" s="192" t="s">
        <v>162</v>
      </c>
      <c r="AU247" s="192" t="s">
        <v>88</v>
      </c>
      <c r="AY247" s="18" t="s">
        <v>159</v>
      </c>
      <c r="BE247" s="193">
        <f>IF(N247="základní",J247,0)</f>
        <v>0</v>
      </c>
      <c r="BF247" s="193">
        <f>IF(N247="snížená",J247,0)</f>
        <v>0</v>
      </c>
      <c r="BG247" s="193">
        <f>IF(N247="zákl. přenesená",J247,0)</f>
        <v>0</v>
      </c>
      <c r="BH247" s="193">
        <f>IF(N247="sníž. přenesená",J247,0)</f>
        <v>0</v>
      </c>
      <c r="BI247" s="193">
        <f>IF(N247="nulová",J247,0)</f>
        <v>0</v>
      </c>
      <c r="BJ247" s="18" t="s">
        <v>86</v>
      </c>
      <c r="BK247" s="193">
        <f>ROUND(I247*H247,2)</f>
        <v>0</v>
      </c>
      <c r="BL247" s="18" t="s">
        <v>193</v>
      </c>
      <c r="BM247" s="192" t="s">
        <v>451</v>
      </c>
    </row>
    <row r="248" s="13" customFormat="1">
      <c r="A248" s="13"/>
      <c r="B248" s="194"/>
      <c r="C248" s="13"/>
      <c r="D248" s="195" t="s">
        <v>167</v>
      </c>
      <c r="E248" s="196" t="s">
        <v>1</v>
      </c>
      <c r="F248" s="197" t="s">
        <v>452</v>
      </c>
      <c r="G248" s="13"/>
      <c r="H248" s="196" t="s">
        <v>1</v>
      </c>
      <c r="I248" s="198"/>
      <c r="J248" s="13"/>
      <c r="K248" s="13"/>
      <c r="L248" s="194"/>
      <c r="M248" s="199"/>
      <c r="N248" s="200"/>
      <c r="O248" s="200"/>
      <c r="P248" s="200"/>
      <c r="Q248" s="200"/>
      <c r="R248" s="200"/>
      <c r="S248" s="200"/>
      <c r="T248" s="201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196" t="s">
        <v>167</v>
      </c>
      <c r="AU248" s="196" t="s">
        <v>88</v>
      </c>
      <c r="AV248" s="13" t="s">
        <v>86</v>
      </c>
      <c r="AW248" s="13" t="s">
        <v>34</v>
      </c>
      <c r="AX248" s="13" t="s">
        <v>79</v>
      </c>
      <c r="AY248" s="196" t="s">
        <v>159</v>
      </c>
    </row>
    <row r="249" s="15" customFormat="1">
      <c r="A249" s="15"/>
      <c r="B249" s="210"/>
      <c r="C249" s="15"/>
      <c r="D249" s="195" t="s">
        <v>167</v>
      </c>
      <c r="E249" s="211" t="s">
        <v>1</v>
      </c>
      <c r="F249" s="212" t="s">
        <v>86</v>
      </c>
      <c r="G249" s="15"/>
      <c r="H249" s="213">
        <v>1</v>
      </c>
      <c r="I249" s="214"/>
      <c r="J249" s="15"/>
      <c r="K249" s="15"/>
      <c r="L249" s="210"/>
      <c r="M249" s="215"/>
      <c r="N249" s="216"/>
      <c r="O249" s="216"/>
      <c r="P249" s="216"/>
      <c r="Q249" s="216"/>
      <c r="R249" s="216"/>
      <c r="S249" s="216"/>
      <c r="T249" s="217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11" t="s">
        <v>167</v>
      </c>
      <c r="AU249" s="211" t="s">
        <v>88</v>
      </c>
      <c r="AV249" s="15" t="s">
        <v>88</v>
      </c>
      <c r="AW249" s="15" t="s">
        <v>34</v>
      </c>
      <c r="AX249" s="15" t="s">
        <v>79</v>
      </c>
      <c r="AY249" s="211" t="s">
        <v>159</v>
      </c>
    </row>
    <row r="250" s="14" customFormat="1">
      <c r="A250" s="14"/>
      <c r="B250" s="202"/>
      <c r="C250" s="14"/>
      <c r="D250" s="195" t="s">
        <v>167</v>
      </c>
      <c r="E250" s="203" t="s">
        <v>1</v>
      </c>
      <c r="F250" s="204" t="s">
        <v>169</v>
      </c>
      <c r="G250" s="14"/>
      <c r="H250" s="205">
        <v>1</v>
      </c>
      <c r="I250" s="206"/>
      <c r="J250" s="14"/>
      <c r="K250" s="14"/>
      <c r="L250" s="202"/>
      <c r="M250" s="207"/>
      <c r="N250" s="208"/>
      <c r="O250" s="208"/>
      <c r="P250" s="208"/>
      <c r="Q250" s="208"/>
      <c r="R250" s="208"/>
      <c r="S250" s="208"/>
      <c r="T250" s="209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03" t="s">
        <v>167</v>
      </c>
      <c r="AU250" s="203" t="s">
        <v>88</v>
      </c>
      <c r="AV250" s="14" t="s">
        <v>166</v>
      </c>
      <c r="AW250" s="14" t="s">
        <v>34</v>
      </c>
      <c r="AX250" s="14" t="s">
        <v>86</v>
      </c>
      <c r="AY250" s="203" t="s">
        <v>159</v>
      </c>
    </row>
    <row r="251" s="2" customFormat="1" ht="24.15" customHeight="1">
      <c r="A251" s="37"/>
      <c r="B251" s="179"/>
      <c r="C251" s="180" t="s">
        <v>453</v>
      </c>
      <c r="D251" s="180" t="s">
        <v>162</v>
      </c>
      <c r="E251" s="181" t="s">
        <v>454</v>
      </c>
      <c r="F251" s="182" t="s">
        <v>455</v>
      </c>
      <c r="G251" s="183" t="s">
        <v>441</v>
      </c>
      <c r="H251" s="229"/>
      <c r="I251" s="185"/>
      <c r="J251" s="186">
        <f>ROUND(I251*H251,2)</f>
        <v>0</v>
      </c>
      <c r="K251" s="187"/>
      <c r="L251" s="38"/>
      <c r="M251" s="188" t="s">
        <v>1</v>
      </c>
      <c r="N251" s="189" t="s">
        <v>44</v>
      </c>
      <c r="O251" s="76"/>
      <c r="P251" s="190">
        <f>O251*H251</f>
        <v>0</v>
      </c>
      <c r="Q251" s="190">
        <v>0</v>
      </c>
      <c r="R251" s="190">
        <f>Q251*H251</f>
        <v>0</v>
      </c>
      <c r="S251" s="190">
        <v>0</v>
      </c>
      <c r="T251" s="191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192" t="s">
        <v>193</v>
      </c>
      <c r="AT251" s="192" t="s">
        <v>162</v>
      </c>
      <c r="AU251" s="192" t="s">
        <v>88</v>
      </c>
      <c r="AY251" s="18" t="s">
        <v>159</v>
      </c>
      <c r="BE251" s="193">
        <f>IF(N251="základní",J251,0)</f>
        <v>0</v>
      </c>
      <c r="BF251" s="193">
        <f>IF(N251="snížená",J251,0)</f>
        <v>0</v>
      </c>
      <c r="BG251" s="193">
        <f>IF(N251="zákl. přenesená",J251,0)</f>
        <v>0</v>
      </c>
      <c r="BH251" s="193">
        <f>IF(N251="sníž. přenesená",J251,0)</f>
        <v>0</v>
      </c>
      <c r="BI251" s="193">
        <f>IF(N251="nulová",J251,0)</f>
        <v>0</v>
      </c>
      <c r="BJ251" s="18" t="s">
        <v>86</v>
      </c>
      <c r="BK251" s="193">
        <f>ROUND(I251*H251,2)</f>
        <v>0</v>
      </c>
      <c r="BL251" s="18" t="s">
        <v>193</v>
      </c>
      <c r="BM251" s="192" t="s">
        <v>456</v>
      </c>
    </row>
    <row r="252" s="2" customFormat="1" ht="33" customHeight="1">
      <c r="A252" s="37"/>
      <c r="B252" s="179"/>
      <c r="C252" s="180" t="s">
        <v>292</v>
      </c>
      <c r="D252" s="180" t="s">
        <v>162</v>
      </c>
      <c r="E252" s="181" t="s">
        <v>457</v>
      </c>
      <c r="F252" s="182" t="s">
        <v>458</v>
      </c>
      <c r="G252" s="183" t="s">
        <v>441</v>
      </c>
      <c r="H252" s="229"/>
      <c r="I252" s="185"/>
      <c r="J252" s="186">
        <f>ROUND(I252*H252,2)</f>
        <v>0</v>
      </c>
      <c r="K252" s="187"/>
      <c r="L252" s="38"/>
      <c r="M252" s="188" t="s">
        <v>1</v>
      </c>
      <c r="N252" s="189" t="s">
        <v>44</v>
      </c>
      <c r="O252" s="76"/>
      <c r="P252" s="190">
        <f>O252*H252</f>
        <v>0</v>
      </c>
      <c r="Q252" s="190">
        <v>0</v>
      </c>
      <c r="R252" s="190">
        <f>Q252*H252</f>
        <v>0</v>
      </c>
      <c r="S252" s="190">
        <v>0</v>
      </c>
      <c r="T252" s="191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192" t="s">
        <v>193</v>
      </c>
      <c r="AT252" s="192" t="s">
        <v>162</v>
      </c>
      <c r="AU252" s="192" t="s">
        <v>88</v>
      </c>
      <c r="AY252" s="18" t="s">
        <v>159</v>
      </c>
      <c r="BE252" s="193">
        <f>IF(N252="základní",J252,0)</f>
        <v>0</v>
      </c>
      <c r="BF252" s="193">
        <f>IF(N252="snížená",J252,0)</f>
        <v>0</v>
      </c>
      <c r="BG252" s="193">
        <f>IF(N252="zákl. přenesená",J252,0)</f>
        <v>0</v>
      </c>
      <c r="BH252" s="193">
        <f>IF(N252="sníž. přenesená",J252,0)</f>
        <v>0</v>
      </c>
      <c r="BI252" s="193">
        <f>IF(N252="nulová",J252,0)</f>
        <v>0</v>
      </c>
      <c r="BJ252" s="18" t="s">
        <v>86</v>
      </c>
      <c r="BK252" s="193">
        <f>ROUND(I252*H252,2)</f>
        <v>0</v>
      </c>
      <c r="BL252" s="18" t="s">
        <v>193</v>
      </c>
      <c r="BM252" s="192" t="s">
        <v>459</v>
      </c>
    </row>
    <row r="253" s="12" customFormat="1" ht="22.8" customHeight="1">
      <c r="A253" s="12"/>
      <c r="B253" s="166"/>
      <c r="C253" s="12"/>
      <c r="D253" s="167" t="s">
        <v>78</v>
      </c>
      <c r="E253" s="177" t="s">
        <v>460</v>
      </c>
      <c r="F253" s="177" t="s">
        <v>461</v>
      </c>
      <c r="G253" s="12"/>
      <c r="H253" s="12"/>
      <c r="I253" s="169"/>
      <c r="J253" s="178">
        <f>BK253</f>
        <v>0</v>
      </c>
      <c r="K253" s="12"/>
      <c r="L253" s="166"/>
      <c r="M253" s="171"/>
      <c r="N253" s="172"/>
      <c r="O253" s="172"/>
      <c r="P253" s="173">
        <f>SUM(P254:P267)</f>
        <v>0</v>
      </c>
      <c r="Q253" s="172"/>
      <c r="R253" s="173">
        <f>SUM(R254:R267)</f>
        <v>0</v>
      </c>
      <c r="S253" s="172"/>
      <c r="T253" s="174">
        <f>SUM(T254:T267)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167" t="s">
        <v>88</v>
      </c>
      <c r="AT253" s="175" t="s">
        <v>78</v>
      </c>
      <c r="AU253" s="175" t="s">
        <v>86</v>
      </c>
      <c r="AY253" s="167" t="s">
        <v>159</v>
      </c>
      <c r="BK253" s="176">
        <f>SUM(BK254:BK267)</f>
        <v>0</v>
      </c>
    </row>
    <row r="254" s="2" customFormat="1" ht="24.15" customHeight="1">
      <c r="A254" s="37"/>
      <c r="B254" s="179"/>
      <c r="C254" s="180" t="s">
        <v>462</v>
      </c>
      <c r="D254" s="180" t="s">
        <v>162</v>
      </c>
      <c r="E254" s="181" t="s">
        <v>463</v>
      </c>
      <c r="F254" s="182" t="s">
        <v>464</v>
      </c>
      <c r="G254" s="183" t="s">
        <v>403</v>
      </c>
      <c r="H254" s="184">
        <v>0</v>
      </c>
      <c r="I254" s="185"/>
      <c r="J254" s="186">
        <f>ROUND(I254*H254,2)</f>
        <v>0</v>
      </c>
      <c r="K254" s="187"/>
      <c r="L254" s="38"/>
      <c r="M254" s="188" t="s">
        <v>1</v>
      </c>
      <c r="N254" s="189" t="s">
        <v>44</v>
      </c>
      <c r="O254" s="76"/>
      <c r="P254" s="190">
        <f>O254*H254</f>
        <v>0</v>
      </c>
      <c r="Q254" s="190">
        <v>0</v>
      </c>
      <c r="R254" s="190">
        <f>Q254*H254</f>
        <v>0</v>
      </c>
      <c r="S254" s="190">
        <v>0</v>
      </c>
      <c r="T254" s="191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192" t="s">
        <v>193</v>
      </c>
      <c r="AT254" s="192" t="s">
        <v>162</v>
      </c>
      <c r="AU254" s="192" t="s">
        <v>88</v>
      </c>
      <c r="AY254" s="18" t="s">
        <v>159</v>
      </c>
      <c r="BE254" s="193">
        <f>IF(N254="základní",J254,0)</f>
        <v>0</v>
      </c>
      <c r="BF254" s="193">
        <f>IF(N254="snížená",J254,0)</f>
        <v>0</v>
      </c>
      <c r="BG254" s="193">
        <f>IF(N254="zákl. přenesená",J254,0)</f>
        <v>0</v>
      </c>
      <c r="BH254" s="193">
        <f>IF(N254="sníž. přenesená",J254,0)</f>
        <v>0</v>
      </c>
      <c r="BI254" s="193">
        <f>IF(N254="nulová",J254,0)</f>
        <v>0</v>
      </c>
      <c r="BJ254" s="18" t="s">
        <v>86</v>
      </c>
      <c r="BK254" s="193">
        <f>ROUND(I254*H254,2)</f>
        <v>0</v>
      </c>
      <c r="BL254" s="18" t="s">
        <v>193</v>
      </c>
      <c r="BM254" s="192" t="s">
        <v>465</v>
      </c>
    </row>
    <row r="255" s="2" customFormat="1" ht="37.8" customHeight="1">
      <c r="A255" s="37"/>
      <c r="B255" s="179"/>
      <c r="C255" s="180" t="s">
        <v>295</v>
      </c>
      <c r="D255" s="180" t="s">
        <v>162</v>
      </c>
      <c r="E255" s="181" t="s">
        <v>466</v>
      </c>
      <c r="F255" s="182" t="s">
        <v>467</v>
      </c>
      <c r="G255" s="183" t="s">
        <v>403</v>
      </c>
      <c r="H255" s="184">
        <v>0</v>
      </c>
      <c r="I255" s="185"/>
      <c r="J255" s="186">
        <f>ROUND(I255*H255,2)</f>
        <v>0</v>
      </c>
      <c r="K255" s="187"/>
      <c r="L255" s="38"/>
      <c r="M255" s="188" t="s">
        <v>1</v>
      </c>
      <c r="N255" s="189" t="s">
        <v>44</v>
      </c>
      <c r="O255" s="76"/>
      <c r="P255" s="190">
        <f>O255*H255</f>
        <v>0</v>
      </c>
      <c r="Q255" s="190">
        <v>0</v>
      </c>
      <c r="R255" s="190">
        <f>Q255*H255</f>
        <v>0</v>
      </c>
      <c r="S255" s="190">
        <v>0</v>
      </c>
      <c r="T255" s="191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192" t="s">
        <v>193</v>
      </c>
      <c r="AT255" s="192" t="s">
        <v>162</v>
      </c>
      <c r="AU255" s="192" t="s">
        <v>88</v>
      </c>
      <c r="AY255" s="18" t="s">
        <v>159</v>
      </c>
      <c r="BE255" s="193">
        <f>IF(N255="základní",J255,0)</f>
        <v>0</v>
      </c>
      <c r="BF255" s="193">
        <f>IF(N255="snížená",J255,0)</f>
        <v>0</v>
      </c>
      <c r="BG255" s="193">
        <f>IF(N255="zákl. přenesená",J255,0)</f>
        <v>0</v>
      </c>
      <c r="BH255" s="193">
        <f>IF(N255="sníž. přenesená",J255,0)</f>
        <v>0</v>
      </c>
      <c r="BI255" s="193">
        <f>IF(N255="nulová",J255,0)</f>
        <v>0</v>
      </c>
      <c r="BJ255" s="18" t="s">
        <v>86</v>
      </c>
      <c r="BK255" s="193">
        <f>ROUND(I255*H255,2)</f>
        <v>0</v>
      </c>
      <c r="BL255" s="18" t="s">
        <v>193</v>
      </c>
      <c r="BM255" s="192" t="s">
        <v>468</v>
      </c>
    </row>
    <row r="256" s="2" customFormat="1" ht="24.15" customHeight="1">
      <c r="A256" s="37"/>
      <c r="B256" s="179"/>
      <c r="C256" s="180" t="s">
        <v>469</v>
      </c>
      <c r="D256" s="180" t="s">
        <v>162</v>
      </c>
      <c r="E256" s="181" t="s">
        <v>470</v>
      </c>
      <c r="F256" s="182" t="s">
        <v>471</v>
      </c>
      <c r="G256" s="183" t="s">
        <v>403</v>
      </c>
      <c r="H256" s="184">
        <v>0</v>
      </c>
      <c r="I256" s="185"/>
      <c r="J256" s="186">
        <f>ROUND(I256*H256,2)</f>
        <v>0</v>
      </c>
      <c r="K256" s="187"/>
      <c r="L256" s="38"/>
      <c r="M256" s="188" t="s">
        <v>1</v>
      </c>
      <c r="N256" s="189" t="s">
        <v>44</v>
      </c>
      <c r="O256" s="76"/>
      <c r="P256" s="190">
        <f>O256*H256</f>
        <v>0</v>
      </c>
      <c r="Q256" s="190">
        <v>0</v>
      </c>
      <c r="R256" s="190">
        <f>Q256*H256</f>
        <v>0</v>
      </c>
      <c r="S256" s="190">
        <v>0</v>
      </c>
      <c r="T256" s="191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192" t="s">
        <v>193</v>
      </c>
      <c r="AT256" s="192" t="s">
        <v>162</v>
      </c>
      <c r="AU256" s="192" t="s">
        <v>88</v>
      </c>
      <c r="AY256" s="18" t="s">
        <v>159</v>
      </c>
      <c r="BE256" s="193">
        <f>IF(N256="základní",J256,0)</f>
        <v>0</v>
      </c>
      <c r="BF256" s="193">
        <f>IF(N256="snížená",J256,0)</f>
        <v>0</v>
      </c>
      <c r="BG256" s="193">
        <f>IF(N256="zákl. přenesená",J256,0)</f>
        <v>0</v>
      </c>
      <c r="BH256" s="193">
        <f>IF(N256="sníž. přenesená",J256,0)</f>
        <v>0</v>
      </c>
      <c r="BI256" s="193">
        <f>IF(N256="nulová",J256,0)</f>
        <v>0</v>
      </c>
      <c r="BJ256" s="18" t="s">
        <v>86</v>
      </c>
      <c r="BK256" s="193">
        <f>ROUND(I256*H256,2)</f>
        <v>0</v>
      </c>
      <c r="BL256" s="18" t="s">
        <v>193</v>
      </c>
      <c r="BM256" s="192" t="s">
        <v>472</v>
      </c>
    </row>
    <row r="257" s="2" customFormat="1" ht="24.15" customHeight="1">
      <c r="A257" s="37"/>
      <c r="B257" s="179"/>
      <c r="C257" s="180" t="s">
        <v>299</v>
      </c>
      <c r="D257" s="180" t="s">
        <v>162</v>
      </c>
      <c r="E257" s="181" t="s">
        <v>473</v>
      </c>
      <c r="F257" s="182" t="s">
        <v>471</v>
      </c>
      <c r="G257" s="183" t="s">
        <v>403</v>
      </c>
      <c r="H257" s="184">
        <v>0</v>
      </c>
      <c r="I257" s="185"/>
      <c r="J257" s="186">
        <f>ROUND(I257*H257,2)</f>
        <v>0</v>
      </c>
      <c r="K257" s="187"/>
      <c r="L257" s="38"/>
      <c r="M257" s="188" t="s">
        <v>1</v>
      </c>
      <c r="N257" s="189" t="s">
        <v>44</v>
      </c>
      <c r="O257" s="76"/>
      <c r="P257" s="190">
        <f>O257*H257</f>
        <v>0</v>
      </c>
      <c r="Q257" s="190">
        <v>0</v>
      </c>
      <c r="R257" s="190">
        <f>Q257*H257</f>
        <v>0</v>
      </c>
      <c r="S257" s="190">
        <v>0</v>
      </c>
      <c r="T257" s="191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192" t="s">
        <v>193</v>
      </c>
      <c r="AT257" s="192" t="s">
        <v>162</v>
      </c>
      <c r="AU257" s="192" t="s">
        <v>88</v>
      </c>
      <c r="AY257" s="18" t="s">
        <v>159</v>
      </c>
      <c r="BE257" s="193">
        <f>IF(N257="základní",J257,0)</f>
        <v>0</v>
      </c>
      <c r="BF257" s="193">
        <f>IF(N257="snížená",J257,0)</f>
        <v>0</v>
      </c>
      <c r="BG257" s="193">
        <f>IF(N257="zákl. přenesená",J257,0)</f>
        <v>0</v>
      </c>
      <c r="BH257" s="193">
        <f>IF(N257="sníž. přenesená",J257,0)</f>
        <v>0</v>
      </c>
      <c r="BI257" s="193">
        <f>IF(N257="nulová",J257,0)</f>
        <v>0</v>
      </c>
      <c r="BJ257" s="18" t="s">
        <v>86</v>
      </c>
      <c r="BK257" s="193">
        <f>ROUND(I257*H257,2)</f>
        <v>0</v>
      </c>
      <c r="BL257" s="18" t="s">
        <v>193</v>
      </c>
      <c r="BM257" s="192" t="s">
        <v>474</v>
      </c>
    </row>
    <row r="258" s="2" customFormat="1" ht="24.15" customHeight="1">
      <c r="A258" s="37"/>
      <c r="B258" s="179"/>
      <c r="C258" s="180" t="s">
        <v>475</v>
      </c>
      <c r="D258" s="180" t="s">
        <v>162</v>
      </c>
      <c r="E258" s="181" t="s">
        <v>476</v>
      </c>
      <c r="F258" s="182" t="s">
        <v>477</v>
      </c>
      <c r="G258" s="183" t="s">
        <v>403</v>
      </c>
      <c r="H258" s="184">
        <v>0</v>
      </c>
      <c r="I258" s="185"/>
      <c r="J258" s="186">
        <f>ROUND(I258*H258,2)</f>
        <v>0</v>
      </c>
      <c r="K258" s="187"/>
      <c r="L258" s="38"/>
      <c r="M258" s="188" t="s">
        <v>1</v>
      </c>
      <c r="N258" s="189" t="s">
        <v>44</v>
      </c>
      <c r="O258" s="76"/>
      <c r="P258" s="190">
        <f>O258*H258</f>
        <v>0</v>
      </c>
      <c r="Q258" s="190">
        <v>0</v>
      </c>
      <c r="R258" s="190">
        <f>Q258*H258</f>
        <v>0</v>
      </c>
      <c r="S258" s="190">
        <v>0</v>
      </c>
      <c r="T258" s="191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192" t="s">
        <v>193</v>
      </c>
      <c r="AT258" s="192" t="s">
        <v>162</v>
      </c>
      <c r="AU258" s="192" t="s">
        <v>88</v>
      </c>
      <c r="AY258" s="18" t="s">
        <v>159</v>
      </c>
      <c r="BE258" s="193">
        <f>IF(N258="základní",J258,0)</f>
        <v>0</v>
      </c>
      <c r="BF258" s="193">
        <f>IF(N258="snížená",J258,0)</f>
        <v>0</v>
      </c>
      <c r="BG258" s="193">
        <f>IF(N258="zákl. přenesená",J258,0)</f>
        <v>0</v>
      </c>
      <c r="BH258" s="193">
        <f>IF(N258="sníž. přenesená",J258,0)</f>
        <v>0</v>
      </c>
      <c r="BI258" s="193">
        <f>IF(N258="nulová",J258,0)</f>
        <v>0</v>
      </c>
      <c r="BJ258" s="18" t="s">
        <v>86</v>
      </c>
      <c r="BK258" s="193">
        <f>ROUND(I258*H258,2)</f>
        <v>0</v>
      </c>
      <c r="BL258" s="18" t="s">
        <v>193</v>
      </c>
      <c r="BM258" s="192" t="s">
        <v>478</v>
      </c>
    </row>
    <row r="259" s="2" customFormat="1" ht="44.25" customHeight="1">
      <c r="A259" s="37"/>
      <c r="B259" s="179"/>
      <c r="C259" s="180" t="s">
        <v>302</v>
      </c>
      <c r="D259" s="180" t="s">
        <v>162</v>
      </c>
      <c r="E259" s="181" t="s">
        <v>479</v>
      </c>
      <c r="F259" s="182" t="s">
        <v>480</v>
      </c>
      <c r="G259" s="183" t="s">
        <v>403</v>
      </c>
      <c r="H259" s="184">
        <v>0</v>
      </c>
      <c r="I259" s="185"/>
      <c r="J259" s="186">
        <f>ROUND(I259*H259,2)</f>
        <v>0</v>
      </c>
      <c r="K259" s="187"/>
      <c r="L259" s="38"/>
      <c r="M259" s="188" t="s">
        <v>1</v>
      </c>
      <c r="N259" s="189" t="s">
        <v>44</v>
      </c>
      <c r="O259" s="76"/>
      <c r="P259" s="190">
        <f>O259*H259</f>
        <v>0</v>
      </c>
      <c r="Q259" s="190">
        <v>0</v>
      </c>
      <c r="R259" s="190">
        <f>Q259*H259</f>
        <v>0</v>
      </c>
      <c r="S259" s="190">
        <v>0</v>
      </c>
      <c r="T259" s="191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192" t="s">
        <v>193</v>
      </c>
      <c r="AT259" s="192" t="s">
        <v>162</v>
      </c>
      <c r="AU259" s="192" t="s">
        <v>88</v>
      </c>
      <c r="AY259" s="18" t="s">
        <v>159</v>
      </c>
      <c r="BE259" s="193">
        <f>IF(N259="základní",J259,0)</f>
        <v>0</v>
      </c>
      <c r="BF259" s="193">
        <f>IF(N259="snížená",J259,0)</f>
        <v>0</v>
      </c>
      <c r="BG259" s="193">
        <f>IF(N259="zákl. přenesená",J259,0)</f>
        <v>0</v>
      </c>
      <c r="BH259" s="193">
        <f>IF(N259="sníž. přenesená",J259,0)</f>
        <v>0</v>
      </c>
      <c r="BI259" s="193">
        <f>IF(N259="nulová",J259,0)</f>
        <v>0</v>
      </c>
      <c r="BJ259" s="18" t="s">
        <v>86</v>
      </c>
      <c r="BK259" s="193">
        <f>ROUND(I259*H259,2)</f>
        <v>0</v>
      </c>
      <c r="BL259" s="18" t="s">
        <v>193</v>
      </c>
      <c r="BM259" s="192" t="s">
        <v>481</v>
      </c>
    </row>
    <row r="260" s="2" customFormat="1" ht="37.8" customHeight="1">
      <c r="A260" s="37"/>
      <c r="B260" s="179"/>
      <c r="C260" s="180" t="s">
        <v>482</v>
      </c>
      <c r="D260" s="180" t="s">
        <v>162</v>
      </c>
      <c r="E260" s="181" t="s">
        <v>483</v>
      </c>
      <c r="F260" s="182" t="s">
        <v>484</v>
      </c>
      <c r="G260" s="183" t="s">
        <v>403</v>
      </c>
      <c r="H260" s="184">
        <v>0</v>
      </c>
      <c r="I260" s="185"/>
      <c r="J260" s="186">
        <f>ROUND(I260*H260,2)</f>
        <v>0</v>
      </c>
      <c r="K260" s="187"/>
      <c r="L260" s="38"/>
      <c r="M260" s="188" t="s">
        <v>1</v>
      </c>
      <c r="N260" s="189" t="s">
        <v>44</v>
      </c>
      <c r="O260" s="76"/>
      <c r="P260" s="190">
        <f>O260*H260</f>
        <v>0</v>
      </c>
      <c r="Q260" s="190">
        <v>0</v>
      </c>
      <c r="R260" s="190">
        <f>Q260*H260</f>
        <v>0</v>
      </c>
      <c r="S260" s="190">
        <v>0</v>
      </c>
      <c r="T260" s="191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192" t="s">
        <v>193</v>
      </c>
      <c r="AT260" s="192" t="s">
        <v>162</v>
      </c>
      <c r="AU260" s="192" t="s">
        <v>88</v>
      </c>
      <c r="AY260" s="18" t="s">
        <v>159</v>
      </c>
      <c r="BE260" s="193">
        <f>IF(N260="základní",J260,0)</f>
        <v>0</v>
      </c>
      <c r="BF260" s="193">
        <f>IF(N260="snížená",J260,0)</f>
        <v>0</v>
      </c>
      <c r="BG260" s="193">
        <f>IF(N260="zákl. přenesená",J260,0)</f>
        <v>0</v>
      </c>
      <c r="BH260" s="193">
        <f>IF(N260="sníž. přenesená",J260,0)</f>
        <v>0</v>
      </c>
      <c r="BI260" s="193">
        <f>IF(N260="nulová",J260,0)</f>
        <v>0</v>
      </c>
      <c r="BJ260" s="18" t="s">
        <v>86</v>
      </c>
      <c r="BK260" s="193">
        <f>ROUND(I260*H260,2)</f>
        <v>0</v>
      </c>
      <c r="BL260" s="18" t="s">
        <v>193</v>
      </c>
      <c r="BM260" s="192" t="s">
        <v>485</v>
      </c>
    </row>
    <row r="261" s="2" customFormat="1" ht="24.15" customHeight="1">
      <c r="A261" s="37"/>
      <c r="B261" s="179"/>
      <c r="C261" s="180" t="s">
        <v>306</v>
      </c>
      <c r="D261" s="180" t="s">
        <v>162</v>
      </c>
      <c r="E261" s="181" t="s">
        <v>486</v>
      </c>
      <c r="F261" s="182" t="s">
        <v>487</v>
      </c>
      <c r="G261" s="183" t="s">
        <v>173</v>
      </c>
      <c r="H261" s="184">
        <v>0</v>
      </c>
      <c r="I261" s="185"/>
      <c r="J261" s="186">
        <f>ROUND(I261*H261,2)</f>
        <v>0</v>
      </c>
      <c r="K261" s="187"/>
      <c r="L261" s="38"/>
      <c r="M261" s="188" t="s">
        <v>1</v>
      </c>
      <c r="N261" s="189" t="s">
        <v>44</v>
      </c>
      <c r="O261" s="76"/>
      <c r="P261" s="190">
        <f>O261*H261</f>
        <v>0</v>
      </c>
      <c r="Q261" s="190">
        <v>0</v>
      </c>
      <c r="R261" s="190">
        <f>Q261*H261</f>
        <v>0</v>
      </c>
      <c r="S261" s="190">
        <v>0</v>
      </c>
      <c r="T261" s="191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192" t="s">
        <v>193</v>
      </c>
      <c r="AT261" s="192" t="s">
        <v>162</v>
      </c>
      <c r="AU261" s="192" t="s">
        <v>88</v>
      </c>
      <c r="AY261" s="18" t="s">
        <v>159</v>
      </c>
      <c r="BE261" s="193">
        <f>IF(N261="základní",J261,0)</f>
        <v>0</v>
      </c>
      <c r="BF261" s="193">
        <f>IF(N261="snížená",J261,0)</f>
        <v>0</v>
      </c>
      <c r="BG261" s="193">
        <f>IF(N261="zákl. přenesená",J261,0)</f>
        <v>0</v>
      </c>
      <c r="BH261" s="193">
        <f>IF(N261="sníž. přenesená",J261,0)</f>
        <v>0</v>
      </c>
      <c r="BI261" s="193">
        <f>IF(N261="nulová",J261,0)</f>
        <v>0</v>
      </c>
      <c r="BJ261" s="18" t="s">
        <v>86</v>
      </c>
      <c r="BK261" s="193">
        <f>ROUND(I261*H261,2)</f>
        <v>0</v>
      </c>
      <c r="BL261" s="18" t="s">
        <v>193</v>
      </c>
      <c r="BM261" s="192" t="s">
        <v>488</v>
      </c>
    </row>
    <row r="262" s="2" customFormat="1" ht="24.15" customHeight="1">
      <c r="A262" s="37"/>
      <c r="B262" s="179"/>
      <c r="C262" s="180" t="s">
        <v>489</v>
      </c>
      <c r="D262" s="180" t="s">
        <v>162</v>
      </c>
      <c r="E262" s="181" t="s">
        <v>490</v>
      </c>
      <c r="F262" s="182" t="s">
        <v>491</v>
      </c>
      <c r="G262" s="183" t="s">
        <v>403</v>
      </c>
      <c r="H262" s="184">
        <v>0</v>
      </c>
      <c r="I262" s="185"/>
      <c r="J262" s="186">
        <f>ROUND(I262*H262,2)</f>
        <v>0</v>
      </c>
      <c r="K262" s="187"/>
      <c r="L262" s="38"/>
      <c r="M262" s="188" t="s">
        <v>1</v>
      </c>
      <c r="N262" s="189" t="s">
        <v>44</v>
      </c>
      <c r="O262" s="76"/>
      <c r="P262" s="190">
        <f>O262*H262</f>
        <v>0</v>
      </c>
      <c r="Q262" s="190">
        <v>0</v>
      </c>
      <c r="R262" s="190">
        <f>Q262*H262</f>
        <v>0</v>
      </c>
      <c r="S262" s="190">
        <v>0</v>
      </c>
      <c r="T262" s="191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192" t="s">
        <v>193</v>
      </c>
      <c r="AT262" s="192" t="s">
        <v>162</v>
      </c>
      <c r="AU262" s="192" t="s">
        <v>88</v>
      </c>
      <c r="AY262" s="18" t="s">
        <v>159</v>
      </c>
      <c r="BE262" s="193">
        <f>IF(N262="základní",J262,0)</f>
        <v>0</v>
      </c>
      <c r="BF262" s="193">
        <f>IF(N262="snížená",J262,0)</f>
        <v>0</v>
      </c>
      <c r="BG262" s="193">
        <f>IF(N262="zákl. přenesená",J262,0)</f>
        <v>0</v>
      </c>
      <c r="BH262" s="193">
        <f>IF(N262="sníž. přenesená",J262,0)</f>
        <v>0</v>
      </c>
      <c r="BI262" s="193">
        <f>IF(N262="nulová",J262,0)</f>
        <v>0</v>
      </c>
      <c r="BJ262" s="18" t="s">
        <v>86</v>
      </c>
      <c r="BK262" s="193">
        <f>ROUND(I262*H262,2)</f>
        <v>0</v>
      </c>
      <c r="BL262" s="18" t="s">
        <v>193</v>
      </c>
      <c r="BM262" s="192" t="s">
        <v>492</v>
      </c>
    </row>
    <row r="263" s="2" customFormat="1" ht="24.15" customHeight="1">
      <c r="A263" s="37"/>
      <c r="B263" s="179"/>
      <c r="C263" s="180" t="s">
        <v>309</v>
      </c>
      <c r="D263" s="180" t="s">
        <v>162</v>
      </c>
      <c r="E263" s="181" t="s">
        <v>493</v>
      </c>
      <c r="F263" s="182" t="s">
        <v>494</v>
      </c>
      <c r="G263" s="183" t="s">
        <v>173</v>
      </c>
      <c r="H263" s="184">
        <v>0</v>
      </c>
      <c r="I263" s="185"/>
      <c r="J263" s="186">
        <f>ROUND(I263*H263,2)</f>
        <v>0</v>
      </c>
      <c r="K263" s="187"/>
      <c r="L263" s="38"/>
      <c r="M263" s="188" t="s">
        <v>1</v>
      </c>
      <c r="N263" s="189" t="s">
        <v>44</v>
      </c>
      <c r="O263" s="76"/>
      <c r="P263" s="190">
        <f>O263*H263</f>
        <v>0</v>
      </c>
      <c r="Q263" s="190">
        <v>0</v>
      </c>
      <c r="R263" s="190">
        <f>Q263*H263</f>
        <v>0</v>
      </c>
      <c r="S263" s="190">
        <v>0</v>
      </c>
      <c r="T263" s="191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192" t="s">
        <v>193</v>
      </c>
      <c r="AT263" s="192" t="s">
        <v>162</v>
      </c>
      <c r="AU263" s="192" t="s">
        <v>88</v>
      </c>
      <c r="AY263" s="18" t="s">
        <v>159</v>
      </c>
      <c r="BE263" s="193">
        <f>IF(N263="základní",J263,0)</f>
        <v>0</v>
      </c>
      <c r="BF263" s="193">
        <f>IF(N263="snížená",J263,0)</f>
        <v>0</v>
      </c>
      <c r="BG263" s="193">
        <f>IF(N263="zákl. přenesená",J263,0)</f>
        <v>0</v>
      </c>
      <c r="BH263" s="193">
        <f>IF(N263="sníž. přenesená",J263,0)</f>
        <v>0</v>
      </c>
      <c r="BI263" s="193">
        <f>IF(N263="nulová",J263,0)</f>
        <v>0</v>
      </c>
      <c r="BJ263" s="18" t="s">
        <v>86</v>
      </c>
      <c r="BK263" s="193">
        <f>ROUND(I263*H263,2)</f>
        <v>0</v>
      </c>
      <c r="BL263" s="18" t="s">
        <v>193</v>
      </c>
      <c r="BM263" s="192" t="s">
        <v>495</v>
      </c>
    </row>
    <row r="264" s="2" customFormat="1" ht="55.5" customHeight="1">
      <c r="A264" s="37"/>
      <c r="B264" s="179"/>
      <c r="C264" s="180" t="s">
        <v>496</v>
      </c>
      <c r="D264" s="180" t="s">
        <v>162</v>
      </c>
      <c r="E264" s="181" t="s">
        <v>497</v>
      </c>
      <c r="F264" s="182" t="s">
        <v>498</v>
      </c>
      <c r="G264" s="183" t="s">
        <v>173</v>
      </c>
      <c r="H264" s="184">
        <v>0</v>
      </c>
      <c r="I264" s="185"/>
      <c r="J264" s="186">
        <f>ROUND(I264*H264,2)</f>
        <v>0</v>
      </c>
      <c r="K264" s="187"/>
      <c r="L264" s="38"/>
      <c r="M264" s="188" t="s">
        <v>1</v>
      </c>
      <c r="N264" s="189" t="s">
        <v>44</v>
      </c>
      <c r="O264" s="76"/>
      <c r="P264" s="190">
        <f>O264*H264</f>
        <v>0</v>
      </c>
      <c r="Q264" s="190">
        <v>0</v>
      </c>
      <c r="R264" s="190">
        <f>Q264*H264</f>
        <v>0</v>
      </c>
      <c r="S264" s="190">
        <v>0</v>
      </c>
      <c r="T264" s="191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192" t="s">
        <v>193</v>
      </c>
      <c r="AT264" s="192" t="s">
        <v>162</v>
      </c>
      <c r="AU264" s="192" t="s">
        <v>88</v>
      </c>
      <c r="AY264" s="18" t="s">
        <v>159</v>
      </c>
      <c r="BE264" s="193">
        <f>IF(N264="základní",J264,0)</f>
        <v>0</v>
      </c>
      <c r="BF264" s="193">
        <f>IF(N264="snížená",J264,0)</f>
        <v>0</v>
      </c>
      <c r="BG264" s="193">
        <f>IF(N264="zákl. přenesená",J264,0)</f>
        <v>0</v>
      </c>
      <c r="BH264" s="193">
        <f>IF(N264="sníž. přenesená",J264,0)</f>
        <v>0</v>
      </c>
      <c r="BI264" s="193">
        <f>IF(N264="nulová",J264,0)</f>
        <v>0</v>
      </c>
      <c r="BJ264" s="18" t="s">
        <v>86</v>
      </c>
      <c r="BK264" s="193">
        <f>ROUND(I264*H264,2)</f>
        <v>0</v>
      </c>
      <c r="BL264" s="18" t="s">
        <v>193</v>
      </c>
      <c r="BM264" s="192" t="s">
        <v>499</v>
      </c>
    </row>
    <row r="265" s="2" customFormat="1" ht="24.15" customHeight="1">
      <c r="A265" s="37"/>
      <c r="B265" s="179"/>
      <c r="C265" s="218" t="s">
        <v>314</v>
      </c>
      <c r="D265" s="218" t="s">
        <v>319</v>
      </c>
      <c r="E265" s="219" t="s">
        <v>500</v>
      </c>
      <c r="F265" s="220" t="s">
        <v>501</v>
      </c>
      <c r="G265" s="221" t="s">
        <v>173</v>
      </c>
      <c r="H265" s="222">
        <v>0</v>
      </c>
      <c r="I265" s="223"/>
      <c r="J265" s="224">
        <f>ROUND(I265*H265,2)</f>
        <v>0</v>
      </c>
      <c r="K265" s="225"/>
      <c r="L265" s="226"/>
      <c r="M265" s="227" t="s">
        <v>1</v>
      </c>
      <c r="N265" s="228" t="s">
        <v>44</v>
      </c>
      <c r="O265" s="76"/>
      <c r="P265" s="190">
        <f>O265*H265</f>
        <v>0</v>
      </c>
      <c r="Q265" s="190">
        <v>0</v>
      </c>
      <c r="R265" s="190">
        <f>Q265*H265</f>
        <v>0</v>
      </c>
      <c r="S265" s="190">
        <v>0</v>
      </c>
      <c r="T265" s="191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192" t="s">
        <v>221</v>
      </c>
      <c r="AT265" s="192" t="s">
        <v>319</v>
      </c>
      <c r="AU265" s="192" t="s">
        <v>88</v>
      </c>
      <c r="AY265" s="18" t="s">
        <v>159</v>
      </c>
      <c r="BE265" s="193">
        <f>IF(N265="základní",J265,0)</f>
        <v>0</v>
      </c>
      <c r="BF265" s="193">
        <f>IF(N265="snížená",J265,0)</f>
        <v>0</v>
      </c>
      <c r="BG265" s="193">
        <f>IF(N265="zákl. přenesená",J265,0)</f>
        <v>0</v>
      </c>
      <c r="BH265" s="193">
        <f>IF(N265="sníž. přenesená",J265,0)</f>
        <v>0</v>
      </c>
      <c r="BI265" s="193">
        <f>IF(N265="nulová",J265,0)</f>
        <v>0</v>
      </c>
      <c r="BJ265" s="18" t="s">
        <v>86</v>
      </c>
      <c r="BK265" s="193">
        <f>ROUND(I265*H265,2)</f>
        <v>0</v>
      </c>
      <c r="BL265" s="18" t="s">
        <v>193</v>
      </c>
      <c r="BM265" s="192" t="s">
        <v>502</v>
      </c>
    </row>
    <row r="266" s="2" customFormat="1" ht="24.15" customHeight="1">
      <c r="A266" s="37"/>
      <c r="B266" s="179"/>
      <c r="C266" s="180" t="s">
        <v>503</v>
      </c>
      <c r="D266" s="180" t="s">
        <v>162</v>
      </c>
      <c r="E266" s="181" t="s">
        <v>504</v>
      </c>
      <c r="F266" s="182" t="s">
        <v>505</v>
      </c>
      <c r="G266" s="183" t="s">
        <v>441</v>
      </c>
      <c r="H266" s="229"/>
      <c r="I266" s="185"/>
      <c r="J266" s="186">
        <f>ROUND(I266*H266,2)</f>
        <v>0</v>
      </c>
      <c r="K266" s="187"/>
      <c r="L266" s="38"/>
      <c r="M266" s="188" t="s">
        <v>1</v>
      </c>
      <c r="N266" s="189" t="s">
        <v>44</v>
      </c>
      <c r="O266" s="76"/>
      <c r="P266" s="190">
        <f>O266*H266</f>
        <v>0</v>
      </c>
      <c r="Q266" s="190">
        <v>0</v>
      </c>
      <c r="R266" s="190">
        <f>Q266*H266</f>
        <v>0</v>
      </c>
      <c r="S266" s="190">
        <v>0</v>
      </c>
      <c r="T266" s="191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192" t="s">
        <v>193</v>
      </c>
      <c r="AT266" s="192" t="s">
        <v>162</v>
      </c>
      <c r="AU266" s="192" t="s">
        <v>88</v>
      </c>
      <c r="AY266" s="18" t="s">
        <v>159</v>
      </c>
      <c r="BE266" s="193">
        <f>IF(N266="základní",J266,0)</f>
        <v>0</v>
      </c>
      <c r="BF266" s="193">
        <f>IF(N266="snížená",J266,0)</f>
        <v>0</v>
      </c>
      <c r="BG266" s="193">
        <f>IF(N266="zákl. přenesená",J266,0)</f>
        <v>0</v>
      </c>
      <c r="BH266" s="193">
        <f>IF(N266="sníž. přenesená",J266,0)</f>
        <v>0</v>
      </c>
      <c r="BI266" s="193">
        <f>IF(N266="nulová",J266,0)</f>
        <v>0</v>
      </c>
      <c r="BJ266" s="18" t="s">
        <v>86</v>
      </c>
      <c r="BK266" s="193">
        <f>ROUND(I266*H266,2)</f>
        <v>0</v>
      </c>
      <c r="BL266" s="18" t="s">
        <v>193</v>
      </c>
      <c r="BM266" s="192" t="s">
        <v>506</v>
      </c>
    </row>
    <row r="267" s="2" customFormat="1" ht="33" customHeight="1">
      <c r="A267" s="37"/>
      <c r="B267" s="179"/>
      <c r="C267" s="180" t="s">
        <v>317</v>
      </c>
      <c r="D267" s="180" t="s">
        <v>162</v>
      </c>
      <c r="E267" s="181" t="s">
        <v>507</v>
      </c>
      <c r="F267" s="182" t="s">
        <v>508</v>
      </c>
      <c r="G267" s="183" t="s">
        <v>441</v>
      </c>
      <c r="H267" s="229"/>
      <c r="I267" s="185"/>
      <c r="J267" s="186">
        <f>ROUND(I267*H267,2)</f>
        <v>0</v>
      </c>
      <c r="K267" s="187"/>
      <c r="L267" s="38"/>
      <c r="M267" s="188" t="s">
        <v>1</v>
      </c>
      <c r="N267" s="189" t="s">
        <v>44</v>
      </c>
      <c r="O267" s="76"/>
      <c r="P267" s="190">
        <f>O267*H267</f>
        <v>0</v>
      </c>
      <c r="Q267" s="190">
        <v>0</v>
      </c>
      <c r="R267" s="190">
        <f>Q267*H267</f>
        <v>0</v>
      </c>
      <c r="S267" s="190">
        <v>0</v>
      </c>
      <c r="T267" s="191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192" t="s">
        <v>193</v>
      </c>
      <c r="AT267" s="192" t="s">
        <v>162</v>
      </c>
      <c r="AU267" s="192" t="s">
        <v>88</v>
      </c>
      <c r="AY267" s="18" t="s">
        <v>159</v>
      </c>
      <c r="BE267" s="193">
        <f>IF(N267="základní",J267,0)</f>
        <v>0</v>
      </c>
      <c r="BF267" s="193">
        <f>IF(N267="snížená",J267,0)</f>
        <v>0</v>
      </c>
      <c r="BG267" s="193">
        <f>IF(N267="zákl. přenesená",J267,0)</f>
        <v>0</v>
      </c>
      <c r="BH267" s="193">
        <f>IF(N267="sníž. přenesená",J267,0)</f>
        <v>0</v>
      </c>
      <c r="BI267" s="193">
        <f>IF(N267="nulová",J267,0)</f>
        <v>0</v>
      </c>
      <c r="BJ267" s="18" t="s">
        <v>86</v>
      </c>
      <c r="BK267" s="193">
        <f>ROUND(I267*H267,2)</f>
        <v>0</v>
      </c>
      <c r="BL267" s="18" t="s">
        <v>193</v>
      </c>
      <c r="BM267" s="192" t="s">
        <v>509</v>
      </c>
    </row>
    <row r="268" s="12" customFormat="1" ht="22.8" customHeight="1">
      <c r="A268" s="12"/>
      <c r="B268" s="166"/>
      <c r="C268" s="12"/>
      <c r="D268" s="167" t="s">
        <v>78</v>
      </c>
      <c r="E268" s="177" t="s">
        <v>510</v>
      </c>
      <c r="F268" s="177" t="s">
        <v>511</v>
      </c>
      <c r="G268" s="12"/>
      <c r="H268" s="12"/>
      <c r="I268" s="169"/>
      <c r="J268" s="178">
        <f>BK268</f>
        <v>0</v>
      </c>
      <c r="K268" s="12"/>
      <c r="L268" s="166"/>
      <c r="M268" s="171"/>
      <c r="N268" s="172"/>
      <c r="O268" s="172"/>
      <c r="P268" s="173">
        <f>SUM(P269:P272)</f>
        <v>0</v>
      </c>
      <c r="Q268" s="172"/>
      <c r="R268" s="173">
        <f>SUM(R269:R272)</f>
        <v>0</v>
      </c>
      <c r="S268" s="172"/>
      <c r="T268" s="174">
        <f>SUM(T269:T272)</f>
        <v>0</v>
      </c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R268" s="167" t="s">
        <v>88</v>
      </c>
      <c r="AT268" s="175" t="s">
        <v>78</v>
      </c>
      <c r="AU268" s="175" t="s">
        <v>86</v>
      </c>
      <c r="AY268" s="167" t="s">
        <v>159</v>
      </c>
      <c r="BK268" s="176">
        <f>SUM(BK269:BK272)</f>
        <v>0</v>
      </c>
    </row>
    <row r="269" s="2" customFormat="1" ht="24.15" customHeight="1">
      <c r="A269" s="37"/>
      <c r="B269" s="179"/>
      <c r="C269" s="180" t="s">
        <v>512</v>
      </c>
      <c r="D269" s="180" t="s">
        <v>162</v>
      </c>
      <c r="E269" s="181" t="s">
        <v>513</v>
      </c>
      <c r="F269" s="182" t="s">
        <v>514</v>
      </c>
      <c r="G269" s="183" t="s">
        <v>313</v>
      </c>
      <c r="H269" s="184">
        <v>0</v>
      </c>
      <c r="I269" s="185"/>
      <c r="J269" s="186">
        <f>ROUND(I269*H269,2)</f>
        <v>0</v>
      </c>
      <c r="K269" s="187"/>
      <c r="L269" s="38"/>
      <c r="M269" s="188" t="s">
        <v>1</v>
      </c>
      <c r="N269" s="189" t="s">
        <v>44</v>
      </c>
      <c r="O269" s="76"/>
      <c r="P269" s="190">
        <f>O269*H269</f>
        <v>0</v>
      </c>
      <c r="Q269" s="190">
        <v>0</v>
      </c>
      <c r="R269" s="190">
        <f>Q269*H269</f>
        <v>0</v>
      </c>
      <c r="S269" s="190">
        <v>3.4999999999999997E-05</v>
      </c>
      <c r="T269" s="191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192" t="s">
        <v>193</v>
      </c>
      <c r="AT269" s="192" t="s">
        <v>162</v>
      </c>
      <c r="AU269" s="192" t="s">
        <v>88</v>
      </c>
      <c r="AY269" s="18" t="s">
        <v>159</v>
      </c>
      <c r="BE269" s="193">
        <f>IF(N269="základní",J269,0)</f>
        <v>0</v>
      </c>
      <c r="BF269" s="193">
        <f>IF(N269="snížená",J269,0)</f>
        <v>0</v>
      </c>
      <c r="BG269" s="193">
        <f>IF(N269="zákl. přenesená",J269,0)</f>
        <v>0</v>
      </c>
      <c r="BH269" s="193">
        <f>IF(N269="sníž. přenesená",J269,0)</f>
        <v>0</v>
      </c>
      <c r="BI269" s="193">
        <f>IF(N269="nulová",J269,0)</f>
        <v>0</v>
      </c>
      <c r="BJ269" s="18" t="s">
        <v>86</v>
      </c>
      <c r="BK269" s="193">
        <f>ROUND(I269*H269,2)</f>
        <v>0</v>
      </c>
      <c r="BL269" s="18" t="s">
        <v>193</v>
      </c>
      <c r="BM269" s="192" t="s">
        <v>515</v>
      </c>
    </row>
    <row r="270" s="2" customFormat="1" ht="24.15" customHeight="1">
      <c r="A270" s="37"/>
      <c r="B270" s="179"/>
      <c r="C270" s="218" t="s">
        <v>323</v>
      </c>
      <c r="D270" s="218" t="s">
        <v>319</v>
      </c>
      <c r="E270" s="219" t="s">
        <v>516</v>
      </c>
      <c r="F270" s="220" t="s">
        <v>517</v>
      </c>
      <c r="G270" s="221" t="s">
        <v>313</v>
      </c>
      <c r="H270" s="222">
        <v>0</v>
      </c>
      <c r="I270" s="223"/>
      <c r="J270" s="224">
        <f>ROUND(I270*H270,2)</f>
        <v>0</v>
      </c>
      <c r="K270" s="225"/>
      <c r="L270" s="226"/>
      <c r="M270" s="227" t="s">
        <v>1</v>
      </c>
      <c r="N270" s="228" t="s">
        <v>44</v>
      </c>
      <c r="O270" s="76"/>
      <c r="P270" s="190">
        <f>O270*H270</f>
        <v>0</v>
      </c>
      <c r="Q270" s="190">
        <v>0</v>
      </c>
      <c r="R270" s="190">
        <f>Q270*H270</f>
        <v>0</v>
      </c>
      <c r="S270" s="190">
        <v>0</v>
      </c>
      <c r="T270" s="191">
        <f>S270*H270</f>
        <v>0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192" t="s">
        <v>221</v>
      </c>
      <c r="AT270" s="192" t="s">
        <v>319</v>
      </c>
      <c r="AU270" s="192" t="s">
        <v>88</v>
      </c>
      <c r="AY270" s="18" t="s">
        <v>159</v>
      </c>
      <c r="BE270" s="193">
        <f>IF(N270="základní",J270,0)</f>
        <v>0</v>
      </c>
      <c r="BF270" s="193">
        <f>IF(N270="snížená",J270,0)</f>
        <v>0</v>
      </c>
      <c r="BG270" s="193">
        <f>IF(N270="zákl. přenesená",J270,0)</f>
        <v>0</v>
      </c>
      <c r="BH270" s="193">
        <f>IF(N270="sníž. přenesená",J270,0)</f>
        <v>0</v>
      </c>
      <c r="BI270" s="193">
        <f>IF(N270="nulová",J270,0)</f>
        <v>0</v>
      </c>
      <c r="BJ270" s="18" t="s">
        <v>86</v>
      </c>
      <c r="BK270" s="193">
        <f>ROUND(I270*H270,2)</f>
        <v>0</v>
      </c>
      <c r="BL270" s="18" t="s">
        <v>193</v>
      </c>
      <c r="BM270" s="192" t="s">
        <v>518</v>
      </c>
    </row>
    <row r="271" s="2" customFormat="1" ht="24.15" customHeight="1">
      <c r="A271" s="37"/>
      <c r="B271" s="179"/>
      <c r="C271" s="180" t="s">
        <v>519</v>
      </c>
      <c r="D271" s="180" t="s">
        <v>162</v>
      </c>
      <c r="E271" s="181" t="s">
        <v>520</v>
      </c>
      <c r="F271" s="182" t="s">
        <v>521</v>
      </c>
      <c r="G271" s="183" t="s">
        <v>173</v>
      </c>
      <c r="H271" s="184">
        <v>0</v>
      </c>
      <c r="I271" s="185"/>
      <c r="J271" s="186">
        <f>ROUND(I271*H271,2)</f>
        <v>0</v>
      </c>
      <c r="K271" s="187"/>
      <c r="L271" s="38"/>
      <c r="M271" s="188" t="s">
        <v>1</v>
      </c>
      <c r="N271" s="189" t="s">
        <v>44</v>
      </c>
      <c r="O271" s="76"/>
      <c r="P271" s="190">
        <f>O271*H271</f>
        <v>0</v>
      </c>
      <c r="Q271" s="190">
        <v>0</v>
      </c>
      <c r="R271" s="190">
        <f>Q271*H271</f>
        <v>0</v>
      </c>
      <c r="S271" s="190">
        <v>3.4999999999999997E-05</v>
      </c>
      <c r="T271" s="191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192" t="s">
        <v>193</v>
      </c>
      <c r="AT271" s="192" t="s">
        <v>162</v>
      </c>
      <c r="AU271" s="192" t="s">
        <v>88</v>
      </c>
      <c r="AY271" s="18" t="s">
        <v>159</v>
      </c>
      <c r="BE271" s="193">
        <f>IF(N271="základní",J271,0)</f>
        <v>0</v>
      </c>
      <c r="BF271" s="193">
        <f>IF(N271="snížená",J271,0)</f>
        <v>0</v>
      </c>
      <c r="BG271" s="193">
        <f>IF(N271="zákl. přenesená",J271,0)</f>
        <v>0</v>
      </c>
      <c r="BH271" s="193">
        <f>IF(N271="sníž. přenesená",J271,0)</f>
        <v>0</v>
      </c>
      <c r="BI271" s="193">
        <f>IF(N271="nulová",J271,0)</f>
        <v>0</v>
      </c>
      <c r="BJ271" s="18" t="s">
        <v>86</v>
      </c>
      <c r="BK271" s="193">
        <f>ROUND(I271*H271,2)</f>
        <v>0</v>
      </c>
      <c r="BL271" s="18" t="s">
        <v>193</v>
      </c>
      <c r="BM271" s="192" t="s">
        <v>522</v>
      </c>
    </row>
    <row r="272" s="2" customFormat="1" ht="16.5" customHeight="1">
      <c r="A272" s="37"/>
      <c r="B272" s="179"/>
      <c r="C272" s="218" t="s">
        <v>326</v>
      </c>
      <c r="D272" s="218" t="s">
        <v>319</v>
      </c>
      <c r="E272" s="219" t="s">
        <v>523</v>
      </c>
      <c r="F272" s="220" t="s">
        <v>524</v>
      </c>
      <c r="G272" s="221" t="s">
        <v>173</v>
      </c>
      <c r="H272" s="222">
        <v>0</v>
      </c>
      <c r="I272" s="223"/>
      <c r="J272" s="224">
        <f>ROUND(I272*H272,2)</f>
        <v>0</v>
      </c>
      <c r="K272" s="225"/>
      <c r="L272" s="226"/>
      <c r="M272" s="227" t="s">
        <v>1</v>
      </c>
      <c r="N272" s="228" t="s">
        <v>44</v>
      </c>
      <c r="O272" s="76"/>
      <c r="P272" s="190">
        <f>O272*H272</f>
        <v>0</v>
      </c>
      <c r="Q272" s="190">
        <v>0.00020000000000000001</v>
      </c>
      <c r="R272" s="190">
        <f>Q272*H272</f>
        <v>0</v>
      </c>
      <c r="S272" s="190">
        <v>0</v>
      </c>
      <c r="T272" s="191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192" t="s">
        <v>221</v>
      </c>
      <c r="AT272" s="192" t="s">
        <v>319</v>
      </c>
      <c r="AU272" s="192" t="s">
        <v>88</v>
      </c>
      <c r="AY272" s="18" t="s">
        <v>159</v>
      </c>
      <c r="BE272" s="193">
        <f>IF(N272="základní",J272,0)</f>
        <v>0</v>
      </c>
      <c r="BF272" s="193">
        <f>IF(N272="snížená",J272,0)</f>
        <v>0</v>
      </c>
      <c r="BG272" s="193">
        <f>IF(N272="zákl. přenesená",J272,0)</f>
        <v>0</v>
      </c>
      <c r="BH272" s="193">
        <f>IF(N272="sníž. přenesená",J272,0)</f>
        <v>0</v>
      </c>
      <c r="BI272" s="193">
        <f>IF(N272="nulová",J272,0)</f>
        <v>0</v>
      </c>
      <c r="BJ272" s="18" t="s">
        <v>86</v>
      </c>
      <c r="BK272" s="193">
        <f>ROUND(I272*H272,2)</f>
        <v>0</v>
      </c>
      <c r="BL272" s="18" t="s">
        <v>193</v>
      </c>
      <c r="BM272" s="192" t="s">
        <v>525</v>
      </c>
    </row>
    <row r="273" s="12" customFormat="1" ht="22.8" customHeight="1">
      <c r="A273" s="12"/>
      <c r="B273" s="166"/>
      <c r="C273" s="12"/>
      <c r="D273" s="167" t="s">
        <v>78</v>
      </c>
      <c r="E273" s="177" t="s">
        <v>526</v>
      </c>
      <c r="F273" s="177" t="s">
        <v>527</v>
      </c>
      <c r="G273" s="12"/>
      <c r="H273" s="12"/>
      <c r="I273" s="169"/>
      <c r="J273" s="178">
        <f>BK273</f>
        <v>0</v>
      </c>
      <c r="K273" s="12"/>
      <c r="L273" s="166"/>
      <c r="M273" s="171"/>
      <c r="N273" s="172"/>
      <c r="O273" s="172"/>
      <c r="P273" s="173">
        <f>SUM(P274:P276)</f>
        <v>0</v>
      </c>
      <c r="Q273" s="172"/>
      <c r="R273" s="173">
        <f>SUM(R274:R276)</f>
        <v>0</v>
      </c>
      <c r="S273" s="172"/>
      <c r="T273" s="174">
        <f>SUM(T274:T276)</f>
        <v>0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167" t="s">
        <v>88</v>
      </c>
      <c r="AT273" s="175" t="s">
        <v>78</v>
      </c>
      <c r="AU273" s="175" t="s">
        <v>86</v>
      </c>
      <c r="AY273" s="167" t="s">
        <v>159</v>
      </c>
      <c r="BK273" s="176">
        <f>SUM(BK274:BK276)</f>
        <v>0</v>
      </c>
    </row>
    <row r="274" s="2" customFormat="1" ht="24.15" customHeight="1">
      <c r="A274" s="37"/>
      <c r="B274" s="179"/>
      <c r="C274" s="180" t="s">
        <v>528</v>
      </c>
      <c r="D274" s="180" t="s">
        <v>162</v>
      </c>
      <c r="E274" s="181" t="s">
        <v>529</v>
      </c>
      <c r="F274" s="182" t="s">
        <v>530</v>
      </c>
      <c r="G274" s="183" t="s">
        <v>173</v>
      </c>
      <c r="H274" s="184">
        <v>0</v>
      </c>
      <c r="I274" s="185"/>
      <c r="J274" s="186">
        <f>ROUND(I274*H274,2)</f>
        <v>0</v>
      </c>
      <c r="K274" s="187"/>
      <c r="L274" s="38"/>
      <c r="M274" s="188" t="s">
        <v>1</v>
      </c>
      <c r="N274" s="189" t="s">
        <v>44</v>
      </c>
      <c r="O274" s="76"/>
      <c r="P274" s="190">
        <f>O274*H274</f>
        <v>0</v>
      </c>
      <c r="Q274" s="190">
        <v>0</v>
      </c>
      <c r="R274" s="190">
        <f>Q274*H274</f>
        <v>0</v>
      </c>
      <c r="S274" s="190">
        <v>0</v>
      </c>
      <c r="T274" s="191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192" t="s">
        <v>193</v>
      </c>
      <c r="AT274" s="192" t="s">
        <v>162</v>
      </c>
      <c r="AU274" s="192" t="s">
        <v>88</v>
      </c>
      <c r="AY274" s="18" t="s">
        <v>159</v>
      </c>
      <c r="BE274" s="193">
        <f>IF(N274="základní",J274,0)</f>
        <v>0</v>
      </c>
      <c r="BF274" s="193">
        <f>IF(N274="snížená",J274,0)</f>
        <v>0</v>
      </c>
      <c r="BG274" s="193">
        <f>IF(N274="zákl. přenesená",J274,0)</f>
        <v>0</v>
      </c>
      <c r="BH274" s="193">
        <f>IF(N274="sníž. přenesená",J274,0)</f>
        <v>0</v>
      </c>
      <c r="BI274" s="193">
        <f>IF(N274="nulová",J274,0)</f>
        <v>0</v>
      </c>
      <c r="BJ274" s="18" t="s">
        <v>86</v>
      </c>
      <c r="BK274" s="193">
        <f>ROUND(I274*H274,2)</f>
        <v>0</v>
      </c>
      <c r="BL274" s="18" t="s">
        <v>193</v>
      </c>
      <c r="BM274" s="192" t="s">
        <v>531</v>
      </c>
    </row>
    <row r="275" s="2" customFormat="1" ht="24.15" customHeight="1">
      <c r="A275" s="37"/>
      <c r="B275" s="179"/>
      <c r="C275" s="180" t="s">
        <v>331</v>
      </c>
      <c r="D275" s="180" t="s">
        <v>162</v>
      </c>
      <c r="E275" s="181" t="s">
        <v>532</v>
      </c>
      <c r="F275" s="182" t="s">
        <v>533</v>
      </c>
      <c r="G275" s="183" t="s">
        <v>173</v>
      </c>
      <c r="H275" s="184">
        <v>0</v>
      </c>
      <c r="I275" s="185"/>
      <c r="J275" s="186">
        <f>ROUND(I275*H275,2)</f>
        <v>0</v>
      </c>
      <c r="K275" s="187"/>
      <c r="L275" s="38"/>
      <c r="M275" s="188" t="s">
        <v>1</v>
      </c>
      <c r="N275" s="189" t="s">
        <v>44</v>
      </c>
      <c r="O275" s="76"/>
      <c r="P275" s="190">
        <f>O275*H275</f>
        <v>0</v>
      </c>
      <c r="Q275" s="190">
        <v>0</v>
      </c>
      <c r="R275" s="190">
        <f>Q275*H275</f>
        <v>0</v>
      </c>
      <c r="S275" s="190">
        <v>0</v>
      </c>
      <c r="T275" s="191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192" t="s">
        <v>193</v>
      </c>
      <c r="AT275" s="192" t="s">
        <v>162</v>
      </c>
      <c r="AU275" s="192" t="s">
        <v>88</v>
      </c>
      <c r="AY275" s="18" t="s">
        <v>159</v>
      </c>
      <c r="BE275" s="193">
        <f>IF(N275="základní",J275,0)</f>
        <v>0</v>
      </c>
      <c r="BF275" s="193">
        <f>IF(N275="snížená",J275,0)</f>
        <v>0</v>
      </c>
      <c r="BG275" s="193">
        <f>IF(N275="zákl. přenesená",J275,0)</f>
        <v>0</v>
      </c>
      <c r="BH275" s="193">
        <f>IF(N275="sníž. přenesená",J275,0)</f>
        <v>0</v>
      </c>
      <c r="BI275" s="193">
        <f>IF(N275="nulová",J275,0)</f>
        <v>0</v>
      </c>
      <c r="BJ275" s="18" t="s">
        <v>86</v>
      </c>
      <c r="BK275" s="193">
        <f>ROUND(I275*H275,2)</f>
        <v>0</v>
      </c>
      <c r="BL275" s="18" t="s">
        <v>193</v>
      </c>
      <c r="BM275" s="192" t="s">
        <v>534</v>
      </c>
    </row>
    <row r="276" s="2" customFormat="1" ht="24.15" customHeight="1">
      <c r="A276" s="37"/>
      <c r="B276" s="179"/>
      <c r="C276" s="180" t="s">
        <v>535</v>
      </c>
      <c r="D276" s="180" t="s">
        <v>162</v>
      </c>
      <c r="E276" s="181" t="s">
        <v>536</v>
      </c>
      <c r="F276" s="182" t="s">
        <v>537</v>
      </c>
      <c r="G276" s="183" t="s">
        <v>173</v>
      </c>
      <c r="H276" s="184">
        <v>136</v>
      </c>
      <c r="I276" s="185"/>
      <c r="J276" s="186">
        <f>ROUND(I276*H276,2)</f>
        <v>0</v>
      </c>
      <c r="K276" s="187"/>
      <c r="L276" s="38"/>
      <c r="M276" s="230" t="s">
        <v>1</v>
      </c>
      <c r="N276" s="231" t="s">
        <v>44</v>
      </c>
      <c r="O276" s="232"/>
      <c r="P276" s="233">
        <f>O276*H276</f>
        <v>0</v>
      </c>
      <c r="Q276" s="233">
        <v>0</v>
      </c>
      <c r="R276" s="233">
        <f>Q276*H276</f>
        <v>0</v>
      </c>
      <c r="S276" s="233">
        <v>0</v>
      </c>
      <c r="T276" s="234">
        <f>S276*H276</f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192" t="s">
        <v>193</v>
      </c>
      <c r="AT276" s="192" t="s">
        <v>162</v>
      </c>
      <c r="AU276" s="192" t="s">
        <v>88</v>
      </c>
      <c r="AY276" s="18" t="s">
        <v>159</v>
      </c>
      <c r="BE276" s="193">
        <f>IF(N276="základní",J276,0)</f>
        <v>0</v>
      </c>
      <c r="BF276" s="193">
        <f>IF(N276="snížená",J276,0)</f>
        <v>0</v>
      </c>
      <c r="BG276" s="193">
        <f>IF(N276="zákl. přenesená",J276,0)</f>
        <v>0</v>
      </c>
      <c r="BH276" s="193">
        <f>IF(N276="sníž. přenesená",J276,0)</f>
        <v>0</v>
      </c>
      <c r="BI276" s="193">
        <f>IF(N276="nulová",J276,0)</f>
        <v>0</v>
      </c>
      <c r="BJ276" s="18" t="s">
        <v>86</v>
      </c>
      <c r="BK276" s="193">
        <f>ROUND(I276*H276,2)</f>
        <v>0</v>
      </c>
      <c r="BL276" s="18" t="s">
        <v>193</v>
      </c>
      <c r="BM276" s="192" t="s">
        <v>538</v>
      </c>
    </row>
    <row r="277" s="2" customFormat="1" ht="6.96" customHeight="1">
      <c r="A277" s="37"/>
      <c r="B277" s="59"/>
      <c r="C277" s="60"/>
      <c r="D277" s="60"/>
      <c r="E277" s="60"/>
      <c r="F277" s="60"/>
      <c r="G277" s="60"/>
      <c r="H277" s="60"/>
      <c r="I277" s="60"/>
      <c r="J277" s="60"/>
      <c r="K277" s="60"/>
      <c r="L277" s="38"/>
      <c r="M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</row>
  </sheetData>
  <autoFilter ref="C133:K27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2:H122"/>
    <mergeCell ref="E124:H124"/>
    <mergeCell ref="E126:H12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94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88</v>
      </c>
    </row>
    <row r="4" s="1" customFormat="1" ht="24.96" customHeight="1">
      <c r="B4" s="21"/>
      <c r="D4" s="22" t="s">
        <v>121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26.25" customHeight="1">
      <c r="B7" s="21"/>
      <c r="E7" s="128" t="str">
        <f>'Rekapitulace stavby'!K6</f>
        <v>Rekonstrukce kaple sv. Ducha a Božího hrobu v Liběchově - 2024</v>
      </c>
      <c r="F7" s="31"/>
      <c r="G7" s="31"/>
      <c r="H7" s="31"/>
      <c r="L7" s="21"/>
    </row>
    <row r="8" s="1" customFormat="1" ht="12" customHeight="1">
      <c r="B8" s="21"/>
      <c r="D8" s="31" t="s">
        <v>122</v>
      </c>
      <c r="L8" s="21"/>
    </row>
    <row r="9" s="2" customFormat="1" ht="16.5" customHeight="1">
      <c r="A9" s="37"/>
      <c r="B9" s="38"/>
      <c r="C9" s="37"/>
      <c r="D9" s="37"/>
      <c r="E9" s="128" t="s">
        <v>123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124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539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23. 9. 2024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">
        <v>26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">
        <v>27</v>
      </c>
      <c r="F17" s="37"/>
      <c r="G17" s="37"/>
      <c r="H17" s="37"/>
      <c r="I17" s="31" t="s">
        <v>28</v>
      </c>
      <c r="J17" s="26" t="s">
        <v>1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29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28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31</v>
      </c>
      <c r="E22" s="37"/>
      <c r="F22" s="37"/>
      <c r="G22" s="37"/>
      <c r="H22" s="37"/>
      <c r="I22" s="31" t="s">
        <v>25</v>
      </c>
      <c r="J22" s="26" t="s">
        <v>32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33</v>
      </c>
      <c r="F23" s="37"/>
      <c r="G23" s="37"/>
      <c r="H23" s="37"/>
      <c r="I23" s="31" t="s">
        <v>28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35</v>
      </c>
      <c r="E25" s="37"/>
      <c r="F25" s="37"/>
      <c r="G25" s="37"/>
      <c r="H25" s="37"/>
      <c r="I25" s="31" t="s">
        <v>25</v>
      </c>
      <c r="J25" s="26" t="str">
        <f>IF('Rekapitulace stavby'!AN19="","",'Rekapitulace stavby'!AN19)</f>
        <v/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tr">
        <f>IF('Rekapitulace stavby'!E20="","",'Rekapitulace stavby'!E20)</f>
        <v xml:space="preserve"> </v>
      </c>
      <c r="F26" s="37"/>
      <c r="G26" s="37"/>
      <c r="H26" s="37"/>
      <c r="I26" s="31" t="s">
        <v>28</v>
      </c>
      <c r="J26" s="26" t="str">
        <f>IF('Rekapitulace stavby'!AN20="","",'Rekapitulace stavby'!AN20)</f>
        <v/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37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39</v>
      </c>
      <c r="E32" s="37"/>
      <c r="F32" s="37"/>
      <c r="G32" s="37"/>
      <c r="H32" s="37"/>
      <c r="I32" s="37"/>
      <c r="J32" s="95">
        <f>ROUND(J124,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41</v>
      </c>
      <c r="G34" s="37"/>
      <c r="H34" s="37"/>
      <c r="I34" s="42" t="s">
        <v>40</v>
      </c>
      <c r="J34" s="42" t="s">
        <v>42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43</v>
      </c>
      <c r="E35" s="31" t="s">
        <v>44</v>
      </c>
      <c r="F35" s="134">
        <f>ROUND((SUM(BE124:BE168)),  2)</f>
        <v>0</v>
      </c>
      <c r="G35" s="37"/>
      <c r="H35" s="37"/>
      <c r="I35" s="135">
        <v>0.20999999999999999</v>
      </c>
      <c r="J35" s="134">
        <f>ROUND(((SUM(BE124:BE168))*I35), 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45</v>
      </c>
      <c r="F36" s="134">
        <f>ROUND((SUM(BF124:BF168)),  2)</f>
        <v>0</v>
      </c>
      <c r="G36" s="37"/>
      <c r="H36" s="37"/>
      <c r="I36" s="135">
        <v>0.12</v>
      </c>
      <c r="J36" s="134">
        <f>ROUND(((SUM(BF124:BF168))*I36), 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46</v>
      </c>
      <c r="F37" s="134">
        <f>ROUND((SUM(BG124:BG168)), 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47</v>
      </c>
      <c r="F38" s="134">
        <f>ROUND((SUM(BH124:BH168)),  2)</f>
        <v>0</v>
      </c>
      <c r="G38" s="37"/>
      <c r="H38" s="37"/>
      <c r="I38" s="135">
        <v>0.12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48</v>
      </c>
      <c r="F39" s="134">
        <f>ROUND((SUM(BI124:BI168)), 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49</v>
      </c>
      <c r="E41" s="80"/>
      <c r="F41" s="80"/>
      <c r="G41" s="138" t="s">
        <v>50</v>
      </c>
      <c r="H41" s="139" t="s">
        <v>51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52</v>
      </c>
      <c r="E50" s="56"/>
      <c r="F50" s="56"/>
      <c r="G50" s="55" t="s">
        <v>53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54</v>
      </c>
      <c r="E61" s="40"/>
      <c r="F61" s="142" t="s">
        <v>55</v>
      </c>
      <c r="G61" s="57" t="s">
        <v>54</v>
      </c>
      <c r="H61" s="40"/>
      <c r="I61" s="40"/>
      <c r="J61" s="143" t="s">
        <v>55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56</v>
      </c>
      <c r="E65" s="58"/>
      <c r="F65" s="58"/>
      <c r="G65" s="55" t="s">
        <v>57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54</v>
      </c>
      <c r="E76" s="40"/>
      <c r="F76" s="142" t="s">
        <v>55</v>
      </c>
      <c r="G76" s="57" t="s">
        <v>54</v>
      </c>
      <c r="H76" s="40"/>
      <c r="I76" s="40"/>
      <c r="J76" s="143" t="s">
        <v>55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125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8" t="str">
        <f>E7</f>
        <v>Rekonstrukce kaple sv. Ducha a Božího hrobu v Liběchově - 2024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122</v>
      </c>
      <c r="L86" s="21"/>
    </row>
    <row r="87" s="2" customFormat="1" ht="16.5" customHeight="1">
      <c r="A87" s="37"/>
      <c r="B87" s="38"/>
      <c r="C87" s="37"/>
      <c r="D87" s="37"/>
      <c r="E87" s="128" t="s">
        <v>123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124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>01.1 - Elektroinstalace vnitřní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 xml:space="preserve">Obec Liběchov </v>
      </c>
      <c r="G91" s="37"/>
      <c r="H91" s="37"/>
      <c r="I91" s="31" t="s">
        <v>22</v>
      </c>
      <c r="J91" s="68" t="str">
        <f>IF(J14="","",J14)</f>
        <v>23. 9. 2024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25.65" customHeight="1">
      <c r="A93" s="37"/>
      <c r="B93" s="38"/>
      <c r="C93" s="31" t="s">
        <v>24</v>
      </c>
      <c r="D93" s="37"/>
      <c r="E93" s="37"/>
      <c r="F93" s="26" t="str">
        <f>E17</f>
        <v>Město Liběchov, Rumburská 53, 277 21 Liběchov</v>
      </c>
      <c r="G93" s="37"/>
      <c r="H93" s="37"/>
      <c r="I93" s="31" t="s">
        <v>31</v>
      </c>
      <c r="J93" s="35" t="str">
        <f>E23</f>
        <v>DigiTry Art Technologies s.r.o.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29</v>
      </c>
      <c r="D94" s="37"/>
      <c r="E94" s="37"/>
      <c r="F94" s="26" t="str">
        <f>IF(E20="","",E20)</f>
        <v>Vyplň údaj</v>
      </c>
      <c r="G94" s="37"/>
      <c r="H94" s="37"/>
      <c r="I94" s="31" t="s">
        <v>35</v>
      </c>
      <c r="J94" s="35" t="str">
        <f>E26</f>
        <v xml:space="preserve"> 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126</v>
      </c>
      <c r="D96" s="136"/>
      <c r="E96" s="136"/>
      <c r="F96" s="136"/>
      <c r="G96" s="136"/>
      <c r="H96" s="136"/>
      <c r="I96" s="136"/>
      <c r="J96" s="145" t="s">
        <v>127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128</v>
      </c>
      <c r="D98" s="37"/>
      <c r="E98" s="37"/>
      <c r="F98" s="37"/>
      <c r="G98" s="37"/>
      <c r="H98" s="37"/>
      <c r="I98" s="37"/>
      <c r="J98" s="95">
        <f>J124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129</v>
      </c>
    </row>
    <row r="99" s="9" customFormat="1" ht="24.96" customHeight="1">
      <c r="A99" s="9"/>
      <c r="B99" s="147"/>
      <c r="C99" s="9"/>
      <c r="D99" s="148" t="s">
        <v>540</v>
      </c>
      <c r="E99" s="149"/>
      <c r="F99" s="149"/>
      <c r="G99" s="149"/>
      <c r="H99" s="149"/>
      <c r="I99" s="149"/>
      <c r="J99" s="150">
        <f>J125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47"/>
      <c r="C100" s="9"/>
      <c r="D100" s="148" t="s">
        <v>541</v>
      </c>
      <c r="E100" s="149"/>
      <c r="F100" s="149"/>
      <c r="G100" s="149"/>
      <c r="H100" s="149"/>
      <c r="I100" s="149"/>
      <c r="J100" s="150">
        <f>J160</f>
        <v>0</v>
      </c>
      <c r="K100" s="9"/>
      <c r="L100" s="147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47"/>
      <c r="C101" s="9"/>
      <c r="D101" s="148" t="s">
        <v>130</v>
      </c>
      <c r="E101" s="149"/>
      <c r="F101" s="149"/>
      <c r="G101" s="149"/>
      <c r="H101" s="149"/>
      <c r="I101" s="149"/>
      <c r="J101" s="150">
        <f>J163</f>
        <v>0</v>
      </c>
      <c r="K101" s="9"/>
      <c r="L101" s="147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51"/>
      <c r="C102" s="10"/>
      <c r="D102" s="152" t="s">
        <v>134</v>
      </c>
      <c r="E102" s="153"/>
      <c r="F102" s="153"/>
      <c r="G102" s="153"/>
      <c r="H102" s="153"/>
      <c r="I102" s="153"/>
      <c r="J102" s="154">
        <f>J164</f>
        <v>0</v>
      </c>
      <c r="K102" s="10"/>
      <c r="L102" s="15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7"/>
      <c r="B103" s="38"/>
      <c r="C103" s="37"/>
      <c r="D103" s="37"/>
      <c r="E103" s="37"/>
      <c r="F103" s="37"/>
      <c r="G103" s="37"/>
      <c r="H103" s="37"/>
      <c r="I103" s="37"/>
      <c r="J103" s="37"/>
      <c r="K103" s="37"/>
      <c r="L103" s="54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59"/>
      <c r="C104" s="60"/>
      <c r="D104" s="60"/>
      <c r="E104" s="60"/>
      <c r="F104" s="60"/>
      <c r="G104" s="60"/>
      <c r="H104" s="60"/>
      <c r="I104" s="60"/>
      <c r="J104" s="60"/>
      <c r="K104" s="60"/>
      <c r="L104" s="54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8" s="2" customFormat="1" ht="6.96" customHeight="1">
      <c r="A108" s="37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2" t="s">
        <v>144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7"/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16</v>
      </c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6.25" customHeight="1">
      <c r="A112" s="37"/>
      <c r="B112" s="38"/>
      <c r="C112" s="37"/>
      <c r="D112" s="37"/>
      <c r="E112" s="128" t="str">
        <f>E7</f>
        <v>Rekonstrukce kaple sv. Ducha a Božího hrobu v Liběchově - 2024</v>
      </c>
      <c r="F112" s="31"/>
      <c r="G112" s="31"/>
      <c r="H112" s="31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1" customFormat="1" ht="12" customHeight="1">
      <c r="B113" s="21"/>
      <c r="C113" s="31" t="s">
        <v>122</v>
      </c>
      <c r="L113" s="21"/>
    </row>
    <row r="114" s="2" customFormat="1" ht="16.5" customHeight="1">
      <c r="A114" s="37"/>
      <c r="B114" s="38"/>
      <c r="C114" s="37"/>
      <c r="D114" s="37"/>
      <c r="E114" s="128" t="s">
        <v>123</v>
      </c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124</v>
      </c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7"/>
      <c r="D116" s="37"/>
      <c r="E116" s="66" t="str">
        <f>E11</f>
        <v>01.1 - Elektroinstalace vnitřní</v>
      </c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20</v>
      </c>
      <c r="D118" s="37"/>
      <c r="E118" s="37"/>
      <c r="F118" s="26" t="str">
        <f>F14</f>
        <v xml:space="preserve">Obec Liběchov </v>
      </c>
      <c r="G118" s="37"/>
      <c r="H118" s="37"/>
      <c r="I118" s="31" t="s">
        <v>22</v>
      </c>
      <c r="J118" s="68" t="str">
        <f>IF(J14="","",J14)</f>
        <v>23. 9. 2024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7"/>
      <c r="D119" s="37"/>
      <c r="E119" s="37"/>
      <c r="F119" s="37"/>
      <c r="G119" s="37"/>
      <c r="H119" s="37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25.65" customHeight="1">
      <c r="A120" s="37"/>
      <c r="B120" s="38"/>
      <c r="C120" s="31" t="s">
        <v>24</v>
      </c>
      <c r="D120" s="37"/>
      <c r="E120" s="37"/>
      <c r="F120" s="26" t="str">
        <f>E17</f>
        <v>Město Liběchov, Rumburská 53, 277 21 Liběchov</v>
      </c>
      <c r="G120" s="37"/>
      <c r="H120" s="37"/>
      <c r="I120" s="31" t="s">
        <v>31</v>
      </c>
      <c r="J120" s="35" t="str">
        <f>E23</f>
        <v>DigiTry Art Technologies s.r.o.</v>
      </c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29</v>
      </c>
      <c r="D121" s="37"/>
      <c r="E121" s="37"/>
      <c r="F121" s="26" t="str">
        <f>IF(E20="","",E20)</f>
        <v>Vyplň údaj</v>
      </c>
      <c r="G121" s="37"/>
      <c r="H121" s="37"/>
      <c r="I121" s="31" t="s">
        <v>35</v>
      </c>
      <c r="J121" s="35" t="str">
        <f>E26</f>
        <v xml:space="preserve"> </v>
      </c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0.32" customHeight="1">
      <c r="A122" s="37"/>
      <c r="B122" s="38"/>
      <c r="C122" s="37"/>
      <c r="D122" s="37"/>
      <c r="E122" s="37"/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11" customFormat="1" ht="29.28" customHeight="1">
      <c r="A123" s="155"/>
      <c r="B123" s="156"/>
      <c r="C123" s="157" t="s">
        <v>145</v>
      </c>
      <c r="D123" s="158" t="s">
        <v>64</v>
      </c>
      <c r="E123" s="158" t="s">
        <v>60</v>
      </c>
      <c r="F123" s="158" t="s">
        <v>61</v>
      </c>
      <c r="G123" s="158" t="s">
        <v>146</v>
      </c>
      <c r="H123" s="158" t="s">
        <v>147</v>
      </c>
      <c r="I123" s="158" t="s">
        <v>148</v>
      </c>
      <c r="J123" s="159" t="s">
        <v>127</v>
      </c>
      <c r="K123" s="160" t="s">
        <v>149</v>
      </c>
      <c r="L123" s="161"/>
      <c r="M123" s="85" t="s">
        <v>1</v>
      </c>
      <c r="N123" s="86" t="s">
        <v>43</v>
      </c>
      <c r="O123" s="86" t="s">
        <v>150</v>
      </c>
      <c r="P123" s="86" t="s">
        <v>151</v>
      </c>
      <c r="Q123" s="86" t="s">
        <v>152</v>
      </c>
      <c r="R123" s="86" t="s">
        <v>153</v>
      </c>
      <c r="S123" s="86" t="s">
        <v>154</v>
      </c>
      <c r="T123" s="87" t="s">
        <v>155</v>
      </c>
      <c r="U123" s="155"/>
      <c r="V123" s="155"/>
      <c r="W123" s="155"/>
      <c r="X123" s="155"/>
      <c r="Y123" s="155"/>
      <c r="Z123" s="155"/>
      <c r="AA123" s="155"/>
      <c r="AB123" s="155"/>
      <c r="AC123" s="155"/>
      <c r="AD123" s="155"/>
      <c r="AE123" s="155"/>
    </row>
    <row r="124" s="2" customFormat="1" ht="22.8" customHeight="1">
      <c r="A124" s="37"/>
      <c r="B124" s="38"/>
      <c r="C124" s="92" t="s">
        <v>156</v>
      </c>
      <c r="D124" s="37"/>
      <c r="E124" s="37"/>
      <c r="F124" s="37"/>
      <c r="G124" s="37"/>
      <c r="H124" s="37"/>
      <c r="I124" s="37"/>
      <c r="J124" s="162">
        <f>BK124</f>
        <v>0</v>
      </c>
      <c r="K124" s="37"/>
      <c r="L124" s="38"/>
      <c r="M124" s="88"/>
      <c r="N124" s="72"/>
      <c r="O124" s="89"/>
      <c r="P124" s="163">
        <f>P125+P160+P163</f>
        <v>0</v>
      </c>
      <c r="Q124" s="89"/>
      <c r="R124" s="163">
        <f>R125+R160+R163</f>
        <v>0.0037500000000000003</v>
      </c>
      <c r="S124" s="89"/>
      <c r="T124" s="164">
        <f>T125+T160+T163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8" t="s">
        <v>78</v>
      </c>
      <c r="AU124" s="18" t="s">
        <v>129</v>
      </c>
      <c r="BK124" s="165">
        <f>BK125+BK160+BK163</f>
        <v>0</v>
      </c>
    </row>
    <row r="125" s="12" customFormat="1" ht="25.92" customHeight="1">
      <c r="A125" s="12"/>
      <c r="B125" s="166"/>
      <c r="C125" s="12"/>
      <c r="D125" s="167" t="s">
        <v>78</v>
      </c>
      <c r="E125" s="168" t="s">
        <v>542</v>
      </c>
      <c r="F125" s="168" t="s">
        <v>93</v>
      </c>
      <c r="G125" s="12"/>
      <c r="H125" s="12"/>
      <c r="I125" s="169"/>
      <c r="J125" s="170">
        <f>BK125</f>
        <v>0</v>
      </c>
      <c r="K125" s="12"/>
      <c r="L125" s="166"/>
      <c r="M125" s="171"/>
      <c r="N125" s="172"/>
      <c r="O125" s="172"/>
      <c r="P125" s="173">
        <f>SUM(P126:P159)</f>
        <v>0</v>
      </c>
      <c r="Q125" s="172"/>
      <c r="R125" s="173">
        <f>SUM(R126:R159)</f>
        <v>0.0037500000000000003</v>
      </c>
      <c r="S125" s="172"/>
      <c r="T125" s="174">
        <f>SUM(T126:T159)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67" t="s">
        <v>86</v>
      </c>
      <c r="AT125" s="175" t="s">
        <v>78</v>
      </c>
      <c r="AU125" s="175" t="s">
        <v>79</v>
      </c>
      <c r="AY125" s="167" t="s">
        <v>159</v>
      </c>
      <c r="BK125" s="176">
        <f>SUM(BK126:BK159)</f>
        <v>0</v>
      </c>
    </row>
    <row r="126" s="2" customFormat="1" ht="33" customHeight="1">
      <c r="A126" s="37"/>
      <c r="B126" s="179"/>
      <c r="C126" s="180" t="s">
        <v>86</v>
      </c>
      <c r="D126" s="180" t="s">
        <v>162</v>
      </c>
      <c r="E126" s="181" t="s">
        <v>543</v>
      </c>
      <c r="F126" s="182" t="s">
        <v>544</v>
      </c>
      <c r="G126" s="183" t="s">
        <v>313</v>
      </c>
      <c r="H126" s="184">
        <v>220</v>
      </c>
      <c r="I126" s="185"/>
      <c r="J126" s="186">
        <f>ROUND(I126*H126,2)</f>
        <v>0</v>
      </c>
      <c r="K126" s="187"/>
      <c r="L126" s="38"/>
      <c r="M126" s="188" t="s">
        <v>1</v>
      </c>
      <c r="N126" s="189" t="s">
        <v>44</v>
      </c>
      <c r="O126" s="76"/>
      <c r="P126" s="190">
        <f>O126*H126</f>
        <v>0</v>
      </c>
      <c r="Q126" s="190">
        <v>0</v>
      </c>
      <c r="R126" s="190">
        <f>Q126*H126</f>
        <v>0</v>
      </c>
      <c r="S126" s="190">
        <v>0</v>
      </c>
      <c r="T126" s="191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92" t="s">
        <v>166</v>
      </c>
      <c r="AT126" s="192" t="s">
        <v>162</v>
      </c>
      <c r="AU126" s="192" t="s">
        <v>86</v>
      </c>
      <c r="AY126" s="18" t="s">
        <v>159</v>
      </c>
      <c r="BE126" s="193">
        <f>IF(N126="základní",J126,0)</f>
        <v>0</v>
      </c>
      <c r="BF126" s="193">
        <f>IF(N126="snížená",J126,0)</f>
        <v>0</v>
      </c>
      <c r="BG126" s="193">
        <f>IF(N126="zákl. přenesená",J126,0)</f>
        <v>0</v>
      </c>
      <c r="BH126" s="193">
        <f>IF(N126="sníž. přenesená",J126,0)</f>
        <v>0</v>
      </c>
      <c r="BI126" s="193">
        <f>IF(N126="nulová",J126,0)</f>
        <v>0</v>
      </c>
      <c r="BJ126" s="18" t="s">
        <v>86</v>
      </c>
      <c r="BK126" s="193">
        <f>ROUND(I126*H126,2)</f>
        <v>0</v>
      </c>
      <c r="BL126" s="18" t="s">
        <v>166</v>
      </c>
      <c r="BM126" s="192" t="s">
        <v>88</v>
      </c>
    </row>
    <row r="127" s="2" customFormat="1" ht="16.5" customHeight="1">
      <c r="A127" s="37"/>
      <c r="B127" s="179"/>
      <c r="C127" s="218" t="s">
        <v>88</v>
      </c>
      <c r="D127" s="218" t="s">
        <v>319</v>
      </c>
      <c r="E127" s="219" t="s">
        <v>545</v>
      </c>
      <c r="F127" s="220" t="s">
        <v>546</v>
      </c>
      <c r="G127" s="221" t="s">
        <v>313</v>
      </c>
      <c r="H127" s="222">
        <v>220</v>
      </c>
      <c r="I127" s="223"/>
      <c r="J127" s="224">
        <f>ROUND(I127*H127,2)</f>
        <v>0</v>
      </c>
      <c r="K127" s="225"/>
      <c r="L127" s="226"/>
      <c r="M127" s="227" t="s">
        <v>1</v>
      </c>
      <c r="N127" s="228" t="s">
        <v>44</v>
      </c>
      <c r="O127" s="76"/>
      <c r="P127" s="190">
        <f>O127*H127</f>
        <v>0</v>
      </c>
      <c r="Q127" s="190">
        <v>0</v>
      </c>
      <c r="R127" s="190">
        <f>Q127*H127</f>
        <v>0</v>
      </c>
      <c r="S127" s="190">
        <v>0</v>
      </c>
      <c r="T127" s="191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92" t="s">
        <v>179</v>
      </c>
      <c r="AT127" s="192" t="s">
        <v>319</v>
      </c>
      <c r="AU127" s="192" t="s">
        <v>86</v>
      </c>
      <c r="AY127" s="18" t="s">
        <v>159</v>
      </c>
      <c r="BE127" s="193">
        <f>IF(N127="základní",J127,0)</f>
        <v>0</v>
      </c>
      <c r="BF127" s="193">
        <f>IF(N127="snížená",J127,0)</f>
        <v>0</v>
      </c>
      <c r="BG127" s="193">
        <f>IF(N127="zákl. přenesená",J127,0)</f>
        <v>0</v>
      </c>
      <c r="BH127" s="193">
        <f>IF(N127="sníž. přenesená",J127,0)</f>
        <v>0</v>
      </c>
      <c r="BI127" s="193">
        <f>IF(N127="nulová",J127,0)</f>
        <v>0</v>
      </c>
      <c r="BJ127" s="18" t="s">
        <v>86</v>
      </c>
      <c r="BK127" s="193">
        <f>ROUND(I127*H127,2)</f>
        <v>0</v>
      </c>
      <c r="BL127" s="18" t="s">
        <v>166</v>
      </c>
      <c r="BM127" s="192" t="s">
        <v>166</v>
      </c>
    </row>
    <row r="128" s="2" customFormat="1" ht="33" customHeight="1">
      <c r="A128" s="37"/>
      <c r="B128" s="179"/>
      <c r="C128" s="180" t="s">
        <v>160</v>
      </c>
      <c r="D128" s="180" t="s">
        <v>162</v>
      </c>
      <c r="E128" s="181" t="s">
        <v>547</v>
      </c>
      <c r="F128" s="182" t="s">
        <v>548</v>
      </c>
      <c r="G128" s="183" t="s">
        <v>313</v>
      </c>
      <c r="H128" s="184">
        <v>850</v>
      </c>
      <c r="I128" s="185"/>
      <c r="J128" s="186">
        <f>ROUND(I128*H128,2)</f>
        <v>0</v>
      </c>
      <c r="K128" s="187"/>
      <c r="L128" s="38"/>
      <c r="M128" s="188" t="s">
        <v>1</v>
      </c>
      <c r="N128" s="189" t="s">
        <v>44</v>
      </c>
      <c r="O128" s="76"/>
      <c r="P128" s="190">
        <f>O128*H128</f>
        <v>0</v>
      </c>
      <c r="Q128" s="190">
        <v>0</v>
      </c>
      <c r="R128" s="190">
        <f>Q128*H128</f>
        <v>0</v>
      </c>
      <c r="S128" s="190">
        <v>0</v>
      </c>
      <c r="T128" s="191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92" t="s">
        <v>166</v>
      </c>
      <c r="AT128" s="192" t="s">
        <v>162</v>
      </c>
      <c r="AU128" s="192" t="s">
        <v>86</v>
      </c>
      <c r="AY128" s="18" t="s">
        <v>159</v>
      </c>
      <c r="BE128" s="193">
        <f>IF(N128="základní",J128,0)</f>
        <v>0</v>
      </c>
      <c r="BF128" s="193">
        <f>IF(N128="snížená",J128,0)</f>
        <v>0</v>
      </c>
      <c r="BG128" s="193">
        <f>IF(N128="zákl. přenesená",J128,0)</f>
        <v>0</v>
      </c>
      <c r="BH128" s="193">
        <f>IF(N128="sníž. přenesená",J128,0)</f>
        <v>0</v>
      </c>
      <c r="BI128" s="193">
        <f>IF(N128="nulová",J128,0)</f>
        <v>0</v>
      </c>
      <c r="BJ128" s="18" t="s">
        <v>86</v>
      </c>
      <c r="BK128" s="193">
        <f>ROUND(I128*H128,2)</f>
        <v>0</v>
      </c>
      <c r="BL128" s="18" t="s">
        <v>166</v>
      </c>
      <c r="BM128" s="192" t="s">
        <v>176</v>
      </c>
    </row>
    <row r="129" s="2" customFormat="1" ht="16.5" customHeight="1">
      <c r="A129" s="37"/>
      <c r="B129" s="179"/>
      <c r="C129" s="218" t="s">
        <v>166</v>
      </c>
      <c r="D129" s="218" t="s">
        <v>319</v>
      </c>
      <c r="E129" s="219" t="s">
        <v>549</v>
      </c>
      <c r="F129" s="220" t="s">
        <v>550</v>
      </c>
      <c r="G129" s="221" t="s">
        <v>313</v>
      </c>
      <c r="H129" s="222">
        <v>850</v>
      </c>
      <c r="I129" s="223"/>
      <c r="J129" s="224">
        <f>ROUND(I129*H129,2)</f>
        <v>0</v>
      </c>
      <c r="K129" s="225"/>
      <c r="L129" s="226"/>
      <c r="M129" s="227" t="s">
        <v>1</v>
      </c>
      <c r="N129" s="228" t="s">
        <v>44</v>
      </c>
      <c r="O129" s="76"/>
      <c r="P129" s="190">
        <f>O129*H129</f>
        <v>0</v>
      </c>
      <c r="Q129" s="190">
        <v>0</v>
      </c>
      <c r="R129" s="190">
        <f>Q129*H129</f>
        <v>0</v>
      </c>
      <c r="S129" s="190">
        <v>0</v>
      </c>
      <c r="T129" s="191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2" t="s">
        <v>179</v>
      </c>
      <c r="AT129" s="192" t="s">
        <v>319</v>
      </c>
      <c r="AU129" s="192" t="s">
        <v>86</v>
      </c>
      <c r="AY129" s="18" t="s">
        <v>159</v>
      </c>
      <c r="BE129" s="193">
        <f>IF(N129="základní",J129,0)</f>
        <v>0</v>
      </c>
      <c r="BF129" s="193">
        <f>IF(N129="snížená",J129,0)</f>
        <v>0</v>
      </c>
      <c r="BG129" s="193">
        <f>IF(N129="zákl. přenesená",J129,0)</f>
        <v>0</v>
      </c>
      <c r="BH129" s="193">
        <f>IF(N129="sníž. přenesená",J129,0)</f>
        <v>0</v>
      </c>
      <c r="BI129" s="193">
        <f>IF(N129="nulová",J129,0)</f>
        <v>0</v>
      </c>
      <c r="BJ129" s="18" t="s">
        <v>86</v>
      </c>
      <c r="BK129" s="193">
        <f>ROUND(I129*H129,2)</f>
        <v>0</v>
      </c>
      <c r="BL129" s="18" t="s">
        <v>166</v>
      </c>
      <c r="BM129" s="192" t="s">
        <v>179</v>
      </c>
    </row>
    <row r="130" s="2" customFormat="1" ht="24.15" customHeight="1">
      <c r="A130" s="37"/>
      <c r="B130" s="179"/>
      <c r="C130" s="180" t="s">
        <v>181</v>
      </c>
      <c r="D130" s="180" t="s">
        <v>162</v>
      </c>
      <c r="E130" s="181" t="s">
        <v>551</v>
      </c>
      <c r="F130" s="182" t="s">
        <v>552</v>
      </c>
      <c r="G130" s="183" t="s">
        <v>403</v>
      </c>
      <c r="H130" s="184">
        <v>1</v>
      </c>
      <c r="I130" s="185"/>
      <c r="J130" s="186">
        <f>ROUND(I130*H130,2)</f>
        <v>0</v>
      </c>
      <c r="K130" s="187"/>
      <c r="L130" s="38"/>
      <c r="M130" s="188" t="s">
        <v>1</v>
      </c>
      <c r="N130" s="189" t="s">
        <v>44</v>
      </c>
      <c r="O130" s="76"/>
      <c r="P130" s="190">
        <f>O130*H130</f>
        <v>0</v>
      </c>
      <c r="Q130" s="190">
        <v>0</v>
      </c>
      <c r="R130" s="190">
        <f>Q130*H130</f>
        <v>0</v>
      </c>
      <c r="S130" s="190">
        <v>0</v>
      </c>
      <c r="T130" s="191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2" t="s">
        <v>166</v>
      </c>
      <c r="AT130" s="192" t="s">
        <v>162</v>
      </c>
      <c r="AU130" s="192" t="s">
        <v>86</v>
      </c>
      <c r="AY130" s="18" t="s">
        <v>159</v>
      </c>
      <c r="BE130" s="193">
        <f>IF(N130="základní",J130,0)</f>
        <v>0</v>
      </c>
      <c r="BF130" s="193">
        <f>IF(N130="snížená",J130,0)</f>
        <v>0</v>
      </c>
      <c r="BG130" s="193">
        <f>IF(N130="zákl. přenesená",J130,0)</f>
        <v>0</v>
      </c>
      <c r="BH130" s="193">
        <f>IF(N130="sníž. přenesená",J130,0)</f>
        <v>0</v>
      </c>
      <c r="BI130" s="193">
        <f>IF(N130="nulová",J130,0)</f>
        <v>0</v>
      </c>
      <c r="BJ130" s="18" t="s">
        <v>86</v>
      </c>
      <c r="BK130" s="193">
        <f>ROUND(I130*H130,2)</f>
        <v>0</v>
      </c>
      <c r="BL130" s="18" t="s">
        <v>166</v>
      </c>
      <c r="BM130" s="192" t="s">
        <v>184</v>
      </c>
    </row>
    <row r="131" s="2" customFormat="1" ht="16.5" customHeight="1">
      <c r="A131" s="37"/>
      <c r="B131" s="179"/>
      <c r="C131" s="218" t="s">
        <v>176</v>
      </c>
      <c r="D131" s="218" t="s">
        <v>319</v>
      </c>
      <c r="E131" s="219" t="s">
        <v>553</v>
      </c>
      <c r="F131" s="220" t="s">
        <v>554</v>
      </c>
      <c r="G131" s="221" t="s">
        <v>555</v>
      </c>
      <c r="H131" s="222">
        <v>1</v>
      </c>
      <c r="I131" s="223"/>
      <c r="J131" s="224">
        <f>ROUND(I131*H131,2)</f>
        <v>0</v>
      </c>
      <c r="K131" s="225"/>
      <c r="L131" s="226"/>
      <c r="M131" s="227" t="s">
        <v>1</v>
      </c>
      <c r="N131" s="228" t="s">
        <v>44</v>
      </c>
      <c r="O131" s="76"/>
      <c r="P131" s="190">
        <f>O131*H131</f>
        <v>0</v>
      </c>
      <c r="Q131" s="190">
        <v>0</v>
      </c>
      <c r="R131" s="190">
        <f>Q131*H131</f>
        <v>0</v>
      </c>
      <c r="S131" s="190">
        <v>0</v>
      </c>
      <c r="T131" s="191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2" t="s">
        <v>179</v>
      </c>
      <c r="AT131" s="192" t="s">
        <v>319</v>
      </c>
      <c r="AU131" s="192" t="s">
        <v>86</v>
      </c>
      <c r="AY131" s="18" t="s">
        <v>159</v>
      </c>
      <c r="BE131" s="193">
        <f>IF(N131="základní",J131,0)</f>
        <v>0</v>
      </c>
      <c r="BF131" s="193">
        <f>IF(N131="snížená",J131,0)</f>
        <v>0</v>
      </c>
      <c r="BG131" s="193">
        <f>IF(N131="zákl. přenesená",J131,0)</f>
        <v>0</v>
      </c>
      <c r="BH131" s="193">
        <f>IF(N131="sníž. přenesená",J131,0)</f>
        <v>0</v>
      </c>
      <c r="BI131" s="193">
        <f>IF(N131="nulová",J131,0)</f>
        <v>0</v>
      </c>
      <c r="BJ131" s="18" t="s">
        <v>86</v>
      </c>
      <c r="BK131" s="193">
        <f>ROUND(I131*H131,2)</f>
        <v>0</v>
      </c>
      <c r="BL131" s="18" t="s">
        <v>166</v>
      </c>
      <c r="BM131" s="192" t="s">
        <v>8</v>
      </c>
    </row>
    <row r="132" s="2" customFormat="1" ht="24.15" customHeight="1">
      <c r="A132" s="37"/>
      <c r="B132" s="179"/>
      <c r="C132" s="180" t="s">
        <v>187</v>
      </c>
      <c r="D132" s="180" t="s">
        <v>162</v>
      </c>
      <c r="E132" s="181" t="s">
        <v>556</v>
      </c>
      <c r="F132" s="182" t="s">
        <v>557</v>
      </c>
      <c r="G132" s="183" t="s">
        <v>403</v>
      </c>
      <c r="H132" s="184">
        <v>9</v>
      </c>
      <c r="I132" s="185"/>
      <c r="J132" s="186">
        <f>ROUND(I132*H132,2)</f>
        <v>0</v>
      </c>
      <c r="K132" s="187"/>
      <c r="L132" s="38"/>
      <c r="M132" s="188" t="s">
        <v>1</v>
      </c>
      <c r="N132" s="189" t="s">
        <v>44</v>
      </c>
      <c r="O132" s="76"/>
      <c r="P132" s="190">
        <f>O132*H132</f>
        <v>0</v>
      </c>
      <c r="Q132" s="190">
        <v>0</v>
      </c>
      <c r="R132" s="190">
        <f>Q132*H132</f>
        <v>0</v>
      </c>
      <c r="S132" s="190">
        <v>0</v>
      </c>
      <c r="T132" s="191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92" t="s">
        <v>166</v>
      </c>
      <c r="AT132" s="192" t="s">
        <v>162</v>
      </c>
      <c r="AU132" s="192" t="s">
        <v>86</v>
      </c>
      <c r="AY132" s="18" t="s">
        <v>159</v>
      </c>
      <c r="BE132" s="193">
        <f>IF(N132="základní",J132,0)</f>
        <v>0</v>
      </c>
      <c r="BF132" s="193">
        <f>IF(N132="snížená",J132,0)</f>
        <v>0</v>
      </c>
      <c r="BG132" s="193">
        <f>IF(N132="zákl. přenesená",J132,0)</f>
        <v>0</v>
      </c>
      <c r="BH132" s="193">
        <f>IF(N132="sníž. přenesená",J132,0)</f>
        <v>0</v>
      </c>
      <c r="BI132" s="193">
        <f>IF(N132="nulová",J132,0)</f>
        <v>0</v>
      </c>
      <c r="BJ132" s="18" t="s">
        <v>86</v>
      </c>
      <c r="BK132" s="193">
        <f>ROUND(I132*H132,2)</f>
        <v>0</v>
      </c>
      <c r="BL132" s="18" t="s">
        <v>166</v>
      </c>
      <c r="BM132" s="192" t="s">
        <v>190</v>
      </c>
    </row>
    <row r="133" s="2" customFormat="1" ht="16.5" customHeight="1">
      <c r="A133" s="37"/>
      <c r="B133" s="179"/>
      <c r="C133" s="218" t="s">
        <v>179</v>
      </c>
      <c r="D133" s="218" t="s">
        <v>319</v>
      </c>
      <c r="E133" s="219" t="s">
        <v>558</v>
      </c>
      <c r="F133" s="220" t="s">
        <v>559</v>
      </c>
      <c r="G133" s="221" t="s">
        <v>555</v>
      </c>
      <c r="H133" s="222">
        <v>9</v>
      </c>
      <c r="I133" s="223"/>
      <c r="J133" s="224">
        <f>ROUND(I133*H133,2)</f>
        <v>0</v>
      </c>
      <c r="K133" s="225"/>
      <c r="L133" s="226"/>
      <c r="M133" s="227" t="s">
        <v>1</v>
      </c>
      <c r="N133" s="228" t="s">
        <v>44</v>
      </c>
      <c r="O133" s="76"/>
      <c r="P133" s="190">
        <f>O133*H133</f>
        <v>0</v>
      </c>
      <c r="Q133" s="190">
        <v>0</v>
      </c>
      <c r="R133" s="190">
        <f>Q133*H133</f>
        <v>0</v>
      </c>
      <c r="S133" s="190">
        <v>0</v>
      </c>
      <c r="T133" s="191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2" t="s">
        <v>179</v>
      </c>
      <c r="AT133" s="192" t="s">
        <v>319</v>
      </c>
      <c r="AU133" s="192" t="s">
        <v>86</v>
      </c>
      <c r="AY133" s="18" t="s">
        <v>159</v>
      </c>
      <c r="BE133" s="193">
        <f>IF(N133="základní",J133,0)</f>
        <v>0</v>
      </c>
      <c r="BF133" s="193">
        <f>IF(N133="snížená",J133,0)</f>
        <v>0</v>
      </c>
      <c r="BG133" s="193">
        <f>IF(N133="zákl. přenesená",J133,0)</f>
        <v>0</v>
      </c>
      <c r="BH133" s="193">
        <f>IF(N133="sníž. přenesená",J133,0)</f>
        <v>0</v>
      </c>
      <c r="BI133" s="193">
        <f>IF(N133="nulová",J133,0)</f>
        <v>0</v>
      </c>
      <c r="BJ133" s="18" t="s">
        <v>86</v>
      </c>
      <c r="BK133" s="193">
        <f>ROUND(I133*H133,2)</f>
        <v>0</v>
      </c>
      <c r="BL133" s="18" t="s">
        <v>166</v>
      </c>
      <c r="BM133" s="192" t="s">
        <v>193</v>
      </c>
    </row>
    <row r="134" s="2" customFormat="1" ht="24.15" customHeight="1">
      <c r="A134" s="37"/>
      <c r="B134" s="179"/>
      <c r="C134" s="180" t="s">
        <v>194</v>
      </c>
      <c r="D134" s="180" t="s">
        <v>162</v>
      </c>
      <c r="E134" s="181" t="s">
        <v>560</v>
      </c>
      <c r="F134" s="182" t="s">
        <v>561</v>
      </c>
      <c r="G134" s="183" t="s">
        <v>403</v>
      </c>
      <c r="H134" s="184">
        <v>4</v>
      </c>
      <c r="I134" s="185"/>
      <c r="J134" s="186">
        <f>ROUND(I134*H134,2)</f>
        <v>0</v>
      </c>
      <c r="K134" s="187"/>
      <c r="L134" s="38"/>
      <c r="M134" s="188" t="s">
        <v>1</v>
      </c>
      <c r="N134" s="189" t="s">
        <v>44</v>
      </c>
      <c r="O134" s="76"/>
      <c r="P134" s="190">
        <f>O134*H134</f>
        <v>0</v>
      </c>
      <c r="Q134" s="190">
        <v>0</v>
      </c>
      <c r="R134" s="190">
        <f>Q134*H134</f>
        <v>0</v>
      </c>
      <c r="S134" s="190">
        <v>0</v>
      </c>
      <c r="T134" s="191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92" t="s">
        <v>166</v>
      </c>
      <c r="AT134" s="192" t="s">
        <v>162</v>
      </c>
      <c r="AU134" s="192" t="s">
        <v>86</v>
      </c>
      <c r="AY134" s="18" t="s">
        <v>159</v>
      </c>
      <c r="BE134" s="193">
        <f>IF(N134="základní",J134,0)</f>
        <v>0</v>
      </c>
      <c r="BF134" s="193">
        <f>IF(N134="snížená",J134,0)</f>
        <v>0</v>
      </c>
      <c r="BG134" s="193">
        <f>IF(N134="zákl. přenesená",J134,0)</f>
        <v>0</v>
      </c>
      <c r="BH134" s="193">
        <f>IF(N134="sníž. přenesená",J134,0)</f>
        <v>0</v>
      </c>
      <c r="BI134" s="193">
        <f>IF(N134="nulová",J134,0)</f>
        <v>0</v>
      </c>
      <c r="BJ134" s="18" t="s">
        <v>86</v>
      </c>
      <c r="BK134" s="193">
        <f>ROUND(I134*H134,2)</f>
        <v>0</v>
      </c>
      <c r="BL134" s="18" t="s">
        <v>166</v>
      </c>
      <c r="BM134" s="192" t="s">
        <v>197</v>
      </c>
    </row>
    <row r="135" s="2" customFormat="1" ht="16.5" customHeight="1">
      <c r="A135" s="37"/>
      <c r="B135" s="179"/>
      <c r="C135" s="218" t="s">
        <v>184</v>
      </c>
      <c r="D135" s="218" t="s">
        <v>319</v>
      </c>
      <c r="E135" s="219" t="s">
        <v>562</v>
      </c>
      <c r="F135" s="220" t="s">
        <v>563</v>
      </c>
      <c r="G135" s="221" t="s">
        <v>555</v>
      </c>
      <c r="H135" s="222">
        <v>4</v>
      </c>
      <c r="I135" s="223"/>
      <c r="J135" s="224">
        <f>ROUND(I135*H135,2)</f>
        <v>0</v>
      </c>
      <c r="K135" s="225"/>
      <c r="L135" s="226"/>
      <c r="M135" s="227" t="s">
        <v>1</v>
      </c>
      <c r="N135" s="228" t="s">
        <v>44</v>
      </c>
      <c r="O135" s="76"/>
      <c r="P135" s="190">
        <f>O135*H135</f>
        <v>0</v>
      </c>
      <c r="Q135" s="190">
        <v>0</v>
      </c>
      <c r="R135" s="190">
        <f>Q135*H135</f>
        <v>0</v>
      </c>
      <c r="S135" s="190">
        <v>0</v>
      </c>
      <c r="T135" s="191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92" t="s">
        <v>179</v>
      </c>
      <c r="AT135" s="192" t="s">
        <v>319</v>
      </c>
      <c r="AU135" s="192" t="s">
        <v>86</v>
      </c>
      <c r="AY135" s="18" t="s">
        <v>159</v>
      </c>
      <c r="BE135" s="193">
        <f>IF(N135="základní",J135,0)</f>
        <v>0</v>
      </c>
      <c r="BF135" s="193">
        <f>IF(N135="snížená",J135,0)</f>
        <v>0</v>
      </c>
      <c r="BG135" s="193">
        <f>IF(N135="zákl. přenesená",J135,0)</f>
        <v>0</v>
      </c>
      <c r="BH135" s="193">
        <f>IF(N135="sníž. přenesená",J135,0)</f>
        <v>0</v>
      </c>
      <c r="BI135" s="193">
        <f>IF(N135="nulová",J135,0)</f>
        <v>0</v>
      </c>
      <c r="BJ135" s="18" t="s">
        <v>86</v>
      </c>
      <c r="BK135" s="193">
        <f>ROUND(I135*H135,2)</f>
        <v>0</v>
      </c>
      <c r="BL135" s="18" t="s">
        <v>166</v>
      </c>
      <c r="BM135" s="192" t="s">
        <v>200</v>
      </c>
    </row>
    <row r="136" s="2" customFormat="1" ht="16.5" customHeight="1">
      <c r="A136" s="37"/>
      <c r="B136" s="179"/>
      <c r="C136" s="218" t="s">
        <v>201</v>
      </c>
      <c r="D136" s="218" t="s">
        <v>319</v>
      </c>
      <c r="E136" s="219" t="s">
        <v>564</v>
      </c>
      <c r="F136" s="220" t="s">
        <v>565</v>
      </c>
      <c r="G136" s="221" t="s">
        <v>403</v>
      </c>
      <c r="H136" s="222">
        <v>1</v>
      </c>
      <c r="I136" s="223"/>
      <c r="J136" s="224">
        <f>ROUND(I136*H136,2)</f>
        <v>0</v>
      </c>
      <c r="K136" s="225"/>
      <c r="L136" s="226"/>
      <c r="M136" s="227" t="s">
        <v>1</v>
      </c>
      <c r="N136" s="228" t="s">
        <v>44</v>
      </c>
      <c r="O136" s="76"/>
      <c r="P136" s="190">
        <f>O136*H136</f>
        <v>0</v>
      </c>
      <c r="Q136" s="190">
        <v>3.0000000000000001E-05</v>
      </c>
      <c r="R136" s="190">
        <f>Q136*H136</f>
        <v>3.0000000000000001E-05</v>
      </c>
      <c r="S136" s="190">
        <v>0</v>
      </c>
      <c r="T136" s="191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2" t="s">
        <v>179</v>
      </c>
      <c r="AT136" s="192" t="s">
        <v>319</v>
      </c>
      <c r="AU136" s="192" t="s">
        <v>86</v>
      </c>
      <c r="AY136" s="18" t="s">
        <v>159</v>
      </c>
      <c r="BE136" s="193">
        <f>IF(N136="základní",J136,0)</f>
        <v>0</v>
      </c>
      <c r="BF136" s="193">
        <f>IF(N136="snížená",J136,0)</f>
        <v>0</v>
      </c>
      <c r="BG136" s="193">
        <f>IF(N136="zákl. přenesená",J136,0)</f>
        <v>0</v>
      </c>
      <c r="BH136" s="193">
        <f>IF(N136="sníž. přenesená",J136,0)</f>
        <v>0</v>
      </c>
      <c r="BI136" s="193">
        <f>IF(N136="nulová",J136,0)</f>
        <v>0</v>
      </c>
      <c r="BJ136" s="18" t="s">
        <v>86</v>
      </c>
      <c r="BK136" s="193">
        <f>ROUND(I136*H136,2)</f>
        <v>0</v>
      </c>
      <c r="BL136" s="18" t="s">
        <v>166</v>
      </c>
      <c r="BM136" s="192" t="s">
        <v>204</v>
      </c>
    </row>
    <row r="137" s="2" customFormat="1" ht="16.5" customHeight="1">
      <c r="A137" s="37"/>
      <c r="B137" s="179"/>
      <c r="C137" s="218" t="s">
        <v>8</v>
      </c>
      <c r="D137" s="218" t="s">
        <v>319</v>
      </c>
      <c r="E137" s="219" t="s">
        <v>566</v>
      </c>
      <c r="F137" s="220" t="s">
        <v>567</v>
      </c>
      <c r="G137" s="221" t="s">
        <v>403</v>
      </c>
      <c r="H137" s="222">
        <v>1</v>
      </c>
      <c r="I137" s="223"/>
      <c r="J137" s="224">
        <f>ROUND(I137*H137,2)</f>
        <v>0</v>
      </c>
      <c r="K137" s="225"/>
      <c r="L137" s="226"/>
      <c r="M137" s="227" t="s">
        <v>1</v>
      </c>
      <c r="N137" s="228" t="s">
        <v>44</v>
      </c>
      <c r="O137" s="76"/>
      <c r="P137" s="190">
        <f>O137*H137</f>
        <v>0</v>
      </c>
      <c r="Q137" s="190">
        <v>2.0000000000000002E-05</v>
      </c>
      <c r="R137" s="190">
        <f>Q137*H137</f>
        <v>2.0000000000000002E-05</v>
      </c>
      <c r="S137" s="190">
        <v>0</v>
      </c>
      <c r="T137" s="191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2" t="s">
        <v>179</v>
      </c>
      <c r="AT137" s="192" t="s">
        <v>319</v>
      </c>
      <c r="AU137" s="192" t="s">
        <v>86</v>
      </c>
      <c r="AY137" s="18" t="s">
        <v>159</v>
      </c>
      <c r="BE137" s="193">
        <f>IF(N137="základní",J137,0)</f>
        <v>0</v>
      </c>
      <c r="BF137" s="193">
        <f>IF(N137="snížená",J137,0)</f>
        <v>0</v>
      </c>
      <c r="BG137" s="193">
        <f>IF(N137="zákl. přenesená",J137,0)</f>
        <v>0</v>
      </c>
      <c r="BH137" s="193">
        <f>IF(N137="sníž. přenesená",J137,0)</f>
        <v>0</v>
      </c>
      <c r="BI137" s="193">
        <f>IF(N137="nulová",J137,0)</f>
        <v>0</v>
      </c>
      <c r="BJ137" s="18" t="s">
        <v>86</v>
      </c>
      <c r="BK137" s="193">
        <f>ROUND(I137*H137,2)</f>
        <v>0</v>
      </c>
      <c r="BL137" s="18" t="s">
        <v>166</v>
      </c>
      <c r="BM137" s="192" t="s">
        <v>207</v>
      </c>
    </row>
    <row r="138" s="2" customFormat="1" ht="24.15" customHeight="1">
      <c r="A138" s="37"/>
      <c r="B138" s="179"/>
      <c r="C138" s="180" t="s">
        <v>208</v>
      </c>
      <c r="D138" s="180" t="s">
        <v>162</v>
      </c>
      <c r="E138" s="181" t="s">
        <v>568</v>
      </c>
      <c r="F138" s="182" t="s">
        <v>569</v>
      </c>
      <c r="G138" s="183" t="s">
        <v>403</v>
      </c>
      <c r="H138" s="184">
        <v>24</v>
      </c>
      <c r="I138" s="185"/>
      <c r="J138" s="186">
        <f>ROUND(I138*H138,2)</f>
        <v>0</v>
      </c>
      <c r="K138" s="187"/>
      <c r="L138" s="38"/>
      <c r="M138" s="188" t="s">
        <v>1</v>
      </c>
      <c r="N138" s="189" t="s">
        <v>44</v>
      </c>
      <c r="O138" s="76"/>
      <c r="P138" s="190">
        <f>O138*H138</f>
        <v>0</v>
      </c>
      <c r="Q138" s="190">
        <v>0</v>
      </c>
      <c r="R138" s="190">
        <f>Q138*H138</f>
        <v>0</v>
      </c>
      <c r="S138" s="190">
        <v>0</v>
      </c>
      <c r="T138" s="191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2" t="s">
        <v>166</v>
      </c>
      <c r="AT138" s="192" t="s">
        <v>162</v>
      </c>
      <c r="AU138" s="192" t="s">
        <v>86</v>
      </c>
      <c r="AY138" s="18" t="s">
        <v>159</v>
      </c>
      <c r="BE138" s="193">
        <f>IF(N138="základní",J138,0)</f>
        <v>0</v>
      </c>
      <c r="BF138" s="193">
        <f>IF(N138="snížená",J138,0)</f>
        <v>0</v>
      </c>
      <c r="BG138" s="193">
        <f>IF(N138="zákl. přenesená",J138,0)</f>
        <v>0</v>
      </c>
      <c r="BH138" s="193">
        <f>IF(N138="sníž. přenesená",J138,0)</f>
        <v>0</v>
      </c>
      <c r="BI138" s="193">
        <f>IF(N138="nulová",J138,0)</f>
        <v>0</v>
      </c>
      <c r="BJ138" s="18" t="s">
        <v>86</v>
      </c>
      <c r="BK138" s="193">
        <f>ROUND(I138*H138,2)</f>
        <v>0</v>
      </c>
      <c r="BL138" s="18" t="s">
        <v>166</v>
      </c>
      <c r="BM138" s="192" t="s">
        <v>211</v>
      </c>
    </row>
    <row r="139" s="2" customFormat="1" ht="16.5" customHeight="1">
      <c r="A139" s="37"/>
      <c r="B139" s="179"/>
      <c r="C139" s="218" t="s">
        <v>190</v>
      </c>
      <c r="D139" s="218" t="s">
        <v>319</v>
      </c>
      <c r="E139" s="219" t="s">
        <v>570</v>
      </c>
      <c r="F139" s="220" t="s">
        <v>571</v>
      </c>
      <c r="G139" s="221" t="s">
        <v>555</v>
      </c>
      <c r="H139" s="222">
        <v>24</v>
      </c>
      <c r="I139" s="223"/>
      <c r="J139" s="224">
        <f>ROUND(I139*H139,2)</f>
        <v>0</v>
      </c>
      <c r="K139" s="225"/>
      <c r="L139" s="226"/>
      <c r="M139" s="227" t="s">
        <v>1</v>
      </c>
      <c r="N139" s="228" t="s">
        <v>44</v>
      </c>
      <c r="O139" s="76"/>
      <c r="P139" s="190">
        <f>O139*H139</f>
        <v>0</v>
      </c>
      <c r="Q139" s="190">
        <v>0</v>
      </c>
      <c r="R139" s="190">
        <f>Q139*H139</f>
        <v>0</v>
      </c>
      <c r="S139" s="190">
        <v>0</v>
      </c>
      <c r="T139" s="191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92" t="s">
        <v>179</v>
      </c>
      <c r="AT139" s="192" t="s">
        <v>319</v>
      </c>
      <c r="AU139" s="192" t="s">
        <v>86</v>
      </c>
      <c r="AY139" s="18" t="s">
        <v>159</v>
      </c>
      <c r="BE139" s="193">
        <f>IF(N139="základní",J139,0)</f>
        <v>0</v>
      </c>
      <c r="BF139" s="193">
        <f>IF(N139="snížená",J139,0)</f>
        <v>0</v>
      </c>
      <c r="BG139" s="193">
        <f>IF(N139="zákl. přenesená",J139,0)</f>
        <v>0</v>
      </c>
      <c r="BH139" s="193">
        <f>IF(N139="sníž. přenesená",J139,0)</f>
        <v>0</v>
      </c>
      <c r="BI139" s="193">
        <f>IF(N139="nulová",J139,0)</f>
        <v>0</v>
      </c>
      <c r="BJ139" s="18" t="s">
        <v>86</v>
      </c>
      <c r="BK139" s="193">
        <f>ROUND(I139*H139,2)</f>
        <v>0</v>
      </c>
      <c r="BL139" s="18" t="s">
        <v>166</v>
      </c>
      <c r="BM139" s="192" t="s">
        <v>214</v>
      </c>
    </row>
    <row r="140" s="2" customFormat="1" ht="33" customHeight="1">
      <c r="A140" s="37"/>
      <c r="B140" s="179"/>
      <c r="C140" s="180" t="s">
        <v>215</v>
      </c>
      <c r="D140" s="180" t="s">
        <v>162</v>
      </c>
      <c r="E140" s="181" t="s">
        <v>572</v>
      </c>
      <c r="F140" s="182" t="s">
        <v>573</v>
      </c>
      <c r="G140" s="183" t="s">
        <v>403</v>
      </c>
      <c r="H140" s="184">
        <v>24</v>
      </c>
      <c r="I140" s="185"/>
      <c r="J140" s="186">
        <f>ROUND(I140*H140,2)</f>
        <v>0</v>
      </c>
      <c r="K140" s="187"/>
      <c r="L140" s="38"/>
      <c r="M140" s="188" t="s">
        <v>1</v>
      </c>
      <c r="N140" s="189" t="s">
        <v>44</v>
      </c>
      <c r="O140" s="76"/>
      <c r="P140" s="190">
        <f>O140*H140</f>
        <v>0</v>
      </c>
      <c r="Q140" s="190">
        <v>0</v>
      </c>
      <c r="R140" s="190">
        <f>Q140*H140</f>
        <v>0</v>
      </c>
      <c r="S140" s="190">
        <v>0</v>
      </c>
      <c r="T140" s="191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2" t="s">
        <v>166</v>
      </c>
      <c r="AT140" s="192" t="s">
        <v>162</v>
      </c>
      <c r="AU140" s="192" t="s">
        <v>86</v>
      </c>
      <c r="AY140" s="18" t="s">
        <v>159</v>
      </c>
      <c r="BE140" s="193">
        <f>IF(N140="základní",J140,0)</f>
        <v>0</v>
      </c>
      <c r="BF140" s="193">
        <f>IF(N140="snížená",J140,0)</f>
        <v>0</v>
      </c>
      <c r="BG140" s="193">
        <f>IF(N140="zákl. přenesená",J140,0)</f>
        <v>0</v>
      </c>
      <c r="BH140" s="193">
        <f>IF(N140="sníž. přenesená",J140,0)</f>
        <v>0</v>
      </c>
      <c r="BI140" s="193">
        <f>IF(N140="nulová",J140,0)</f>
        <v>0</v>
      </c>
      <c r="BJ140" s="18" t="s">
        <v>86</v>
      </c>
      <c r="BK140" s="193">
        <f>ROUND(I140*H140,2)</f>
        <v>0</v>
      </c>
      <c r="BL140" s="18" t="s">
        <v>166</v>
      </c>
      <c r="BM140" s="192" t="s">
        <v>219</v>
      </c>
    </row>
    <row r="141" s="2" customFormat="1" ht="16.5" customHeight="1">
      <c r="A141" s="37"/>
      <c r="B141" s="179"/>
      <c r="C141" s="218" t="s">
        <v>193</v>
      </c>
      <c r="D141" s="218" t="s">
        <v>319</v>
      </c>
      <c r="E141" s="219" t="s">
        <v>574</v>
      </c>
      <c r="F141" s="220" t="s">
        <v>575</v>
      </c>
      <c r="G141" s="221" t="s">
        <v>555</v>
      </c>
      <c r="H141" s="222">
        <v>14</v>
      </c>
      <c r="I141" s="223"/>
      <c r="J141" s="224">
        <f>ROUND(I141*H141,2)</f>
        <v>0</v>
      </c>
      <c r="K141" s="225"/>
      <c r="L141" s="226"/>
      <c r="M141" s="227" t="s">
        <v>1</v>
      </c>
      <c r="N141" s="228" t="s">
        <v>44</v>
      </c>
      <c r="O141" s="76"/>
      <c r="P141" s="190">
        <f>O141*H141</f>
        <v>0</v>
      </c>
      <c r="Q141" s="190">
        <v>0</v>
      </c>
      <c r="R141" s="190">
        <f>Q141*H141</f>
        <v>0</v>
      </c>
      <c r="S141" s="190">
        <v>0</v>
      </c>
      <c r="T141" s="191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92" t="s">
        <v>179</v>
      </c>
      <c r="AT141" s="192" t="s">
        <v>319</v>
      </c>
      <c r="AU141" s="192" t="s">
        <v>86</v>
      </c>
      <c r="AY141" s="18" t="s">
        <v>159</v>
      </c>
      <c r="BE141" s="193">
        <f>IF(N141="základní",J141,0)</f>
        <v>0</v>
      </c>
      <c r="BF141" s="193">
        <f>IF(N141="snížená",J141,0)</f>
        <v>0</v>
      </c>
      <c r="BG141" s="193">
        <f>IF(N141="zákl. přenesená",J141,0)</f>
        <v>0</v>
      </c>
      <c r="BH141" s="193">
        <f>IF(N141="sníž. přenesená",J141,0)</f>
        <v>0</v>
      </c>
      <c r="BI141" s="193">
        <f>IF(N141="nulová",J141,0)</f>
        <v>0</v>
      </c>
      <c r="BJ141" s="18" t="s">
        <v>86</v>
      </c>
      <c r="BK141" s="193">
        <f>ROUND(I141*H141,2)</f>
        <v>0</v>
      </c>
      <c r="BL141" s="18" t="s">
        <v>166</v>
      </c>
      <c r="BM141" s="192" t="s">
        <v>221</v>
      </c>
    </row>
    <row r="142" s="2" customFormat="1" ht="16.5" customHeight="1">
      <c r="A142" s="37"/>
      <c r="B142" s="179"/>
      <c r="C142" s="218" t="s">
        <v>222</v>
      </c>
      <c r="D142" s="218" t="s">
        <v>319</v>
      </c>
      <c r="E142" s="219" t="s">
        <v>576</v>
      </c>
      <c r="F142" s="220" t="s">
        <v>577</v>
      </c>
      <c r="G142" s="221" t="s">
        <v>555</v>
      </c>
      <c r="H142" s="222">
        <v>10</v>
      </c>
      <c r="I142" s="223"/>
      <c r="J142" s="224">
        <f>ROUND(I142*H142,2)</f>
        <v>0</v>
      </c>
      <c r="K142" s="225"/>
      <c r="L142" s="226"/>
      <c r="M142" s="227" t="s">
        <v>1</v>
      </c>
      <c r="N142" s="228" t="s">
        <v>44</v>
      </c>
      <c r="O142" s="76"/>
      <c r="P142" s="190">
        <f>O142*H142</f>
        <v>0</v>
      </c>
      <c r="Q142" s="190">
        <v>0</v>
      </c>
      <c r="R142" s="190">
        <f>Q142*H142</f>
        <v>0</v>
      </c>
      <c r="S142" s="190">
        <v>0</v>
      </c>
      <c r="T142" s="191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92" t="s">
        <v>179</v>
      </c>
      <c r="AT142" s="192" t="s">
        <v>319</v>
      </c>
      <c r="AU142" s="192" t="s">
        <v>86</v>
      </c>
      <c r="AY142" s="18" t="s">
        <v>159</v>
      </c>
      <c r="BE142" s="193">
        <f>IF(N142="základní",J142,0)</f>
        <v>0</v>
      </c>
      <c r="BF142" s="193">
        <f>IF(N142="snížená",J142,0)</f>
        <v>0</v>
      </c>
      <c r="BG142" s="193">
        <f>IF(N142="zákl. přenesená",J142,0)</f>
        <v>0</v>
      </c>
      <c r="BH142" s="193">
        <f>IF(N142="sníž. přenesená",J142,0)</f>
        <v>0</v>
      </c>
      <c r="BI142" s="193">
        <f>IF(N142="nulová",J142,0)</f>
        <v>0</v>
      </c>
      <c r="BJ142" s="18" t="s">
        <v>86</v>
      </c>
      <c r="BK142" s="193">
        <f>ROUND(I142*H142,2)</f>
        <v>0</v>
      </c>
      <c r="BL142" s="18" t="s">
        <v>166</v>
      </c>
      <c r="BM142" s="192" t="s">
        <v>224</v>
      </c>
    </row>
    <row r="143" s="2" customFormat="1" ht="33" customHeight="1">
      <c r="A143" s="37"/>
      <c r="B143" s="179"/>
      <c r="C143" s="180" t="s">
        <v>197</v>
      </c>
      <c r="D143" s="180" t="s">
        <v>162</v>
      </c>
      <c r="E143" s="181" t="s">
        <v>578</v>
      </c>
      <c r="F143" s="182" t="s">
        <v>579</v>
      </c>
      <c r="G143" s="183" t="s">
        <v>313</v>
      </c>
      <c r="H143" s="184">
        <v>18</v>
      </c>
      <c r="I143" s="185"/>
      <c r="J143" s="186">
        <f>ROUND(I143*H143,2)</f>
        <v>0</v>
      </c>
      <c r="K143" s="187"/>
      <c r="L143" s="38"/>
      <c r="M143" s="188" t="s">
        <v>1</v>
      </c>
      <c r="N143" s="189" t="s">
        <v>44</v>
      </c>
      <c r="O143" s="76"/>
      <c r="P143" s="190">
        <f>O143*H143</f>
        <v>0</v>
      </c>
      <c r="Q143" s="190">
        <v>0</v>
      </c>
      <c r="R143" s="190">
        <f>Q143*H143</f>
        <v>0</v>
      </c>
      <c r="S143" s="190">
        <v>0</v>
      </c>
      <c r="T143" s="191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92" t="s">
        <v>166</v>
      </c>
      <c r="AT143" s="192" t="s">
        <v>162</v>
      </c>
      <c r="AU143" s="192" t="s">
        <v>86</v>
      </c>
      <c r="AY143" s="18" t="s">
        <v>159</v>
      </c>
      <c r="BE143" s="193">
        <f>IF(N143="základní",J143,0)</f>
        <v>0</v>
      </c>
      <c r="BF143" s="193">
        <f>IF(N143="snížená",J143,0)</f>
        <v>0</v>
      </c>
      <c r="BG143" s="193">
        <f>IF(N143="zákl. přenesená",J143,0)</f>
        <v>0</v>
      </c>
      <c r="BH143" s="193">
        <f>IF(N143="sníž. přenesená",J143,0)</f>
        <v>0</v>
      </c>
      <c r="BI143" s="193">
        <f>IF(N143="nulová",J143,0)</f>
        <v>0</v>
      </c>
      <c r="BJ143" s="18" t="s">
        <v>86</v>
      </c>
      <c r="BK143" s="193">
        <f>ROUND(I143*H143,2)</f>
        <v>0</v>
      </c>
      <c r="BL143" s="18" t="s">
        <v>166</v>
      </c>
      <c r="BM143" s="192" t="s">
        <v>226</v>
      </c>
    </row>
    <row r="144" s="2" customFormat="1" ht="16.5" customHeight="1">
      <c r="A144" s="37"/>
      <c r="B144" s="179"/>
      <c r="C144" s="218" t="s">
        <v>227</v>
      </c>
      <c r="D144" s="218" t="s">
        <v>319</v>
      </c>
      <c r="E144" s="219" t="s">
        <v>580</v>
      </c>
      <c r="F144" s="220" t="s">
        <v>581</v>
      </c>
      <c r="G144" s="221" t="s">
        <v>555</v>
      </c>
      <c r="H144" s="222">
        <v>8</v>
      </c>
      <c r="I144" s="223"/>
      <c r="J144" s="224">
        <f>ROUND(I144*H144,2)</f>
        <v>0</v>
      </c>
      <c r="K144" s="225"/>
      <c r="L144" s="226"/>
      <c r="M144" s="227" t="s">
        <v>1</v>
      </c>
      <c r="N144" s="228" t="s">
        <v>44</v>
      </c>
      <c r="O144" s="76"/>
      <c r="P144" s="190">
        <f>O144*H144</f>
        <v>0</v>
      </c>
      <c r="Q144" s="190">
        <v>0</v>
      </c>
      <c r="R144" s="190">
        <f>Q144*H144</f>
        <v>0</v>
      </c>
      <c r="S144" s="190">
        <v>0</v>
      </c>
      <c r="T144" s="191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92" t="s">
        <v>179</v>
      </c>
      <c r="AT144" s="192" t="s">
        <v>319</v>
      </c>
      <c r="AU144" s="192" t="s">
        <v>86</v>
      </c>
      <c r="AY144" s="18" t="s">
        <v>159</v>
      </c>
      <c r="BE144" s="193">
        <f>IF(N144="základní",J144,0)</f>
        <v>0</v>
      </c>
      <c r="BF144" s="193">
        <f>IF(N144="snížená",J144,0)</f>
        <v>0</v>
      </c>
      <c r="BG144" s="193">
        <f>IF(N144="zákl. přenesená",J144,0)</f>
        <v>0</v>
      </c>
      <c r="BH144" s="193">
        <f>IF(N144="sníž. přenesená",J144,0)</f>
        <v>0</v>
      </c>
      <c r="BI144" s="193">
        <f>IF(N144="nulová",J144,0)</f>
        <v>0</v>
      </c>
      <c r="BJ144" s="18" t="s">
        <v>86</v>
      </c>
      <c r="BK144" s="193">
        <f>ROUND(I144*H144,2)</f>
        <v>0</v>
      </c>
      <c r="BL144" s="18" t="s">
        <v>166</v>
      </c>
      <c r="BM144" s="192" t="s">
        <v>229</v>
      </c>
    </row>
    <row r="145" s="2" customFormat="1" ht="16.5" customHeight="1">
      <c r="A145" s="37"/>
      <c r="B145" s="179"/>
      <c r="C145" s="218" t="s">
        <v>200</v>
      </c>
      <c r="D145" s="218" t="s">
        <v>319</v>
      </c>
      <c r="E145" s="219" t="s">
        <v>582</v>
      </c>
      <c r="F145" s="220" t="s">
        <v>583</v>
      </c>
      <c r="G145" s="221" t="s">
        <v>555</v>
      </c>
      <c r="H145" s="222">
        <v>6</v>
      </c>
      <c r="I145" s="223"/>
      <c r="J145" s="224">
        <f>ROUND(I145*H145,2)</f>
        <v>0</v>
      </c>
      <c r="K145" s="225"/>
      <c r="L145" s="226"/>
      <c r="M145" s="227" t="s">
        <v>1</v>
      </c>
      <c r="N145" s="228" t="s">
        <v>44</v>
      </c>
      <c r="O145" s="76"/>
      <c r="P145" s="190">
        <f>O145*H145</f>
        <v>0</v>
      </c>
      <c r="Q145" s="190">
        <v>0</v>
      </c>
      <c r="R145" s="190">
        <f>Q145*H145</f>
        <v>0</v>
      </c>
      <c r="S145" s="190">
        <v>0</v>
      </c>
      <c r="T145" s="191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92" t="s">
        <v>179</v>
      </c>
      <c r="AT145" s="192" t="s">
        <v>319</v>
      </c>
      <c r="AU145" s="192" t="s">
        <v>86</v>
      </c>
      <c r="AY145" s="18" t="s">
        <v>159</v>
      </c>
      <c r="BE145" s="193">
        <f>IF(N145="základní",J145,0)</f>
        <v>0</v>
      </c>
      <c r="BF145" s="193">
        <f>IF(N145="snížená",J145,0)</f>
        <v>0</v>
      </c>
      <c r="BG145" s="193">
        <f>IF(N145="zákl. přenesená",J145,0)</f>
        <v>0</v>
      </c>
      <c r="BH145" s="193">
        <f>IF(N145="sníž. přenesená",J145,0)</f>
        <v>0</v>
      </c>
      <c r="BI145" s="193">
        <f>IF(N145="nulová",J145,0)</f>
        <v>0</v>
      </c>
      <c r="BJ145" s="18" t="s">
        <v>86</v>
      </c>
      <c r="BK145" s="193">
        <f>ROUND(I145*H145,2)</f>
        <v>0</v>
      </c>
      <c r="BL145" s="18" t="s">
        <v>166</v>
      </c>
      <c r="BM145" s="192" t="s">
        <v>231</v>
      </c>
    </row>
    <row r="146" s="2" customFormat="1" ht="16.5" customHeight="1">
      <c r="A146" s="37"/>
      <c r="B146" s="179"/>
      <c r="C146" s="218" t="s">
        <v>7</v>
      </c>
      <c r="D146" s="218" t="s">
        <v>319</v>
      </c>
      <c r="E146" s="219" t="s">
        <v>584</v>
      </c>
      <c r="F146" s="220" t="s">
        <v>585</v>
      </c>
      <c r="G146" s="221" t="s">
        <v>555</v>
      </c>
      <c r="H146" s="222">
        <v>2</v>
      </c>
      <c r="I146" s="223"/>
      <c r="J146" s="224">
        <f>ROUND(I146*H146,2)</f>
        <v>0</v>
      </c>
      <c r="K146" s="225"/>
      <c r="L146" s="226"/>
      <c r="M146" s="227" t="s">
        <v>1</v>
      </c>
      <c r="N146" s="228" t="s">
        <v>44</v>
      </c>
      <c r="O146" s="76"/>
      <c r="P146" s="190">
        <f>O146*H146</f>
        <v>0</v>
      </c>
      <c r="Q146" s="190">
        <v>0</v>
      </c>
      <c r="R146" s="190">
        <f>Q146*H146</f>
        <v>0</v>
      </c>
      <c r="S146" s="190">
        <v>0</v>
      </c>
      <c r="T146" s="191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92" t="s">
        <v>179</v>
      </c>
      <c r="AT146" s="192" t="s">
        <v>319</v>
      </c>
      <c r="AU146" s="192" t="s">
        <v>86</v>
      </c>
      <c r="AY146" s="18" t="s">
        <v>159</v>
      </c>
      <c r="BE146" s="193">
        <f>IF(N146="základní",J146,0)</f>
        <v>0</v>
      </c>
      <c r="BF146" s="193">
        <f>IF(N146="snížená",J146,0)</f>
        <v>0</v>
      </c>
      <c r="BG146" s="193">
        <f>IF(N146="zákl. přenesená",J146,0)</f>
        <v>0</v>
      </c>
      <c r="BH146" s="193">
        <f>IF(N146="sníž. přenesená",J146,0)</f>
        <v>0</v>
      </c>
      <c r="BI146" s="193">
        <f>IF(N146="nulová",J146,0)</f>
        <v>0</v>
      </c>
      <c r="BJ146" s="18" t="s">
        <v>86</v>
      </c>
      <c r="BK146" s="193">
        <f>ROUND(I146*H146,2)</f>
        <v>0</v>
      </c>
      <c r="BL146" s="18" t="s">
        <v>166</v>
      </c>
      <c r="BM146" s="192" t="s">
        <v>233</v>
      </c>
    </row>
    <row r="147" s="2" customFormat="1" ht="16.5" customHeight="1">
      <c r="A147" s="37"/>
      <c r="B147" s="179"/>
      <c r="C147" s="218" t="s">
        <v>204</v>
      </c>
      <c r="D147" s="218" t="s">
        <v>319</v>
      </c>
      <c r="E147" s="219" t="s">
        <v>586</v>
      </c>
      <c r="F147" s="220" t="s">
        <v>587</v>
      </c>
      <c r="G147" s="221" t="s">
        <v>555</v>
      </c>
      <c r="H147" s="222">
        <v>2</v>
      </c>
      <c r="I147" s="223"/>
      <c r="J147" s="224">
        <f>ROUND(I147*H147,2)</f>
        <v>0</v>
      </c>
      <c r="K147" s="225"/>
      <c r="L147" s="226"/>
      <c r="M147" s="227" t="s">
        <v>1</v>
      </c>
      <c r="N147" s="228" t="s">
        <v>44</v>
      </c>
      <c r="O147" s="76"/>
      <c r="P147" s="190">
        <f>O147*H147</f>
        <v>0</v>
      </c>
      <c r="Q147" s="190">
        <v>0</v>
      </c>
      <c r="R147" s="190">
        <f>Q147*H147</f>
        <v>0</v>
      </c>
      <c r="S147" s="190">
        <v>0</v>
      </c>
      <c r="T147" s="191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92" t="s">
        <v>179</v>
      </c>
      <c r="AT147" s="192" t="s">
        <v>319</v>
      </c>
      <c r="AU147" s="192" t="s">
        <v>86</v>
      </c>
      <c r="AY147" s="18" t="s">
        <v>159</v>
      </c>
      <c r="BE147" s="193">
        <f>IF(N147="základní",J147,0)</f>
        <v>0</v>
      </c>
      <c r="BF147" s="193">
        <f>IF(N147="snížená",J147,0)</f>
        <v>0</v>
      </c>
      <c r="BG147" s="193">
        <f>IF(N147="zákl. přenesená",J147,0)</f>
        <v>0</v>
      </c>
      <c r="BH147" s="193">
        <f>IF(N147="sníž. přenesená",J147,0)</f>
        <v>0</v>
      </c>
      <c r="BI147" s="193">
        <f>IF(N147="nulová",J147,0)</f>
        <v>0</v>
      </c>
      <c r="BJ147" s="18" t="s">
        <v>86</v>
      </c>
      <c r="BK147" s="193">
        <f>ROUND(I147*H147,2)</f>
        <v>0</v>
      </c>
      <c r="BL147" s="18" t="s">
        <v>166</v>
      </c>
      <c r="BM147" s="192" t="s">
        <v>235</v>
      </c>
    </row>
    <row r="148" s="2" customFormat="1" ht="16.5" customHeight="1">
      <c r="A148" s="37"/>
      <c r="B148" s="179"/>
      <c r="C148" s="218" t="s">
        <v>236</v>
      </c>
      <c r="D148" s="218" t="s">
        <v>319</v>
      </c>
      <c r="E148" s="219" t="s">
        <v>588</v>
      </c>
      <c r="F148" s="220" t="s">
        <v>589</v>
      </c>
      <c r="G148" s="221" t="s">
        <v>555</v>
      </c>
      <c r="H148" s="222">
        <v>12</v>
      </c>
      <c r="I148" s="223"/>
      <c r="J148" s="224">
        <f>ROUND(I148*H148,2)</f>
        <v>0</v>
      </c>
      <c r="K148" s="225"/>
      <c r="L148" s="226"/>
      <c r="M148" s="227" t="s">
        <v>1</v>
      </c>
      <c r="N148" s="228" t="s">
        <v>44</v>
      </c>
      <c r="O148" s="76"/>
      <c r="P148" s="190">
        <f>O148*H148</f>
        <v>0</v>
      </c>
      <c r="Q148" s="190">
        <v>0</v>
      </c>
      <c r="R148" s="190">
        <f>Q148*H148</f>
        <v>0</v>
      </c>
      <c r="S148" s="190">
        <v>0</v>
      </c>
      <c r="T148" s="191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92" t="s">
        <v>179</v>
      </c>
      <c r="AT148" s="192" t="s">
        <v>319</v>
      </c>
      <c r="AU148" s="192" t="s">
        <v>86</v>
      </c>
      <c r="AY148" s="18" t="s">
        <v>159</v>
      </c>
      <c r="BE148" s="193">
        <f>IF(N148="základní",J148,0)</f>
        <v>0</v>
      </c>
      <c r="BF148" s="193">
        <f>IF(N148="snížená",J148,0)</f>
        <v>0</v>
      </c>
      <c r="BG148" s="193">
        <f>IF(N148="zákl. přenesená",J148,0)</f>
        <v>0</v>
      </c>
      <c r="BH148" s="193">
        <f>IF(N148="sníž. přenesená",J148,0)</f>
        <v>0</v>
      </c>
      <c r="BI148" s="193">
        <f>IF(N148="nulová",J148,0)</f>
        <v>0</v>
      </c>
      <c r="BJ148" s="18" t="s">
        <v>86</v>
      </c>
      <c r="BK148" s="193">
        <f>ROUND(I148*H148,2)</f>
        <v>0</v>
      </c>
      <c r="BL148" s="18" t="s">
        <v>166</v>
      </c>
      <c r="BM148" s="192" t="s">
        <v>239</v>
      </c>
    </row>
    <row r="149" s="2" customFormat="1" ht="24.15" customHeight="1">
      <c r="A149" s="37"/>
      <c r="B149" s="179"/>
      <c r="C149" s="180" t="s">
        <v>207</v>
      </c>
      <c r="D149" s="180" t="s">
        <v>162</v>
      </c>
      <c r="E149" s="181" t="s">
        <v>590</v>
      </c>
      <c r="F149" s="182" t="s">
        <v>591</v>
      </c>
      <c r="G149" s="183" t="s">
        <v>403</v>
      </c>
      <c r="H149" s="184">
        <v>14</v>
      </c>
      <c r="I149" s="185"/>
      <c r="J149" s="186">
        <f>ROUND(I149*H149,2)</f>
        <v>0</v>
      </c>
      <c r="K149" s="187"/>
      <c r="L149" s="38"/>
      <c r="M149" s="188" t="s">
        <v>1</v>
      </c>
      <c r="N149" s="189" t="s">
        <v>44</v>
      </c>
      <c r="O149" s="76"/>
      <c r="P149" s="190">
        <f>O149*H149</f>
        <v>0</v>
      </c>
      <c r="Q149" s="190">
        <v>0</v>
      </c>
      <c r="R149" s="190">
        <f>Q149*H149</f>
        <v>0</v>
      </c>
      <c r="S149" s="190">
        <v>0</v>
      </c>
      <c r="T149" s="191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92" t="s">
        <v>166</v>
      </c>
      <c r="AT149" s="192" t="s">
        <v>162</v>
      </c>
      <c r="AU149" s="192" t="s">
        <v>86</v>
      </c>
      <c r="AY149" s="18" t="s">
        <v>159</v>
      </c>
      <c r="BE149" s="193">
        <f>IF(N149="základní",J149,0)</f>
        <v>0</v>
      </c>
      <c r="BF149" s="193">
        <f>IF(N149="snížená",J149,0)</f>
        <v>0</v>
      </c>
      <c r="BG149" s="193">
        <f>IF(N149="zákl. přenesená",J149,0)</f>
        <v>0</v>
      </c>
      <c r="BH149" s="193">
        <f>IF(N149="sníž. přenesená",J149,0)</f>
        <v>0</v>
      </c>
      <c r="BI149" s="193">
        <f>IF(N149="nulová",J149,0)</f>
        <v>0</v>
      </c>
      <c r="BJ149" s="18" t="s">
        <v>86</v>
      </c>
      <c r="BK149" s="193">
        <f>ROUND(I149*H149,2)</f>
        <v>0</v>
      </c>
      <c r="BL149" s="18" t="s">
        <v>166</v>
      </c>
      <c r="BM149" s="192" t="s">
        <v>242</v>
      </c>
    </row>
    <row r="150" s="2" customFormat="1" ht="16.5" customHeight="1">
      <c r="A150" s="37"/>
      <c r="B150" s="179"/>
      <c r="C150" s="218" t="s">
        <v>243</v>
      </c>
      <c r="D150" s="218" t="s">
        <v>319</v>
      </c>
      <c r="E150" s="219" t="s">
        <v>592</v>
      </c>
      <c r="F150" s="220" t="s">
        <v>593</v>
      </c>
      <c r="G150" s="221" t="s">
        <v>555</v>
      </c>
      <c r="H150" s="222">
        <v>2</v>
      </c>
      <c r="I150" s="223"/>
      <c r="J150" s="224">
        <f>ROUND(I150*H150,2)</f>
        <v>0</v>
      </c>
      <c r="K150" s="225"/>
      <c r="L150" s="226"/>
      <c r="M150" s="227" t="s">
        <v>1</v>
      </c>
      <c r="N150" s="228" t="s">
        <v>44</v>
      </c>
      <c r="O150" s="76"/>
      <c r="P150" s="190">
        <f>O150*H150</f>
        <v>0</v>
      </c>
      <c r="Q150" s="190">
        <v>0</v>
      </c>
      <c r="R150" s="190">
        <f>Q150*H150</f>
        <v>0</v>
      </c>
      <c r="S150" s="190">
        <v>0</v>
      </c>
      <c r="T150" s="191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92" t="s">
        <v>179</v>
      </c>
      <c r="AT150" s="192" t="s">
        <v>319</v>
      </c>
      <c r="AU150" s="192" t="s">
        <v>86</v>
      </c>
      <c r="AY150" s="18" t="s">
        <v>159</v>
      </c>
      <c r="BE150" s="193">
        <f>IF(N150="základní",J150,0)</f>
        <v>0</v>
      </c>
      <c r="BF150" s="193">
        <f>IF(N150="snížená",J150,0)</f>
        <v>0</v>
      </c>
      <c r="BG150" s="193">
        <f>IF(N150="zákl. přenesená",J150,0)</f>
        <v>0</v>
      </c>
      <c r="BH150" s="193">
        <f>IF(N150="sníž. přenesená",J150,0)</f>
        <v>0</v>
      </c>
      <c r="BI150" s="193">
        <f>IF(N150="nulová",J150,0)</f>
        <v>0</v>
      </c>
      <c r="BJ150" s="18" t="s">
        <v>86</v>
      </c>
      <c r="BK150" s="193">
        <f>ROUND(I150*H150,2)</f>
        <v>0</v>
      </c>
      <c r="BL150" s="18" t="s">
        <v>166</v>
      </c>
      <c r="BM150" s="192" t="s">
        <v>245</v>
      </c>
    </row>
    <row r="151" s="2" customFormat="1" ht="16.5" customHeight="1">
      <c r="A151" s="37"/>
      <c r="B151" s="179"/>
      <c r="C151" s="218" t="s">
        <v>211</v>
      </c>
      <c r="D151" s="218" t="s">
        <v>319</v>
      </c>
      <c r="E151" s="219" t="s">
        <v>594</v>
      </c>
      <c r="F151" s="220" t="s">
        <v>595</v>
      </c>
      <c r="G151" s="221" t="s">
        <v>555</v>
      </c>
      <c r="H151" s="222">
        <v>12</v>
      </c>
      <c r="I151" s="223"/>
      <c r="J151" s="224">
        <f>ROUND(I151*H151,2)</f>
        <v>0</v>
      </c>
      <c r="K151" s="225"/>
      <c r="L151" s="226"/>
      <c r="M151" s="227" t="s">
        <v>1</v>
      </c>
      <c r="N151" s="228" t="s">
        <v>44</v>
      </c>
      <c r="O151" s="76"/>
      <c r="P151" s="190">
        <f>O151*H151</f>
        <v>0</v>
      </c>
      <c r="Q151" s="190">
        <v>0</v>
      </c>
      <c r="R151" s="190">
        <f>Q151*H151</f>
        <v>0</v>
      </c>
      <c r="S151" s="190">
        <v>0</v>
      </c>
      <c r="T151" s="191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92" t="s">
        <v>179</v>
      </c>
      <c r="AT151" s="192" t="s">
        <v>319</v>
      </c>
      <c r="AU151" s="192" t="s">
        <v>86</v>
      </c>
      <c r="AY151" s="18" t="s">
        <v>159</v>
      </c>
      <c r="BE151" s="193">
        <f>IF(N151="základní",J151,0)</f>
        <v>0</v>
      </c>
      <c r="BF151" s="193">
        <f>IF(N151="snížená",J151,0)</f>
        <v>0</v>
      </c>
      <c r="BG151" s="193">
        <f>IF(N151="zákl. přenesená",J151,0)</f>
        <v>0</v>
      </c>
      <c r="BH151" s="193">
        <f>IF(N151="sníž. přenesená",J151,0)</f>
        <v>0</v>
      </c>
      <c r="BI151" s="193">
        <f>IF(N151="nulová",J151,0)</f>
        <v>0</v>
      </c>
      <c r="BJ151" s="18" t="s">
        <v>86</v>
      </c>
      <c r="BK151" s="193">
        <f>ROUND(I151*H151,2)</f>
        <v>0</v>
      </c>
      <c r="BL151" s="18" t="s">
        <v>166</v>
      </c>
      <c r="BM151" s="192" t="s">
        <v>247</v>
      </c>
    </row>
    <row r="152" s="2" customFormat="1" ht="16.5" customHeight="1">
      <c r="A152" s="37"/>
      <c r="B152" s="179"/>
      <c r="C152" s="218" t="s">
        <v>248</v>
      </c>
      <c r="D152" s="218" t="s">
        <v>319</v>
      </c>
      <c r="E152" s="219" t="s">
        <v>596</v>
      </c>
      <c r="F152" s="220" t="s">
        <v>597</v>
      </c>
      <c r="G152" s="221" t="s">
        <v>555</v>
      </c>
      <c r="H152" s="222">
        <v>3</v>
      </c>
      <c r="I152" s="223"/>
      <c r="J152" s="224">
        <f>ROUND(I152*H152,2)</f>
        <v>0</v>
      </c>
      <c r="K152" s="225"/>
      <c r="L152" s="226"/>
      <c r="M152" s="227" t="s">
        <v>1</v>
      </c>
      <c r="N152" s="228" t="s">
        <v>44</v>
      </c>
      <c r="O152" s="76"/>
      <c r="P152" s="190">
        <f>O152*H152</f>
        <v>0</v>
      </c>
      <c r="Q152" s="190">
        <v>0</v>
      </c>
      <c r="R152" s="190">
        <f>Q152*H152</f>
        <v>0</v>
      </c>
      <c r="S152" s="190">
        <v>0</v>
      </c>
      <c r="T152" s="191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92" t="s">
        <v>179</v>
      </c>
      <c r="AT152" s="192" t="s">
        <v>319</v>
      </c>
      <c r="AU152" s="192" t="s">
        <v>86</v>
      </c>
      <c r="AY152" s="18" t="s">
        <v>159</v>
      </c>
      <c r="BE152" s="193">
        <f>IF(N152="základní",J152,0)</f>
        <v>0</v>
      </c>
      <c r="BF152" s="193">
        <f>IF(N152="snížená",J152,0)</f>
        <v>0</v>
      </c>
      <c r="BG152" s="193">
        <f>IF(N152="zákl. přenesená",J152,0)</f>
        <v>0</v>
      </c>
      <c r="BH152" s="193">
        <f>IF(N152="sníž. přenesená",J152,0)</f>
        <v>0</v>
      </c>
      <c r="BI152" s="193">
        <f>IF(N152="nulová",J152,0)</f>
        <v>0</v>
      </c>
      <c r="BJ152" s="18" t="s">
        <v>86</v>
      </c>
      <c r="BK152" s="193">
        <f>ROUND(I152*H152,2)</f>
        <v>0</v>
      </c>
      <c r="BL152" s="18" t="s">
        <v>166</v>
      </c>
      <c r="BM152" s="192" t="s">
        <v>250</v>
      </c>
    </row>
    <row r="153" s="2" customFormat="1" ht="16.5" customHeight="1">
      <c r="A153" s="37"/>
      <c r="B153" s="179"/>
      <c r="C153" s="180" t="s">
        <v>214</v>
      </c>
      <c r="D153" s="180" t="s">
        <v>162</v>
      </c>
      <c r="E153" s="181" t="s">
        <v>598</v>
      </c>
      <c r="F153" s="182" t="s">
        <v>599</v>
      </c>
      <c r="G153" s="183" t="s">
        <v>403</v>
      </c>
      <c r="H153" s="184">
        <v>37</v>
      </c>
      <c r="I153" s="185"/>
      <c r="J153" s="186">
        <f>ROUND(I153*H153,2)</f>
        <v>0</v>
      </c>
      <c r="K153" s="187"/>
      <c r="L153" s="38"/>
      <c r="M153" s="188" t="s">
        <v>1</v>
      </c>
      <c r="N153" s="189" t="s">
        <v>44</v>
      </c>
      <c r="O153" s="76"/>
      <c r="P153" s="190">
        <f>O153*H153</f>
        <v>0</v>
      </c>
      <c r="Q153" s="190">
        <v>0</v>
      </c>
      <c r="R153" s="190">
        <f>Q153*H153</f>
        <v>0</v>
      </c>
      <c r="S153" s="190">
        <v>0</v>
      </c>
      <c r="T153" s="191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92" t="s">
        <v>193</v>
      </c>
      <c r="AT153" s="192" t="s">
        <v>162</v>
      </c>
      <c r="AU153" s="192" t="s">
        <v>86</v>
      </c>
      <c r="AY153" s="18" t="s">
        <v>159</v>
      </c>
      <c r="BE153" s="193">
        <f>IF(N153="základní",J153,0)</f>
        <v>0</v>
      </c>
      <c r="BF153" s="193">
        <f>IF(N153="snížená",J153,0)</f>
        <v>0</v>
      </c>
      <c r="BG153" s="193">
        <f>IF(N153="zákl. přenesená",J153,0)</f>
        <v>0</v>
      </c>
      <c r="BH153" s="193">
        <f>IF(N153="sníž. přenesená",J153,0)</f>
        <v>0</v>
      </c>
      <c r="BI153" s="193">
        <f>IF(N153="nulová",J153,0)</f>
        <v>0</v>
      </c>
      <c r="BJ153" s="18" t="s">
        <v>86</v>
      </c>
      <c r="BK153" s="193">
        <f>ROUND(I153*H153,2)</f>
        <v>0</v>
      </c>
      <c r="BL153" s="18" t="s">
        <v>193</v>
      </c>
      <c r="BM153" s="192" t="s">
        <v>600</v>
      </c>
    </row>
    <row r="154" s="2" customFormat="1" ht="16.5" customHeight="1">
      <c r="A154" s="37"/>
      <c r="B154" s="179"/>
      <c r="C154" s="218" t="s">
        <v>254</v>
      </c>
      <c r="D154" s="218" t="s">
        <v>319</v>
      </c>
      <c r="E154" s="219" t="s">
        <v>601</v>
      </c>
      <c r="F154" s="220" t="s">
        <v>602</v>
      </c>
      <c r="G154" s="221" t="s">
        <v>403</v>
      </c>
      <c r="H154" s="222">
        <v>37</v>
      </c>
      <c r="I154" s="223"/>
      <c r="J154" s="224">
        <f>ROUND(I154*H154,2)</f>
        <v>0</v>
      </c>
      <c r="K154" s="225"/>
      <c r="L154" s="226"/>
      <c r="M154" s="227" t="s">
        <v>1</v>
      </c>
      <c r="N154" s="228" t="s">
        <v>44</v>
      </c>
      <c r="O154" s="76"/>
      <c r="P154" s="190">
        <f>O154*H154</f>
        <v>0</v>
      </c>
      <c r="Q154" s="190">
        <v>0.00010000000000000001</v>
      </c>
      <c r="R154" s="190">
        <f>Q154*H154</f>
        <v>0.0037000000000000002</v>
      </c>
      <c r="S154" s="190">
        <v>0</v>
      </c>
      <c r="T154" s="191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2" t="s">
        <v>221</v>
      </c>
      <c r="AT154" s="192" t="s">
        <v>319</v>
      </c>
      <c r="AU154" s="192" t="s">
        <v>86</v>
      </c>
      <c r="AY154" s="18" t="s">
        <v>159</v>
      </c>
      <c r="BE154" s="193">
        <f>IF(N154="základní",J154,0)</f>
        <v>0</v>
      </c>
      <c r="BF154" s="193">
        <f>IF(N154="snížená",J154,0)</f>
        <v>0</v>
      </c>
      <c r="BG154" s="193">
        <f>IF(N154="zákl. přenesená",J154,0)</f>
        <v>0</v>
      </c>
      <c r="BH154" s="193">
        <f>IF(N154="sníž. přenesená",J154,0)</f>
        <v>0</v>
      </c>
      <c r="BI154" s="193">
        <f>IF(N154="nulová",J154,0)</f>
        <v>0</v>
      </c>
      <c r="BJ154" s="18" t="s">
        <v>86</v>
      </c>
      <c r="BK154" s="193">
        <f>ROUND(I154*H154,2)</f>
        <v>0</v>
      </c>
      <c r="BL154" s="18" t="s">
        <v>193</v>
      </c>
      <c r="BM154" s="192" t="s">
        <v>603</v>
      </c>
    </row>
    <row r="155" s="2" customFormat="1" ht="24.15" customHeight="1">
      <c r="A155" s="37"/>
      <c r="B155" s="179"/>
      <c r="C155" s="180" t="s">
        <v>219</v>
      </c>
      <c r="D155" s="180" t="s">
        <v>162</v>
      </c>
      <c r="E155" s="181" t="s">
        <v>604</v>
      </c>
      <c r="F155" s="182" t="s">
        <v>605</v>
      </c>
      <c r="G155" s="183" t="s">
        <v>403</v>
      </c>
      <c r="H155" s="184">
        <v>1</v>
      </c>
      <c r="I155" s="185"/>
      <c r="J155" s="186">
        <f>ROUND(I155*H155,2)</f>
        <v>0</v>
      </c>
      <c r="K155" s="187"/>
      <c r="L155" s="38"/>
      <c r="M155" s="188" t="s">
        <v>1</v>
      </c>
      <c r="N155" s="189" t="s">
        <v>44</v>
      </c>
      <c r="O155" s="76"/>
      <c r="P155" s="190">
        <f>O155*H155</f>
        <v>0</v>
      </c>
      <c r="Q155" s="190">
        <v>0</v>
      </c>
      <c r="R155" s="190">
        <f>Q155*H155</f>
        <v>0</v>
      </c>
      <c r="S155" s="190">
        <v>0</v>
      </c>
      <c r="T155" s="191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92" t="s">
        <v>166</v>
      </c>
      <c r="AT155" s="192" t="s">
        <v>162</v>
      </c>
      <c r="AU155" s="192" t="s">
        <v>86</v>
      </c>
      <c r="AY155" s="18" t="s">
        <v>159</v>
      </c>
      <c r="BE155" s="193">
        <f>IF(N155="základní",J155,0)</f>
        <v>0</v>
      </c>
      <c r="BF155" s="193">
        <f>IF(N155="snížená",J155,0)</f>
        <v>0</v>
      </c>
      <c r="BG155" s="193">
        <f>IF(N155="zákl. přenesená",J155,0)</f>
        <v>0</v>
      </c>
      <c r="BH155" s="193">
        <f>IF(N155="sníž. přenesená",J155,0)</f>
        <v>0</v>
      </c>
      <c r="BI155" s="193">
        <f>IF(N155="nulová",J155,0)</f>
        <v>0</v>
      </c>
      <c r="BJ155" s="18" t="s">
        <v>86</v>
      </c>
      <c r="BK155" s="193">
        <f>ROUND(I155*H155,2)</f>
        <v>0</v>
      </c>
      <c r="BL155" s="18" t="s">
        <v>166</v>
      </c>
      <c r="BM155" s="192" t="s">
        <v>253</v>
      </c>
    </row>
    <row r="156" s="2" customFormat="1" ht="21.75" customHeight="1">
      <c r="A156" s="37"/>
      <c r="B156" s="179"/>
      <c r="C156" s="180" t="s">
        <v>260</v>
      </c>
      <c r="D156" s="180" t="s">
        <v>162</v>
      </c>
      <c r="E156" s="181" t="s">
        <v>606</v>
      </c>
      <c r="F156" s="182" t="s">
        <v>607</v>
      </c>
      <c r="G156" s="183" t="s">
        <v>313</v>
      </c>
      <c r="H156" s="184">
        <v>150</v>
      </c>
      <c r="I156" s="185"/>
      <c r="J156" s="186">
        <f>ROUND(I156*H156,2)</f>
        <v>0</v>
      </c>
      <c r="K156" s="187"/>
      <c r="L156" s="38"/>
      <c r="M156" s="188" t="s">
        <v>1</v>
      </c>
      <c r="N156" s="189" t="s">
        <v>44</v>
      </c>
      <c r="O156" s="76"/>
      <c r="P156" s="190">
        <f>O156*H156</f>
        <v>0</v>
      </c>
      <c r="Q156" s="190">
        <v>0</v>
      </c>
      <c r="R156" s="190">
        <f>Q156*H156</f>
        <v>0</v>
      </c>
      <c r="S156" s="190">
        <v>0</v>
      </c>
      <c r="T156" s="191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92" t="s">
        <v>166</v>
      </c>
      <c r="AT156" s="192" t="s">
        <v>162</v>
      </c>
      <c r="AU156" s="192" t="s">
        <v>86</v>
      </c>
      <c r="AY156" s="18" t="s">
        <v>159</v>
      </c>
      <c r="BE156" s="193">
        <f>IF(N156="základní",J156,0)</f>
        <v>0</v>
      </c>
      <c r="BF156" s="193">
        <f>IF(N156="snížená",J156,0)</f>
        <v>0</v>
      </c>
      <c r="BG156" s="193">
        <f>IF(N156="zákl. přenesená",J156,0)</f>
        <v>0</v>
      </c>
      <c r="BH156" s="193">
        <f>IF(N156="sníž. přenesená",J156,0)</f>
        <v>0</v>
      </c>
      <c r="BI156" s="193">
        <f>IF(N156="nulová",J156,0)</f>
        <v>0</v>
      </c>
      <c r="BJ156" s="18" t="s">
        <v>86</v>
      </c>
      <c r="BK156" s="193">
        <f>ROUND(I156*H156,2)</f>
        <v>0</v>
      </c>
      <c r="BL156" s="18" t="s">
        <v>166</v>
      </c>
      <c r="BM156" s="192" t="s">
        <v>257</v>
      </c>
    </row>
    <row r="157" s="2" customFormat="1" ht="16.5" customHeight="1">
      <c r="A157" s="37"/>
      <c r="B157" s="179"/>
      <c r="C157" s="218" t="s">
        <v>221</v>
      </c>
      <c r="D157" s="218" t="s">
        <v>319</v>
      </c>
      <c r="E157" s="219" t="s">
        <v>608</v>
      </c>
      <c r="F157" s="220" t="s">
        <v>609</v>
      </c>
      <c r="G157" s="221" t="s">
        <v>313</v>
      </c>
      <c r="H157" s="222">
        <v>150</v>
      </c>
      <c r="I157" s="223"/>
      <c r="J157" s="224">
        <f>ROUND(I157*H157,2)</f>
        <v>0</v>
      </c>
      <c r="K157" s="225"/>
      <c r="L157" s="226"/>
      <c r="M157" s="227" t="s">
        <v>1</v>
      </c>
      <c r="N157" s="228" t="s">
        <v>44</v>
      </c>
      <c r="O157" s="76"/>
      <c r="P157" s="190">
        <f>O157*H157</f>
        <v>0</v>
      </c>
      <c r="Q157" s="190">
        <v>0</v>
      </c>
      <c r="R157" s="190">
        <f>Q157*H157</f>
        <v>0</v>
      </c>
      <c r="S157" s="190">
        <v>0</v>
      </c>
      <c r="T157" s="191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92" t="s">
        <v>179</v>
      </c>
      <c r="AT157" s="192" t="s">
        <v>319</v>
      </c>
      <c r="AU157" s="192" t="s">
        <v>86</v>
      </c>
      <c r="AY157" s="18" t="s">
        <v>159</v>
      </c>
      <c r="BE157" s="193">
        <f>IF(N157="základní",J157,0)</f>
        <v>0</v>
      </c>
      <c r="BF157" s="193">
        <f>IF(N157="snížená",J157,0)</f>
        <v>0</v>
      </c>
      <c r="BG157" s="193">
        <f>IF(N157="zákl. přenesená",J157,0)</f>
        <v>0</v>
      </c>
      <c r="BH157" s="193">
        <f>IF(N157="sníž. přenesená",J157,0)</f>
        <v>0</v>
      </c>
      <c r="BI157" s="193">
        <f>IF(N157="nulová",J157,0)</f>
        <v>0</v>
      </c>
      <c r="BJ157" s="18" t="s">
        <v>86</v>
      </c>
      <c r="BK157" s="193">
        <f>ROUND(I157*H157,2)</f>
        <v>0</v>
      </c>
      <c r="BL157" s="18" t="s">
        <v>166</v>
      </c>
      <c r="BM157" s="192" t="s">
        <v>259</v>
      </c>
    </row>
    <row r="158" s="2" customFormat="1" ht="16.5" customHeight="1">
      <c r="A158" s="37"/>
      <c r="B158" s="179"/>
      <c r="C158" s="180" t="s">
        <v>266</v>
      </c>
      <c r="D158" s="180" t="s">
        <v>162</v>
      </c>
      <c r="E158" s="181" t="s">
        <v>610</v>
      </c>
      <c r="F158" s="182" t="s">
        <v>611</v>
      </c>
      <c r="G158" s="183" t="s">
        <v>218</v>
      </c>
      <c r="H158" s="184">
        <v>1</v>
      </c>
      <c r="I158" s="185"/>
      <c r="J158" s="186">
        <f>ROUND(I158*H158,2)</f>
        <v>0</v>
      </c>
      <c r="K158" s="187"/>
      <c r="L158" s="38"/>
      <c r="M158" s="188" t="s">
        <v>1</v>
      </c>
      <c r="N158" s="189" t="s">
        <v>44</v>
      </c>
      <c r="O158" s="76"/>
      <c r="P158" s="190">
        <f>O158*H158</f>
        <v>0</v>
      </c>
      <c r="Q158" s="190">
        <v>0</v>
      </c>
      <c r="R158" s="190">
        <f>Q158*H158</f>
        <v>0</v>
      </c>
      <c r="S158" s="190">
        <v>0</v>
      </c>
      <c r="T158" s="191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92" t="s">
        <v>166</v>
      </c>
      <c r="AT158" s="192" t="s">
        <v>162</v>
      </c>
      <c r="AU158" s="192" t="s">
        <v>86</v>
      </c>
      <c r="AY158" s="18" t="s">
        <v>159</v>
      </c>
      <c r="BE158" s="193">
        <f>IF(N158="základní",J158,0)</f>
        <v>0</v>
      </c>
      <c r="BF158" s="193">
        <f>IF(N158="snížená",J158,0)</f>
        <v>0</v>
      </c>
      <c r="BG158" s="193">
        <f>IF(N158="zákl. přenesená",J158,0)</f>
        <v>0</v>
      </c>
      <c r="BH158" s="193">
        <f>IF(N158="sníž. přenesená",J158,0)</f>
        <v>0</v>
      </c>
      <c r="BI158" s="193">
        <f>IF(N158="nulová",J158,0)</f>
        <v>0</v>
      </c>
      <c r="BJ158" s="18" t="s">
        <v>86</v>
      </c>
      <c r="BK158" s="193">
        <f>ROUND(I158*H158,2)</f>
        <v>0</v>
      </c>
      <c r="BL158" s="18" t="s">
        <v>166</v>
      </c>
      <c r="BM158" s="192" t="s">
        <v>262</v>
      </c>
    </row>
    <row r="159" s="2" customFormat="1" ht="16.5" customHeight="1">
      <c r="A159" s="37"/>
      <c r="B159" s="179"/>
      <c r="C159" s="180" t="s">
        <v>224</v>
      </c>
      <c r="D159" s="180" t="s">
        <v>162</v>
      </c>
      <c r="E159" s="181" t="s">
        <v>612</v>
      </c>
      <c r="F159" s="182" t="s">
        <v>613</v>
      </c>
      <c r="G159" s="183" t="s">
        <v>218</v>
      </c>
      <c r="H159" s="184">
        <v>1</v>
      </c>
      <c r="I159" s="185"/>
      <c r="J159" s="186">
        <f>ROUND(I159*H159,2)</f>
        <v>0</v>
      </c>
      <c r="K159" s="187"/>
      <c r="L159" s="38"/>
      <c r="M159" s="188" t="s">
        <v>1</v>
      </c>
      <c r="N159" s="189" t="s">
        <v>44</v>
      </c>
      <c r="O159" s="76"/>
      <c r="P159" s="190">
        <f>O159*H159</f>
        <v>0</v>
      </c>
      <c r="Q159" s="190">
        <v>0</v>
      </c>
      <c r="R159" s="190">
        <f>Q159*H159</f>
        <v>0</v>
      </c>
      <c r="S159" s="190">
        <v>0</v>
      </c>
      <c r="T159" s="191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92" t="s">
        <v>166</v>
      </c>
      <c r="AT159" s="192" t="s">
        <v>162</v>
      </c>
      <c r="AU159" s="192" t="s">
        <v>86</v>
      </c>
      <c r="AY159" s="18" t="s">
        <v>159</v>
      </c>
      <c r="BE159" s="193">
        <f>IF(N159="základní",J159,0)</f>
        <v>0</v>
      </c>
      <c r="BF159" s="193">
        <f>IF(N159="snížená",J159,0)</f>
        <v>0</v>
      </c>
      <c r="BG159" s="193">
        <f>IF(N159="zákl. přenesená",J159,0)</f>
        <v>0</v>
      </c>
      <c r="BH159" s="193">
        <f>IF(N159="sníž. přenesená",J159,0)</f>
        <v>0</v>
      </c>
      <c r="BI159" s="193">
        <f>IF(N159="nulová",J159,0)</f>
        <v>0</v>
      </c>
      <c r="BJ159" s="18" t="s">
        <v>86</v>
      </c>
      <c r="BK159" s="193">
        <f>ROUND(I159*H159,2)</f>
        <v>0</v>
      </c>
      <c r="BL159" s="18" t="s">
        <v>166</v>
      </c>
      <c r="BM159" s="192" t="s">
        <v>265</v>
      </c>
    </row>
    <row r="160" s="12" customFormat="1" ht="25.92" customHeight="1">
      <c r="A160" s="12"/>
      <c r="B160" s="166"/>
      <c r="C160" s="12"/>
      <c r="D160" s="167" t="s">
        <v>78</v>
      </c>
      <c r="E160" s="168" t="s">
        <v>614</v>
      </c>
      <c r="F160" s="168" t="s">
        <v>615</v>
      </c>
      <c r="G160" s="12"/>
      <c r="H160" s="12"/>
      <c r="I160" s="169"/>
      <c r="J160" s="170">
        <f>BK160</f>
        <v>0</v>
      </c>
      <c r="K160" s="12"/>
      <c r="L160" s="166"/>
      <c r="M160" s="171"/>
      <c r="N160" s="172"/>
      <c r="O160" s="172"/>
      <c r="P160" s="173">
        <f>SUM(P161:P162)</f>
        <v>0</v>
      </c>
      <c r="Q160" s="172"/>
      <c r="R160" s="173">
        <f>SUM(R161:R162)</f>
        <v>0</v>
      </c>
      <c r="S160" s="172"/>
      <c r="T160" s="174">
        <f>SUM(T161:T162)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167" t="s">
        <v>86</v>
      </c>
      <c r="AT160" s="175" t="s">
        <v>78</v>
      </c>
      <c r="AU160" s="175" t="s">
        <v>79</v>
      </c>
      <c r="AY160" s="167" t="s">
        <v>159</v>
      </c>
      <c r="BK160" s="176">
        <f>SUM(BK161:BK162)</f>
        <v>0</v>
      </c>
    </row>
    <row r="161" s="2" customFormat="1" ht="16.5" customHeight="1">
      <c r="A161" s="37"/>
      <c r="B161" s="179"/>
      <c r="C161" s="180" t="s">
        <v>274</v>
      </c>
      <c r="D161" s="180" t="s">
        <v>162</v>
      </c>
      <c r="E161" s="181" t="s">
        <v>616</v>
      </c>
      <c r="F161" s="182" t="s">
        <v>617</v>
      </c>
      <c r="G161" s="183" t="s">
        <v>218</v>
      </c>
      <c r="H161" s="184">
        <v>1</v>
      </c>
      <c r="I161" s="185"/>
      <c r="J161" s="186">
        <f>ROUND(I161*H161,2)</f>
        <v>0</v>
      </c>
      <c r="K161" s="187"/>
      <c r="L161" s="38"/>
      <c r="M161" s="188" t="s">
        <v>1</v>
      </c>
      <c r="N161" s="189" t="s">
        <v>44</v>
      </c>
      <c r="O161" s="76"/>
      <c r="P161" s="190">
        <f>O161*H161</f>
        <v>0</v>
      </c>
      <c r="Q161" s="190">
        <v>0</v>
      </c>
      <c r="R161" s="190">
        <f>Q161*H161</f>
        <v>0</v>
      </c>
      <c r="S161" s="190">
        <v>0</v>
      </c>
      <c r="T161" s="191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92" t="s">
        <v>166</v>
      </c>
      <c r="AT161" s="192" t="s">
        <v>162</v>
      </c>
      <c r="AU161" s="192" t="s">
        <v>86</v>
      </c>
      <c r="AY161" s="18" t="s">
        <v>159</v>
      </c>
      <c r="BE161" s="193">
        <f>IF(N161="základní",J161,0)</f>
        <v>0</v>
      </c>
      <c r="BF161" s="193">
        <f>IF(N161="snížená",J161,0)</f>
        <v>0</v>
      </c>
      <c r="BG161" s="193">
        <f>IF(N161="zákl. přenesená",J161,0)</f>
        <v>0</v>
      </c>
      <c r="BH161" s="193">
        <f>IF(N161="sníž. přenesená",J161,0)</f>
        <v>0</v>
      </c>
      <c r="BI161" s="193">
        <f>IF(N161="nulová",J161,0)</f>
        <v>0</v>
      </c>
      <c r="BJ161" s="18" t="s">
        <v>86</v>
      </c>
      <c r="BK161" s="193">
        <f>ROUND(I161*H161,2)</f>
        <v>0</v>
      </c>
      <c r="BL161" s="18" t="s">
        <v>166</v>
      </c>
      <c r="BM161" s="192" t="s">
        <v>269</v>
      </c>
    </row>
    <row r="162" s="2" customFormat="1" ht="16.5" customHeight="1">
      <c r="A162" s="37"/>
      <c r="B162" s="179"/>
      <c r="C162" s="180" t="s">
        <v>226</v>
      </c>
      <c r="D162" s="180" t="s">
        <v>162</v>
      </c>
      <c r="E162" s="181" t="s">
        <v>618</v>
      </c>
      <c r="F162" s="182" t="s">
        <v>619</v>
      </c>
      <c r="G162" s="183" t="s">
        <v>218</v>
      </c>
      <c r="H162" s="184">
        <v>1</v>
      </c>
      <c r="I162" s="185"/>
      <c r="J162" s="186">
        <f>ROUND(I162*H162,2)</f>
        <v>0</v>
      </c>
      <c r="K162" s="187"/>
      <c r="L162" s="38"/>
      <c r="M162" s="188" t="s">
        <v>1</v>
      </c>
      <c r="N162" s="189" t="s">
        <v>44</v>
      </c>
      <c r="O162" s="76"/>
      <c r="P162" s="190">
        <f>O162*H162</f>
        <v>0</v>
      </c>
      <c r="Q162" s="190">
        <v>0</v>
      </c>
      <c r="R162" s="190">
        <f>Q162*H162</f>
        <v>0</v>
      </c>
      <c r="S162" s="190">
        <v>0</v>
      </c>
      <c r="T162" s="191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92" t="s">
        <v>166</v>
      </c>
      <c r="AT162" s="192" t="s">
        <v>162</v>
      </c>
      <c r="AU162" s="192" t="s">
        <v>86</v>
      </c>
      <c r="AY162" s="18" t="s">
        <v>159</v>
      </c>
      <c r="BE162" s="193">
        <f>IF(N162="základní",J162,0)</f>
        <v>0</v>
      </c>
      <c r="BF162" s="193">
        <f>IF(N162="snížená",J162,0)</f>
        <v>0</v>
      </c>
      <c r="BG162" s="193">
        <f>IF(N162="zákl. přenesená",J162,0)</f>
        <v>0</v>
      </c>
      <c r="BH162" s="193">
        <f>IF(N162="sníž. přenesená",J162,0)</f>
        <v>0</v>
      </c>
      <c r="BI162" s="193">
        <f>IF(N162="nulová",J162,0)</f>
        <v>0</v>
      </c>
      <c r="BJ162" s="18" t="s">
        <v>86</v>
      </c>
      <c r="BK162" s="193">
        <f>ROUND(I162*H162,2)</f>
        <v>0</v>
      </c>
      <c r="BL162" s="18" t="s">
        <v>166</v>
      </c>
      <c r="BM162" s="192" t="s">
        <v>272</v>
      </c>
    </row>
    <row r="163" s="12" customFormat="1" ht="25.92" customHeight="1">
      <c r="A163" s="12"/>
      <c r="B163" s="166"/>
      <c r="C163" s="12"/>
      <c r="D163" s="167" t="s">
        <v>78</v>
      </c>
      <c r="E163" s="168" t="s">
        <v>157</v>
      </c>
      <c r="F163" s="168" t="s">
        <v>158</v>
      </c>
      <c r="G163" s="12"/>
      <c r="H163" s="12"/>
      <c r="I163" s="169"/>
      <c r="J163" s="170">
        <f>BK163</f>
        <v>0</v>
      </c>
      <c r="K163" s="12"/>
      <c r="L163" s="166"/>
      <c r="M163" s="171"/>
      <c r="N163" s="172"/>
      <c r="O163" s="172"/>
      <c r="P163" s="173">
        <f>P164</f>
        <v>0</v>
      </c>
      <c r="Q163" s="172"/>
      <c r="R163" s="173">
        <f>R164</f>
        <v>0</v>
      </c>
      <c r="S163" s="172"/>
      <c r="T163" s="174">
        <f>T164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67" t="s">
        <v>86</v>
      </c>
      <c r="AT163" s="175" t="s">
        <v>78</v>
      </c>
      <c r="AU163" s="175" t="s">
        <v>79</v>
      </c>
      <c r="AY163" s="167" t="s">
        <v>159</v>
      </c>
      <c r="BK163" s="176">
        <f>BK164</f>
        <v>0</v>
      </c>
    </row>
    <row r="164" s="12" customFormat="1" ht="22.8" customHeight="1">
      <c r="A164" s="12"/>
      <c r="B164" s="166"/>
      <c r="C164" s="12"/>
      <c r="D164" s="167" t="s">
        <v>78</v>
      </c>
      <c r="E164" s="177" t="s">
        <v>194</v>
      </c>
      <c r="F164" s="177" t="s">
        <v>273</v>
      </c>
      <c r="G164" s="12"/>
      <c r="H164" s="12"/>
      <c r="I164" s="169"/>
      <c r="J164" s="178">
        <f>BK164</f>
        <v>0</v>
      </c>
      <c r="K164" s="12"/>
      <c r="L164" s="166"/>
      <c r="M164" s="171"/>
      <c r="N164" s="172"/>
      <c r="O164" s="172"/>
      <c r="P164" s="173">
        <f>SUM(P165:P168)</f>
        <v>0</v>
      </c>
      <c r="Q164" s="172"/>
      <c r="R164" s="173">
        <f>SUM(R165:R168)</f>
        <v>0</v>
      </c>
      <c r="S164" s="172"/>
      <c r="T164" s="174">
        <f>SUM(T165:T168)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167" t="s">
        <v>86</v>
      </c>
      <c r="AT164" s="175" t="s">
        <v>78</v>
      </c>
      <c r="AU164" s="175" t="s">
        <v>86</v>
      </c>
      <c r="AY164" s="167" t="s">
        <v>159</v>
      </c>
      <c r="BK164" s="176">
        <f>SUM(BK165:BK168)</f>
        <v>0</v>
      </c>
    </row>
    <row r="165" s="2" customFormat="1" ht="37.8" customHeight="1">
      <c r="A165" s="37"/>
      <c r="B165" s="179"/>
      <c r="C165" s="180" t="s">
        <v>282</v>
      </c>
      <c r="D165" s="180" t="s">
        <v>162</v>
      </c>
      <c r="E165" s="181" t="s">
        <v>620</v>
      </c>
      <c r="F165" s="182" t="s">
        <v>621</v>
      </c>
      <c r="G165" s="183" t="s">
        <v>173</v>
      </c>
      <c r="H165" s="184">
        <v>150</v>
      </c>
      <c r="I165" s="185"/>
      <c r="J165" s="186">
        <f>ROUND(I165*H165,2)</f>
        <v>0</v>
      </c>
      <c r="K165" s="187"/>
      <c r="L165" s="38"/>
      <c r="M165" s="188" t="s">
        <v>1</v>
      </c>
      <c r="N165" s="189" t="s">
        <v>44</v>
      </c>
      <c r="O165" s="76"/>
      <c r="P165" s="190">
        <f>O165*H165</f>
        <v>0</v>
      </c>
      <c r="Q165" s="190">
        <v>0</v>
      </c>
      <c r="R165" s="190">
        <f>Q165*H165</f>
        <v>0</v>
      </c>
      <c r="S165" s="190">
        <v>0</v>
      </c>
      <c r="T165" s="191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92" t="s">
        <v>166</v>
      </c>
      <c r="AT165" s="192" t="s">
        <v>162</v>
      </c>
      <c r="AU165" s="192" t="s">
        <v>88</v>
      </c>
      <c r="AY165" s="18" t="s">
        <v>159</v>
      </c>
      <c r="BE165" s="193">
        <f>IF(N165="základní",J165,0)</f>
        <v>0</v>
      </c>
      <c r="BF165" s="193">
        <f>IF(N165="snížená",J165,0)</f>
        <v>0</v>
      </c>
      <c r="BG165" s="193">
        <f>IF(N165="zákl. přenesená",J165,0)</f>
        <v>0</v>
      </c>
      <c r="BH165" s="193">
        <f>IF(N165="sníž. přenesená",J165,0)</f>
        <v>0</v>
      </c>
      <c r="BI165" s="193">
        <f>IF(N165="nulová",J165,0)</f>
        <v>0</v>
      </c>
      <c r="BJ165" s="18" t="s">
        <v>86</v>
      </c>
      <c r="BK165" s="193">
        <f>ROUND(I165*H165,2)</f>
        <v>0</v>
      </c>
      <c r="BL165" s="18" t="s">
        <v>166</v>
      </c>
      <c r="BM165" s="192" t="s">
        <v>622</v>
      </c>
    </row>
    <row r="166" s="2" customFormat="1" ht="37.8" customHeight="1">
      <c r="A166" s="37"/>
      <c r="B166" s="179"/>
      <c r="C166" s="180" t="s">
        <v>229</v>
      </c>
      <c r="D166" s="180" t="s">
        <v>162</v>
      </c>
      <c r="E166" s="181" t="s">
        <v>623</v>
      </c>
      <c r="F166" s="182" t="s">
        <v>624</v>
      </c>
      <c r="G166" s="183" t="s">
        <v>173</v>
      </c>
      <c r="H166" s="184">
        <v>4500</v>
      </c>
      <c r="I166" s="185"/>
      <c r="J166" s="186">
        <f>ROUND(I166*H166,2)</f>
        <v>0</v>
      </c>
      <c r="K166" s="187"/>
      <c r="L166" s="38"/>
      <c r="M166" s="188" t="s">
        <v>1</v>
      </c>
      <c r="N166" s="189" t="s">
        <v>44</v>
      </c>
      <c r="O166" s="76"/>
      <c r="P166" s="190">
        <f>O166*H166</f>
        <v>0</v>
      </c>
      <c r="Q166" s="190">
        <v>0</v>
      </c>
      <c r="R166" s="190">
        <f>Q166*H166</f>
        <v>0</v>
      </c>
      <c r="S166" s="190">
        <v>0</v>
      </c>
      <c r="T166" s="191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92" t="s">
        <v>166</v>
      </c>
      <c r="AT166" s="192" t="s">
        <v>162</v>
      </c>
      <c r="AU166" s="192" t="s">
        <v>88</v>
      </c>
      <c r="AY166" s="18" t="s">
        <v>159</v>
      </c>
      <c r="BE166" s="193">
        <f>IF(N166="základní",J166,0)</f>
        <v>0</v>
      </c>
      <c r="BF166" s="193">
        <f>IF(N166="snížená",J166,0)</f>
        <v>0</v>
      </c>
      <c r="BG166" s="193">
        <f>IF(N166="zákl. přenesená",J166,0)</f>
        <v>0</v>
      </c>
      <c r="BH166" s="193">
        <f>IF(N166="sníž. přenesená",J166,0)</f>
        <v>0</v>
      </c>
      <c r="BI166" s="193">
        <f>IF(N166="nulová",J166,0)</f>
        <v>0</v>
      </c>
      <c r="BJ166" s="18" t="s">
        <v>86</v>
      </c>
      <c r="BK166" s="193">
        <f>ROUND(I166*H166,2)</f>
        <v>0</v>
      </c>
      <c r="BL166" s="18" t="s">
        <v>166</v>
      </c>
      <c r="BM166" s="192" t="s">
        <v>625</v>
      </c>
    </row>
    <row r="167" s="15" customFormat="1">
      <c r="A167" s="15"/>
      <c r="B167" s="210"/>
      <c r="C167" s="15"/>
      <c r="D167" s="195" t="s">
        <v>167</v>
      </c>
      <c r="E167" s="211" t="s">
        <v>1</v>
      </c>
      <c r="F167" s="212" t="s">
        <v>626</v>
      </c>
      <c r="G167" s="15"/>
      <c r="H167" s="213">
        <v>4500</v>
      </c>
      <c r="I167" s="214"/>
      <c r="J167" s="15"/>
      <c r="K167" s="15"/>
      <c r="L167" s="210"/>
      <c r="M167" s="215"/>
      <c r="N167" s="216"/>
      <c r="O167" s="216"/>
      <c r="P167" s="216"/>
      <c r="Q167" s="216"/>
      <c r="R167" s="216"/>
      <c r="S167" s="216"/>
      <c r="T167" s="217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11" t="s">
        <v>167</v>
      </c>
      <c r="AU167" s="211" t="s">
        <v>88</v>
      </c>
      <c r="AV167" s="15" t="s">
        <v>88</v>
      </c>
      <c r="AW167" s="15" t="s">
        <v>34</v>
      </c>
      <c r="AX167" s="15" t="s">
        <v>86</v>
      </c>
      <c r="AY167" s="211" t="s">
        <v>159</v>
      </c>
    </row>
    <row r="168" s="2" customFormat="1" ht="37.8" customHeight="1">
      <c r="A168" s="37"/>
      <c r="B168" s="179"/>
      <c r="C168" s="180" t="s">
        <v>289</v>
      </c>
      <c r="D168" s="180" t="s">
        <v>162</v>
      </c>
      <c r="E168" s="181" t="s">
        <v>627</v>
      </c>
      <c r="F168" s="182" t="s">
        <v>628</v>
      </c>
      <c r="G168" s="183" t="s">
        <v>173</v>
      </c>
      <c r="H168" s="184">
        <v>150</v>
      </c>
      <c r="I168" s="185"/>
      <c r="J168" s="186">
        <f>ROUND(I168*H168,2)</f>
        <v>0</v>
      </c>
      <c r="K168" s="187"/>
      <c r="L168" s="38"/>
      <c r="M168" s="230" t="s">
        <v>1</v>
      </c>
      <c r="N168" s="231" t="s">
        <v>44</v>
      </c>
      <c r="O168" s="232"/>
      <c r="P168" s="233">
        <f>O168*H168</f>
        <v>0</v>
      </c>
      <c r="Q168" s="233">
        <v>0</v>
      </c>
      <c r="R168" s="233">
        <f>Q168*H168</f>
        <v>0</v>
      </c>
      <c r="S168" s="233">
        <v>0</v>
      </c>
      <c r="T168" s="234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92" t="s">
        <v>166</v>
      </c>
      <c r="AT168" s="192" t="s">
        <v>162</v>
      </c>
      <c r="AU168" s="192" t="s">
        <v>88</v>
      </c>
      <c r="AY168" s="18" t="s">
        <v>159</v>
      </c>
      <c r="BE168" s="193">
        <f>IF(N168="základní",J168,0)</f>
        <v>0</v>
      </c>
      <c r="BF168" s="193">
        <f>IF(N168="snížená",J168,0)</f>
        <v>0</v>
      </c>
      <c r="BG168" s="193">
        <f>IF(N168="zákl. přenesená",J168,0)</f>
        <v>0</v>
      </c>
      <c r="BH168" s="193">
        <f>IF(N168="sníž. přenesená",J168,0)</f>
        <v>0</v>
      </c>
      <c r="BI168" s="193">
        <f>IF(N168="nulová",J168,0)</f>
        <v>0</v>
      </c>
      <c r="BJ168" s="18" t="s">
        <v>86</v>
      </c>
      <c r="BK168" s="193">
        <f>ROUND(I168*H168,2)</f>
        <v>0</v>
      </c>
      <c r="BL168" s="18" t="s">
        <v>166</v>
      </c>
      <c r="BM168" s="192" t="s">
        <v>629</v>
      </c>
    </row>
    <row r="169" s="2" customFormat="1" ht="6.96" customHeight="1">
      <c r="A169" s="37"/>
      <c r="B169" s="59"/>
      <c r="C169" s="60"/>
      <c r="D169" s="60"/>
      <c r="E169" s="60"/>
      <c r="F169" s="60"/>
      <c r="G169" s="60"/>
      <c r="H169" s="60"/>
      <c r="I169" s="60"/>
      <c r="J169" s="60"/>
      <c r="K169" s="60"/>
      <c r="L169" s="38"/>
      <c r="M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</row>
  </sheetData>
  <autoFilter ref="C123:K16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98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88</v>
      </c>
    </row>
    <row r="4" s="1" customFormat="1" ht="24.96" customHeight="1">
      <c r="B4" s="21"/>
      <c r="D4" s="22" t="s">
        <v>121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26.25" customHeight="1">
      <c r="B7" s="21"/>
      <c r="E7" s="128" t="str">
        <f>'Rekapitulace stavby'!K6</f>
        <v>Rekonstrukce kaple sv. Ducha a Božího hrobu v Liběchově - 2024</v>
      </c>
      <c r="F7" s="31"/>
      <c r="G7" s="31"/>
      <c r="H7" s="31"/>
      <c r="L7" s="21"/>
    </row>
    <row r="8" s="1" customFormat="1" ht="12" customHeight="1">
      <c r="B8" s="21"/>
      <c r="D8" s="31" t="s">
        <v>122</v>
      </c>
      <c r="L8" s="21"/>
    </row>
    <row r="9" s="2" customFormat="1" ht="16.5" customHeight="1">
      <c r="A9" s="37"/>
      <c r="B9" s="38"/>
      <c r="C9" s="37"/>
      <c r="D9" s="37"/>
      <c r="E9" s="128" t="s">
        <v>630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124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630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23. 9. 2024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">
        <v>26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">
        <v>27</v>
      </c>
      <c r="F17" s="37"/>
      <c r="G17" s="37"/>
      <c r="H17" s="37"/>
      <c r="I17" s="31" t="s">
        <v>28</v>
      </c>
      <c r="J17" s="26" t="s">
        <v>1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29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28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31</v>
      </c>
      <c r="E22" s="37"/>
      <c r="F22" s="37"/>
      <c r="G22" s="37"/>
      <c r="H22" s="37"/>
      <c r="I22" s="31" t="s">
        <v>25</v>
      </c>
      <c r="J22" s="26" t="s">
        <v>32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33</v>
      </c>
      <c r="F23" s="37"/>
      <c r="G23" s="37"/>
      <c r="H23" s="37"/>
      <c r="I23" s="31" t="s">
        <v>28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35</v>
      </c>
      <c r="E25" s="37"/>
      <c r="F25" s="37"/>
      <c r="G25" s="37"/>
      <c r="H25" s="37"/>
      <c r="I25" s="31" t="s">
        <v>25</v>
      </c>
      <c r="J25" s="26" t="str">
        <f>IF('Rekapitulace stavby'!AN19="","",'Rekapitulace stavby'!AN19)</f>
        <v/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tr">
        <f>IF('Rekapitulace stavby'!E20="","",'Rekapitulace stavby'!E20)</f>
        <v xml:space="preserve"> </v>
      </c>
      <c r="F26" s="37"/>
      <c r="G26" s="37"/>
      <c r="H26" s="37"/>
      <c r="I26" s="31" t="s">
        <v>28</v>
      </c>
      <c r="J26" s="26" t="str">
        <f>IF('Rekapitulace stavby'!AN20="","",'Rekapitulace stavby'!AN20)</f>
        <v/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37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39</v>
      </c>
      <c r="E32" s="37"/>
      <c r="F32" s="37"/>
      <c r="G32" s="37"/>
      <c r="H32" s="37"/>
      <c r="I32" s="37"/>
      <c r="J32" s="95">
        <f>ROUND(J133,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41</v>
      </c>
      <c r="G34" s="37"/>
      <c r="H34" s="37"/>
      <c r="I34" s="42" t="s">
        <v>40</v>
      </c>
      <c r="J34" s="42" t="s">
        <v>42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43</v>
      </c>
      <c r="E35" s="31" t="s">
        <v>44</v>
      </c>
      <c r="F35" s="134">
        <f>ROUND((SUM(BE133:BE322)),  2)</f>
        <v>0</v>
      </c>
      <c r="G35" s="37"/>
      <c r="H35" s="37"/>
      <c r="I35" s="135">
        <v>0.20999999999999999</v>
      </c>
      <c r="J35" s="134">
        <f>ROUND(((SUM(BE133:BE322))*I35), 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45</v>
      </c>
      <c r="F36" s="134">
        <f>ROUND((SUM(BF133:BF322)),  2)</f>
        <v>0</v>
      </c>
      <c r="G36" s="37"/>
      <c r="H36" s="37"/>
      <c r="I36" s="135">
        <v>0.12</v>
      </c>
      <c r="J36" s="134">
        <f>ROUND(((SUM(BF133:BF322))*I36), 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46</v>
      </c>
      <c r="F37" s="134">
        <f>ROUND((SUM(BG133:BG322)), 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47</v>
      </c>
      <c r="F38" s="134">
        <f>ROUND((SUM(BH133:BH322)),  2)</f>
        <v>0</v>
      </c>
      <c r="G38" s="37"/>
      <c r="H38" s="37"/>
      <c r="I38" s="135">
        <v>0.12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48</v>
      </c>
      <c r="F39" s="134">
        <f>ROUND((SUM(BI133:BI322)), 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49</v>
      </c>
      <c r="E41" s="80"/>
      <c r="F41" s="80"/>
      <c r="G41" s="138" t="s">
        <v>50</v>
      </c>
      <c r="H41" s="139" t="s">
        <v>51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52</v>
      </c>
      <c r="E50" s="56"/>
      <c r="F50" s="56"/>
      <c r="G50" s="55" t="s">
        <v>53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54</v>
      </c>
      <c r="E61" s="40"/>
      <c r="F61" s="142" t="s">
        <v>55</v>
      </c>
      <c r="G61" s="57" t="s">
        <v>54</v>
      </c>
      <c r="H61" s="40"/>
      <c r="I61" s="40"/>
      <c r="J61" s="143" t="s">
        <v>55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56</v>
      </c>
      <c r="E65" s="58"/>
      <c r="F65" s="58"/>
      <c r="G65" s="55" t="s">
        <v>57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54</v>
      </c>
      <c r="E76" s="40"/>
      <c r="F76" s="142" t="s">
        <v>55</v>
      </c>
      <c r="G76" s="57" t="s">
        <v>54</v>
      </c>
      <c r="H76" s="40"/>
      <c r="I76" s="40"/>
      <c r="J76" s="143" t="s">
        <v>55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125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8" t="str">
        <f>E7</f>
        <v>Rekonstrukce kaple sv. Ducha a Božího hrobu v Liběchově - 2024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122</v>
      </c>
      <c r="L86" s="21"/>
    </row>
    <row r="87" s="2" customFormat="1" ht="16.5" customHeight="1">
      <c r="A87" s="37"/>
      <c r="B87" s="38"/>
      <c r="C87" s="37"/>
      <c r="D87" s="37"/>
      <c r="E87" s="128" t="s">
        <v>630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124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>02 - Oprava exteriéru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 xml:space="preserve">Obec Liběchov </v>
      </c>
      <c r="G91" s="37"/>
      <c r="H91" s="37"/>
      <c r="I91" s="31" t="s">
        <v>22</v>
      </c>
      <c r="J91" s="68" t="str">
        <f>IF(J14="","",J14)</f>
        <v>23. 9. 2024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25.65" customHeight="1">
      <c r="A93" s="37"/>
      <c r="B93" s="38"/>
      <c r="C93" s="31" t="s">
        <v>24</v>
      </c>
      <c r="D93" s="37"/>
      <c r="E93" s="37"/>
      <c r="F93" s="26" t="str">
        <f>E17</f>
        <v>Město Liběchov, Rumburská 53, 277 21 Liběchov</v>
      </c>
      <c r="G93" s="37"/>
      <c r="H93" s="37"/>
      <c r="I93" s="31" t="s">
        <v>31</v>
      </c>
      <c r="J93" s="35" t="str">
        <f>E23</f>
        <v>DigiTry Art Technologies s.r.o.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29</v>
      </c>
      <c r="D94" s="37"/>
      <c r="E94" s="37"/>
      <c r="F94" s="26" t="str">
        <f>IF(E20="","",E20)</f>
        <v>Vyplň údaj</v>
      </c>
      <c r="G94" s="37"/>
      <c r="H94" s="37"/>
      <c r="I94" s="31" t="s">
        <v>35</v>
      </c>
      <c r="J94" s="35" t="str">
        <f>E26</f>
        <v xml:space="preserve"> 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126</v>
      </c>
      <c r="D96" s="136"/>
      <c r="E96" s="136"/>
      <c r="F96" s="136"/>
      <c r="G96" s="136"/>
      <c r="H96" s="136"/>
      <c r="I96" s="136"/>
      <c r="J96" s="145" t="s">
        <v>127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128</v>
      </c>
      <c r="D98" s="37"/>
      <c r="E98" s="37"/>
      <c r="F98" s="37"/>
      <c r="G98" s="37"/>
      <c r="H98" s="37"/>
      <c r="I98" s="37"/>
      <c r="J98" s="95">
        <f>J133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129</v>
      </c>
    </row>
    <row r="99" s="9" customFormat="1" ht="24.96" customHeight="1">
      <c r="A99" s="9"/>
      <c r="B99" s="147"/>
      <c r="C99" s="9"/>
      <c r="D99" s="148" t="s">
        <v>130</v>
      </c>
      <c r="E99" s="149"/>
      <c r="F99" s="149"/>
      <c r="G99" s="149"/>
      <c r="H99" s="149"/>
      <c r="I99" s="149"/>
      <c r="J99" s="150">
        <f>J134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631</v>
      </c>
      <c r="E100" s="153"/>
      <c r="F100" s="153"/>
      <c r="G100" s="153"/>
      <c r="H100" s="153"/>
      <c r="I100" s="153"/>
      <c r="J100" s="154">
        <f>J135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1"/>
      <c r="C101" s="10"/>
      <c r="D101" s="152" t="s">
        <v>632</v>
      </c>
      <c r="E101" s="153"/>
      <c r="F101" s="153"/>
      <c r="G101" s="153"/>
      <c r="H101" s="153"/>
      <c r="I101" s="153"/>
      <c r="J101" s="154">
        <f>J154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1"/>
      <c r="C102" s="10"/>
      <c r="D102" s="152" t="s">
        <v>133</v>
      </c>
      <c r="E102" s="153"/>
      <c r="F102" s="153"/>
      <c r="G102" s="153"/>
      <c r="H102" s="153"/>
      <c r="I102" s="153"/>
      <c r="J102" s="154">
        <f>J159</f>
        <v>0</v>
      </c>
      <c r="K102" s="10"/>
      <c r="L102" s="15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1"/>
      <c r="C103" s="10"/>
      <c r="D103" s="152" t="s">
        <v>134</v>
      </c>
      <c r="E103" s="153"/>
      <c r="F103" s="153"/>
      <c r="G103" s="153"/>
      <c r="H103" s="153"/>
      <c r="I103" s="153"/>
      <c r="J103" s="154">
        <f>J220</f>
        <v>0</v>
      </c>
      <c r="K103" s="10"/>
      <c r="L103" s="15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1"/>
      <c r="C104" s="10"/>
      <c r="D104" s="152" t="s">
        <v>135</v>
      </c>
      <c r="E104" s="153"/>
      <c r="F104" s="153"/>
      <c r="G104" s="153"/>
      <c r="H104" s="153"/>
      <c r="I104" s="153"/>
      <c r="J104" s="154">
        <f>J247</f>
        <v>0</v>
      </c>
      <c r="K104" s="10"/>
      <c r="L104" s="15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1"/>
      <c r="C105" s="10"/>
      <c r="D105" s="152" t="s">
        <v>136</v>
      </c>
      <c r="E105" s="153"/>
      <c r="F105" s="153"/>
      <c r="G105" s="153"/>
      <c r="H105" s="153"/>
      <c r="I105" s="153"/>
      <c r="J105" s="154">
        <f>J253</f>
        <v>0</v>
      </c>
      <c r="K105" s="10"/>
      <c r="L105" s="15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47"/>
      <c r="C106" s="9"/>
      <c r="D106" s="148" t="s">
        <v>137</v>
      </c>
      <c r="E106" s="149"/>
      <c r="F106" s="149"/>
      <c r="G106" s="149"/>
      <c r="H106" s="149"/>
      <c r="I106" s="149"/>
      <c r="J106" s="150">
        <f>J256</f>
        <v>0</v>
      </c>
      <c r="K106" s="9"/>
      <c r="L106" s="147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51"/>
      <c r="C107" s="10"/>
      <c r="D107" s="152" t="s">
        <v>633</v>
      </c>
      <c r="E107" s="153"/>
      <c r="F107" s="153"/>
      <c r="G107" s="153"/>
      <c r="H107" s="153"/>
      <c r="I107" s="153"/>
      <c r="J107" s="154">
        <f>J257</f>
        <v>0</v>
      </c>
      <c r="K107" s="10"/>
      <c r="L107" s="15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51"/>
      <c r="C108" s="10"/>
      <c r="D108" s="152" t="s">
        <v>634</v>
      </c>
      <c r="E108" s="153"/>
      <c r="F108" s="153"/>
      <c r="G108" s="153"/>
      <c r="H108" s="153"/>
      <c r="I108" s="153"/>
      <c r="J108" s="154">
        <f>J266</f>
        <v>0</v>
      </c>
      <c r="K108" s="10"/>
      <c r="L108" s="15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51"/>
      <c r="C109" s="10"/>
      <c r="D109" s="152" t="s">
        <v>635</v>
      </c>
      <c r="E109" s="153"/>
      <c r="F109" s="153"/>
      <c r="G109" s="153"/>
      <c r="H109" s="153"/>
      <c r="I109" s="153"/>
      <c r="J109" s="154">
        <f>J296</f>
        <v>0</v>
      </c>
      <c r="K109" s="10"/>
      <c r="L109" s="15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51"/>
      <c r="C110" s="10"/>
      <c r="D110" s="152" t="s">
        <v>141</v>
      </c>
      <c r="E110" s="153"/>
      <c r="F110" s="153"/>
      <c r="G110" s="153"/>
      <c r="H110" s="153"/>
      <c r="I110" s="153"/>
      <c r="J110" s="154">
        <f>J302</f>
        <v>0</v>
      </c>
      <c r="K110" s="10"/>
      <c r="L110" s="15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51"/>
      <c r="C111" s="10"/>
      <c r="D111" s="152" t="s">
        <v>142</v>
      </c>
      <c r="E111" s="153"/>
      <c r="F111" s="153"/>
      <c r="G111" s="153"/>
      <c r="H111" s="153"/>
      <c r="I111" s="153"/>
      <c r="J111" s="154">
        <f>J306</f>
        <v>0</v>
      </c>
      <c r="K111" s="10"/>
      <c r="L111" s="15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2" customFormat="1" ht="21.84" customHeight="1">
      <c r="A112" s="37"/>
      <c r="B112" s="38"/>
      <c r="C112" s="37"/>
      <c r="D112" s="37"/>
      <c r="E112" s="37"/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59"/>
      <c r="C113" s="60"/>
      <c r="D113" s="60"/>
      <c r="E113" s="60"/>
      <c r="F113" s="60"/>
      <c r="G113" s="60"/>
      <c r="H113" s="60"/>
      <c r="I113" s="60"/>
      <c r="J113" s="60"/>
      <c r="K113" s="60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7" s="2" customFormat="1" ht="6.96" customHeight="1">
      <c r="A117" s="37"/>
      <c r="B117" s="61"/>
      <c r="C117" s="62"/>
      <c r="D117" s="62"/>
      <c r="E117" s="62"/>
      <c r="F117" s="62"/>
      <c r="G117" s="62"/>
      <c r="H117" s="62"/>
      <c r="I117" s="62"/>
      <c r="J117" s="62"/>
      <c r="K117" s="62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24.96" customHeight="1">
      <c r="A118" s="37"/>
      <c r="B118" s="38"/>
      <c r="C118" s="22" t="s">
        <v>144</v>
      </c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7"/>
      <c r="D119" s="37"/>
      <c r="E119" s="37"/>
      <c r="F119" s="37"/>
      <c r="G119" s="37"/>
      <c r="H119" s="37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16</v>
      </c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26.25" customHeight="1">
      <c r="A121" s="37"/>
      <c r="B121" s="38"/>
      <c r="C121" s="37"/>
      <c r="D121" s="37"/>
      <c r="E121" s="128" t="str">
        <f>E7</f>
        <v>Rekonstrukce kaple sv. Ducha a Božího hrobu v Liběchově - 2024</v>
      </c>
      <c r="F121" s="31"/>
      <c r="G121" s="31"/>
      <c r="H121" s="31"/>
      <c r="I121" s="37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1" customFormat="1" ht="12" customHeight="1">
      <c r="B122" s="21"/>
      <c r="C122" s="31" t="s">
        <v>122</v>
      </c>
      <c r="L122" s="21"/>
    </row>
    <row r="123" s="2" customFormat="1" ht="16.5" customHeight="1">
      <c r="A123" s="37"/>
      <c r="B123" s="38"/>
      <c r="C123" s="37"/>
      <c r="D123" s="37"/>
      <c r="E123" s="128" t="s">
        <v>630</v>
      </c>
      <c r="F123" s="37"/>
      <c r="G123" s="37"/>
      <c r="H123" s="37"/>
      <c r="I123" s="37"/>
      <c r="J123" s="37"/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2" customHeight="1">
      <c r="A124" s="37"/>
      <c r="B124" s="38"/>
      <c r="C124" s="31" t="s">
        <v>124</v>
      </c>
      <c r="D124" s="37"/>
      <c r="E124" s="37"/>
      <c r="F124" s="37"/>
      <c r="G124" s="37"/>
      <c r="H124" s="37"/>
      <c r="I124" s="37"/>
      <c r="J124" s="37"/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6.5" customHeight="1">
      <c r="A125" s="37"/>
      <c r="B125" s="38"/>
      <c r="C125" s="37"/>
      <c r="D125" s="37"/>
      <c r="E125" s="66" t="str">
        <f>E11</f>
        <v>02 - Oprava exteriéru</v>
      </c>
      <c r="F125" s="37"/>
      <c r="G125" s="37"/>
      <c r="H125" s="37"/>
      <c r="I125" s="37"/>
      <c r="J125" s="37"/>
      <c r="K125" s="37"/>
      <c r="L125" s="54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6.96" customHeight="1">
      <c r="A126" s="37"/>
      <c r="B126" s="38"/>
      <c r="C126" s="37"/>
      <c r="D126" s="37"/>
      <c r="E126" s="37"/>
      <c r="F126" s="37"/>
      <c r="G126" s="37"/>
      <c r="H126" s="37"/>
      <c r="I126" s="37"/>
      <c r="J126" s="37"/>
      <c r="K126" s="37"/>
      <c r="L126" s="54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2" customHeight="1">
      <c r="A127" s="37"/>
      <c r="B127" s="38"/>
      <c r="C127" s="31" t="s">
        <v>20</v>
      </c>
      <c r="D127" s="37"/>
      <c r="E127" s="37"/>
      <c r="F127" s="26" t="str">
        <f>F14</f>
        <v xml:space="preserve">Obec Liběchov </v>
      </c>
      <c r="G127" s="37"/>
      <c r="H127" s="37"/>
      <c r="I127" s="31" t="s">
        <v>22</v>
      </c>
      <c r="J127" s="68" t="str">
        <f>IF(J14="","",J14)</f>
        <v>23. 9. 2024</v>
      </c>
      <c r="K127" s="37"/>
      <c r="L127" s="54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6.96" customHeight="1">
      <c r="A128" s="37"/>
      <c r="B128" s="38"/>
      <c r="C128" s="37"/>
      <c r="D128" s="37"/>
      <c r="E128" s="37"/>
      <c r="F128" s="37"/>
      <c r="G128" s="37"/>
      <c r="H128" s="37"/>
      <c r="I128" s="37"/>
      <c r="J128" s="37"/>
      <c r="K128" s="37"/>
      <c r="L128" s="54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25.65" customHeight="1">
      <c r="A129" s="37"/>
      <c r="B129" s="38"/>
      <c r="C129" s="31" t="s">
        <v>24</v>
      </c>
      <c r="D129" s="37"/>
      <c r="E129" s="37"/>
      <c r="F129" s="26" t="str">
        <f>E17</f>
        <v>Město Liběchov, Rumburská 53, 277 21 Liběchov</v>
      </c>
      <c r="G129" s="37"/>
      <c r="H129" s="37"/>
      <c r="I129" s="31" t="s">
        <v>31</v>
      </c>
      <c r="J129" s="35" t="str">
        <f>E23</f>
        <v>DigiTry Art Technologies s.r.o.</v>
      </c>
      <c r="K129" s="37"/>
      <c r="L129" s="54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15.15" customHeight="1">
      <c r="A130" s="37"/>
      <c r="B130" s="38"/>
      <c r="C130" s="31" t="s">
        <v>29</v>
      </c>
      <c r="D130" s="37"/>
      <c r="E130" s="37"/>
      <c r="F130" s="26" t="str">
        <f>IF(E20="","",E20)</f>
        <v>Vyplň údaj</v>
      </c>
      <c r="G130" s="37"/>
      <c r="H130" s="37"/>
      <c r="I130" s="31" t="s">
        <v>35</v>
      </c>
      <c r="J130" s="35" t="str">
        <f>E26</f>
        <v xml:space="preserve"> </v>
      </c>
      <c r="K130" s="37"/>
      <c r="L130" s="54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10.32" customHeight="1">
      <c r="A131" s="37"/>
      <c r="B131" s="38"/>
      <c r="C131" s="37"/>
      <c r="D131" s="37"/>
      <c r="E131" s="37"/>
      <c r="F131" s="37"/>
      <c r="G131" s="37"/>
      <c r="H131" s="37"/>
      <c r="I131" s="37"/>
      <c r="J131" s="37"/>
      <c r="K131" s="37"/>
      <c r="L131" s="54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11" customFormat="1" ht="29.28" customHeight="1">
      <c r="A132" s="155"/>
      <c r="B132" s="156"/>
      <c r="C132" s="157" t="s">
        <v>145</v>
      </c>
      <c r="D132" s="158" t="s">
        <v>64</v>
      </c>
      <c r="E132" s="158" t="s">
        <v>60</v>
      </c>
      <c r="F132" s="158" t="s">
        <v>61</v>
      </c>
      <c r="G132" s="158" t="s">
        <v>146</v>
      </c>
      <c r="H132" s="158" t="s">
        <v>147</v>
      </c>
      <c r="I132" s="158" t="s">
        <v>148</v>
      </c>
      <c r="J132" s="159" t="s">
        <v>127</v>
      </c>
      <c r="K132" s="160" t="s">
        <v>149</v>
      </c>
      <c r="L132" s="161"/>
      <c r="M132" s="85" t="s">
        <v>1</v>
      </c>
      <c r="N132" s="86" t="s">
        <v>43</v>
      </c>
      <c r="O132" s="86" t="s">
        <v>150</v>
      </c>
      <c r="P132" s="86" t="s">
        <v>151</v>
      </c>
      <c r="Q132" s="86" t="s">
        <v>152</v>
      </c>
      <c r="R132" s="86" t="s">
        <v>153</v>
      </c>
      <c r="S132" s="86" t="s">
        <v>154</v>
      </c>
      <c r="T132" s="87" t="s">
        <v>155</v>
      </c>
      <c r="U132" s="155"/>
      <c r="V132" s="155"/>
      <c r="W132" s="155"/>
      <c r="X132" s="155"/>
      <c r="Y132" s="155"/>
      <c r="Z132" s="155"/>
      <c r="AA132" s="155"/>
      <c r="AB132" s="155"/>
      <c r="AC132" s="155"/>
      <c r="AD132" s="155"/>
      <c r="AE132" s="155"/>
    </row>
    <row r="133" s="2" customFormat="1" ht="22.8" customHeight="1">
      <c r="A133" s="37"/>
      <c r="B133" s="38"/>
      <c r="C133" s="92" t="s">
        <v>156</v>
      </c>
      <c r="D133" s="37"/>
      <c r="E133" s="37"/>
      <c r="F133" s="37"/>
      <c r="G133" s="37"/>
      <c r="H133" s="37"/>
      <c r="I133" s="37"/>
      <c r="J133" s="162">
        <f>BK133</f>
        <v>0</v>
      </c>
      <c r="K133" s="37"/>
      <c r="L133" s="38"/>
      <c r="M133" s="88"/>
      <c r="N133" s="72"/>
      <c r="O133" s="89"/>
      <c r="P133" s="163">
        <f>P134+P256</f>
        <v>0</v>
      </c>
      <c r="Q133" s="89"/>
      <c r="R133" s="163">
        <f>R134+R256</f>
        <v>63.961665350000004</v>
      </c>
      <c r="S133" s="89"/>
      <c r="T133" s="164">
        <f>T134+T256</f>
        <v>5.7253035500000005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8" t="s">
        <v>78</v>
      </c>
      <c r="AU133" s="18" t="s">
        <v>129</v>
      </c>
      <c r="BK133" s="165">
        <f>BK134+BK256</f>
        <v>0</v>
      </c>
    </row>
    <row r="134" s="12" customFormat="1" ht="25.92" customHeight="1">
      <c r="A134" s="12"/>
      <c r="B134" s="166"/>
      <c r="C134" s="12"/>
      <c r="D134" s="167" t="s">
        <v>78</v>
      </c>
      <c r="E134" s="168" t="s">
        <v>157</v>
      </c>
      <c r="F134" s="168" t="s">
        <v>158</v>
      </c>
      <c r="G134" s="12"/>
      <c r="H134" s="12"/>
      <c r="I134" s="169"/>
      <c r="J134" s="170">
        <f>BK134</f>
        <v>0</v>
      </c>
      <c r="K134" s="12"/>
      <c r="L134" s="166"/>
      <c r="M134" s="171"/>
      <c r="N134" s="172"/>
      <c r="O134" s="172"/>
      <c r="P134" s="173">
        <f>P135+P154+P159+P220+P247+P253</f>
        <v>0</v>
      </c>
      <c r="Q134" s="172"/>
      <c r="R134" s="173">
        <f>R135+R154+R159+R220+R247+R253</f>
        <v>63.282867450000005</v>
      </c>
      <c r="S134" s="172"/>
      <c r="T134" s="174">
        <f>T135+T154+T159+T220+T247+T253</f>
        <v>5.7253035500000005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67" t="s">
        <v>86</v>
      </c>
      <c r="AT134" s="175" t="s">
        <v>78</v>
      </c>
      <c r="AU134" s="175" t="s">
        <v>79</v>
      </c>
      <c r="AY134" s="167" t="s">
        <v>159</v>
      </c>
      <c r="BK134" s="176">
        <f>BK135+BK154+BK159+BK220+BK247+BK253</f>
        <v>0</v>
      </c>
    </row>
    <row r="135" s="12" customFormat="1" ht="22.8" customHeight="1">
      <c r="A135" s="12"/>
      <c r="B135" s="166"/>
      <c r="C135" s="12"/>
      <c r="D135" s="167" t="s">
        <v>78</v>
      </c>
      <c r="E135" s="177" t="s">
        <v>86</v>
      </c>
      <c r="F135" s="177" t="s">
        <v>636</v>
      </c>
      <c r="G135" s="12"/>
      <c r="H135" s="12"/>
      <c r="I135" s="169"/>
      <c r="J135" s="178">
        <f>BK135</f>
        <v>0</v>
      </c>
      <c r="K135" s="12"/>
      <c r="L135" s="166"/>
      <c r="M135" s="171"/>
      <c r="N135" s="172"/>
      <c r="O135" s="172"/>
      <c r="P135" s="173">
        <f>SUM(P136:P153)</f>
        <v>0</v>
      </c>
      <c r="Q135" s="172"/>
      <c r="R135" s="173">
        <f>SUM(R136:R153)</f>
        <v>10.269</v>
      </c>
      <c r="S135" s="172"/>
      <c r="T135" s="174">
        <f>SUM(T136:T153)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67" t="s">
        <v>86</v>
      </c>
      <c r="AT135" s="175" t="s">
        <v>78</v>
      </c>
      <c r="AU135" s="175" t="s">
        <v>86</v>
      </c>
      <c r="AY135" s="167" t="s">
        <v>159</v>
      </c>
      <c r="BK135" s="176">
        <f>SUM(BK136:BK153)</f>
        <v>0</v>
      </c>
    </row>
    <row r="136" s="2" customFormat="1" ht="33" customHeight="1">
      <c r="A136" s="37"/>
      <c r="B136" s="179"/>
      <c r="C136" s="180" t="s">
        <v>86</v>
      </c>
      <c r="D136" s="180" t="s">
        <v>162</v>
      </c>
      <c r="E136" s="181" t="s">
        <v>637</v>
      </c>
      <c r="F136" s="182" t="s">
        <v>638</v>
      </c>
      <c r="G136" s="183" t="s">
        <v>165</v>
      </c>
      <c r="H136" s="184">
        <v>11.492000000000001</v>
      </c>
      <c r="I136" s="185"/>
      <c r="J136" s="186">
        <f>ROUND(I136*H136,2)</f>
        <v>0</v>
      </c>
      <c r="K136" s="187"/>
      <c r="L136" s="38"/>
      <c r="M136" s="188" t="s">
        <v>1</v>
      </c>
      <c r="N136" s="189" t="s">
        <v>44</v>
      </c>
      <c r="O136" s="76"/>
      <c r="P136" s="190">
        <f>O136*H136</f>
        <v>0</v>
      </c>
      <c r="Q136" s="190">
        <v>0</v>
      </c>
      <c r="R136" s="190">
        <f>Q136*H136</f>
        <v>0</v>
      </c>
      <c r="S136" s="190">
        <v>0</v>
      </c>
      <c r="T136" s="191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2" t="s">
        <v>166</v>
      </c>
      <c r="AT136" s="192" t="s">
        <v>162</v>
      </c>
      <c r="AU136" s="192" t="s">
        <v>88</v>
      </c>
      <c r="AY136" s="18" t="s">
        <v>159</v>
      </c>
      <c r="BE136" s="193">
        <f>IF(N136="základní",J136,0)</f>
        <v>0</v>
      </c>
      <c r="BF136" s="193">
        <f>IF(N136="snížená",J136,0)</f>
        <v>0</v>
      </c>
      <c r="BG136" s="193">
        <f>IF(N136="zákl. přenesená",J136,0)</f>
        <v>0</v>
      </c>
      <c r="BH136" s="193">
        <f>IF(N136="sníž. přenesená",J136,0)</f>
        <v>0</v>
      </c>
      <c r="BI136" s="193">
        <f>IF(N136="nulová",J136,0)</f>
        <v>0</v>
      </c>
      <c r="BJ136" s="18" t="s">
        <v>86</v>
      </c>
      <c r="BK136" s="193">
        <f>ROUND(I136*H136,2)</f>
        <v>0</v>
      </c>
      <c r="BL136" s="18" t="s">
        <v>166</v>
      </c>
      <c r="BM136" s="192" t="s">
        <v>88</v>
      </c>
    </row>
    <row r="137" s="15" customFormat="1">
      <c r="A137" s="15"/>
      <c r="B137" s="210"/>
      <c r="C137" s="15"/>
      <c r="D137" s="195" t="s">
        <v>167</v>
      </c>
      <c r="E137" s="211" t="s">
        <v>1</v>
      </c>
      <c r="F137" s="212" t="s">
        <v>639</v>
      </c>
      <c r="G137" s="15"/>
      <c r="H137" s="213">
        <v>11.492000000000001</v>
      </c>
      <c r="I137" s="214"/>
      <c r="J137" s="15"/>
      <c r="K137" s="15"/>
      <c r="L137" s="210"/>
      <c r="M137" s="215"/>
      <c r="N137" s="216"/>
      <c r="O137" s="216"/>
      <c r="P137" s="216"/>
      <c r="Q137" s="216"/>
      <c r="R137" s="216"/>
      <c r="S137" s="216"/>
      <c r="T137" s="217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11" t="s">
        <v>167</v>
      </c>
      <c r="AU137" s="211" t="s">
        <v>88</v>
      </c>
      <c r="AV137" s="15" t="s">
        <v>88</v>
      </c>
      <c r="AW137" s="15" t="s">
        <v>34</v>
      </c>
      <c r="AX137" s="15" t="s">
        <v>79</v>
      </c>
      <c r="AY137" s="211" t="s">
        <v>159</v>
      </c>
    </row>
    <row r="138" s="14" customFormat="1">
      <c r="A138" s="14"/>
      <c r="B138" s="202"/>
      <c r="C138" s="14"/>
      <c r="D138" s="195" t="s">
        <v>167</v>
      </c>
      <c r="E138" s="203" t="s">
        <v>1</v>
      </c>
      <c r="F138" s="204" t="s">
        <v>169</v>
      </c>
      <c r="G138" s="14"/>
      <c r="H138" s="205">
        <v>11.492000000000001</v>
      </c>
      <c r="I138" s="206"/>
      <c r="J138" s="14"/>
      <c r="K138" s="14"/>
      <c r="L138" s="202"/>
      <c r="M138" s="207"/>
      <c r="N138" s="208"/>
      <c r="O138" s="208"/>
      <c r="P138" s="208"/>
      <c r="Q138" s="208"/>
      <c r="R138" s="208"/>
      <c r="S138" s="208"/>
      <c r="T138" s="209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03" t="s">
        <v>167</v>
      </c>
      <c r="AU138" s="203" t="s">
        <v>88</v>
      </c>
      <c r="AV138" s="14" t="s">
        <v>166</v>
      </c>
      <c r="AW138" s="14" t="s">
        <v>34</v>
      </c>
      <c r="AX138" s="14" t="s">
        <v>86</v>
      </c>
      <c r="AY138" s="203" t="s">
        <v>159</v>
      </c>
    </row>
    <row r="139" s="2" customFormat="1" ht="37.8" customHeight="1">
      <c r="A139" s="37"/>
      <c r="B139" s="179"/>
      <c r="C139" s="180" t="s">
        <v>160</v>
      </c>
      <c r="D139" s="180" t="s">
        <v>162</v>
      </c>
      <c r="E139" s="181" t="s">
        <v>640</v>
      </c>
      <c r="F139" s="182" t="s">
        <v>641</v>
      </c>
      <c r="G139" s="183" t="s">
        <v>165</v>
      </c>
      <c r="H139" s="184">
        <v>11.492000000000001</v>
      </c>
      <c r="I139" s="185"/>
      <c r="J139" s="186">
        <f>ROUND(I139*H139,2)</f>
        <v>0</v>
      </c>
      <c r="K139" s="187"/>
      <c r="L139" s="38"/>
      <c r="M139" s="188" t="s">
        <v>1</v>
      </c>
      <c r="N139" s="189" t="s">
        <v>44</v>
      </c>
      <c r="O139" s="76"/>
      <c r="P139" s="190">
        <f>O139*H139</f>
        <v>0</v>
      </c>
      <c r="Q139" s="190">
        <v>0</v>
      </c>
      <c r="R139" s="190">
        <f>Q139*H139</f>
        <v>0</v>
      </c>
      <c r="S139" s="190">
        <v>0</v>
      </c>
      <c r="T139" s="191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92" t="s">
        <v>166</v>
      </c>
      <c r="AT139" s="192" t="s">
        <v>162</v>
      </c>
      <c r="AU139" s="192" t="s">
        <v>88</v>
      </c>
      <c r="AY139" s="18" t="s">
        <v>159</v>
      </c>
      <c r="BE139" s="193">
        <f>IF(N139="základní",J139,0)</f>
        <v>0</v>
      </c>
      <c r="BF139" s="193">
        <f>IF(N139="snížená",J139,0)</f>
        <v>0</v>
      </c>
      <c r="BG139" s="193">
        <f>IF(N139="zákl. přenesená",J139,0)</f>
        <v>0</v>
      </c>
      <c r="BH139" s="193">
        <f>IF(N139="sníž. přenesená",J139,0)</f>
        <v>0</v>
      </c>
      <c r="BI139" s="193">
        <f>IF(N139="nulová",J139,0)</f>
        <v>0</v>
      </c>
      <c r="BJ139" s="18" t="s">
        <v>86</v>
      </c>
      <c r="BK139" s="193">
        <f>ROUND(I139*H139,2)</f>
        <v>0</v>
      </c>
      <c r="BL139" s="18" t="s">
        <v>166</v>
      </c>
      <c r="BM139" s="192" t="s">
        <v>176</v>
      </c>
    </row>
    <row r="140" s="15" customFormat="1">
      <c r="A140" s="15"/>
      <c r="B140" s="210"/>
      <c r="C140" s="15"/>
      <c r="D140" s="195" t="s">
        <v>167</v>
      </c>
      <c r="E140" s="211" t="s">
        <v>1</v>
      </c>
      <c r="F140" s="212" t="s">
        <v>642</v>
      </c>
      <c r="G140" s="15"/>
      <c r="H140" s="213">
        <v>11.492000000000001</v>
      </c>
      <c r="I140" s="214"/>
      <c r="J140" s="15"/>
      <c r="K140" s="15"/>
      <c r="L140" s="210"/>
      <c r="M140" s="215"/>
      <c r="N140" s="216"/>
      <c r="O140" s="216"/>
      <c r="P140" s="216"/>
      <c r="Q140" s="216"/>
      <c r="R140" s="216"/>
      <c r="S140" s="216"/>
      <c r="T140" s="217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11" t="s">
        <v>167</v>
      </c>
      <c r="AU140" s="211" t="s">
        <v>88</v>
      </c>
      <c r="AV140" s="15" t="s">
        <v>88</v>
      </c>
      <c r="AW140" s="15" t="s">
        <v>34</v>
      </c>
      <c r="AX140" s="15" t="s">
        <v>79</v>
      </c>
      <c r="AY140" s="211" t="s">
        <v>159</v>
      </c>
    </row>
    <row r="141" s="14" customFormat="1">
      <c r="A141" s="14"/>
      <c r="B141" s="202"/>
      <c r="C141" s="14"/>
      <c r="D141" s="195" t="s">
        <v>167</v>
      </c>
      <c r="E141" s="203" t="s">
        <v>1</v>
      </c>
      <c r="F141" s="204" t="s">
        <v>169</v>
      </c>
      <c r="G141" s="14"/>
      <c r="H141" s="205">
        <v>11.492000000000001</v>
      </c>
      <c r="I141" s="206"/>
      <c r="J141" s="14"/>
      <c r="K141" s="14"/>
      <c r="L141" s="202"/>
      <c r="M141" s="207"/>
      <c r="N141" s="208"/>
      <c r="O141" s="208"/>
      <c r="P141" s="208"/>
      <c r="Q141" s="208"/>
      <c r="R141" s="208"/>
      <c r="S141" s="208"/>
      <c r="T141" s="209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03" t="s">
        <v>167</v>
      </c>
      <c r="AU141" s="203" t="s">
        <v>88</v>
      </c>
      <c r="AV141" s="14" t="s">
        <v>166</v>
      </c>
      <c r="AW141" s="14" t="s">
        <v>34</v>
      </c>
      <c r="AX141" s="14" t="s">
        <v>86</v>
      </c>
      <c r="AY141" s="203" t="s">
        <v>159</v>
      </c>
    </row>
    <row r="142" s="2" customFormat="1" ht="37.8" customHeight="1">
      <c r="A142" s="37"/>
      <c r="B142" s="179"/>
      <c r="C142" s="180" t="s">
        <v>166</v>
      </c>
      <c r="D142" s="180" t="s">
        <v>162</v>
      </c>
      <c r="E142" s="181" t="s">
        <v>643</v>
      </c>
      <c r="F142" s="182" t="s">
        <v>644</v>
      </c>
      <c r="G142" s="183" t="s">
        <v>165</v>
      </c>
      <c r="H142" s="184">
        <v>114.92</v>
      </c>
      <c r="I142" s="185"/>
      <c r="J142" s="186">
        <f>ROUND(I142*H142,2)</f>
        <v>0</v>
      </c>
      <c r="K142" s="187"/>
      <c r="L142" s="38"/>
      <c r="M142" s="188" t="s">
        <v>1</v>
      </c>
      <c r="N142" s="189" t="s">
        <v>44</v>
      </c>
      <c r="O142" s="76"/>
      <c r="P142" s="190">
        <f>O142*H142</f>
        <v>0</v>
      </c>
      <c r="Q142" s="190">
        <v>0</v>
      </c>
      <c r="R142" s="190">
        <f>Q142*H142</f>
        <v>0</v>
      </c>
      <c r="S142" s="190">
        <v>0</v>
      </c>
      <c r="T142" s="191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92" t="s">
        <v>166</v>
      </c>
      <c r="AT142" s="192" t="s">
        <v>162</v>
      </c>
      <c r="AU142" s="192" t="s">
        <v>88</v>
      </c>
      <c r="AY142" s="18" t="s">
        <v>159</v>
      </c>
      <c r="BE142" s="193">
        <f>IF(N142="základní",J142,0)</f>
        <v>0</v>
      </c>
      <c r="BF142" s="193">
        <f>IF(N142="snížená",J142,0)</f>
        <v>0</v>
      </c>
      <c r="BG142" s="193">
        <f>IF(N142="zákl. přenesená",J142,0)</f>
        <v>0</v>
      </c>
      <c r="BH142" s="193">
        <f>IF(N142="sníž. přenesená",J142,0)</f>
        <v>0</v>
      </c>
      <c r="BI142" s="193">
        <f>IF(N142="nulová",J142,0)</f>
        <v>0</v>
      </c>
      <c r="BJ142" s="18" t="s">
        <v>86</v>
      </c>
      <c r="BK142" s="193">
        <f>ROUND(I142*H142,2)</f>
        <v>0</v>
      </c>
      <c r="BL142" s="18" t="s">
        <v>166</v>
      </c>
      <c r="BM142" s="192" t="s">
        <v>179</v>
      </c>
    </row>
    <row r="143" s="15" customFormat="1">
      <c r="A143" s="15"/>
      <c r="B143" s="210"/>
      <c r="C143" s="15"/>
      <c r="D143" s="195" t="s">
        <v>167</v>
      </c>
      <c r="E143" s="211" t="s">
        <v>1</v>
      </c>
      <c r="F143" s="212" t="s">
        <v>645</v>
      </c>
      <c r="G143" s="15"/>
      <c r="H143" s="213">
        <v>114.92</v>
      </c>
      <c r="I143" s="214"/>
      <c r="J143" s="15"/>
      <c r="K143" s="15"/>
      <c r="L143" s="210"/>
      <c r="M143" s="215"/>
      <c r="N143" s="216"/>
      <c r="O143" s="216"/>
      <c r="P143" s="216"/>
      <c r="Q143" s="216"/>
      <c r="R143" s="216"/>
      <c r="S143" s="216"/>
      <c r="T143" s="217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11" t="s">
        <v>167</v>
      </c>
      <c r="AU143" s="211" t="s">
        <v>88</v>
      </c>
      <c r="AV143" s="15" t="s">
        <v>88</v>
      </c>
      <c r="AW143" s="15" t="s">
        <v>34</v>
      </c>
      <c r="AX143" s="15" t="s">
        <v>79</v>
      </c>
      <c r="AY143" s="211" t="s">
        <v>159</v>
      </c>
    </row>
    <row r="144" s="14" customFormat="1">
      <c r="A144" s="14"/>
      <c r="B144" s="202"/>
      <c r="C144" s="14"/>
      <c r="D144" s="195" t="s">
        <v>167</v>
      </c>
      <c r="E144" s="203" t="s">
        <v>1</v>
      </c>
      <c r="F144" s="204" t="s">
        <v>169</v>
      </c>
      <c r="G144" s="14"/>
      <c r="H144" s="205">
        <v>114.92</v>
      </c>
      <c r="I144" s="206"/>
      <c r="J144" s="14"/>
      <c r="K144" s="14"/>
      <c r="L144" s="202"/>
      <c r="M144" s="207"/>
      <c r="N144" s="208"/>
      <c r="O144" s="208"/>
      <c r="P144" s="208"/>
      <c r="Q144" s="208"/>
      <c r="R144" s="208"/>
      <c r="S144" s="208"/>
      <c r="T144" s="209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03" t="s">
        <v>167</v>
      </c>
      <c r="AU144" s="203" t="s">
        <v>88</v>
      </c>
      <c r="AV144" s="14" t="s">
        <v>166</v>
      </c>
      <c r="AW144" s="14" t="s">
        <v>34</v>
      </c>
      <c r="AX144" s="14" t="s">
        <v>86</v>
      </c>
      <c r="AY144" s="203" t="s">
        <v>159</v>
      </c>
    </row>
    <row r="145" s="2" customFormat="1" ht="24.15" customHeight="1">
      <c r="A145" s="37"/>
      <c r="B145" s="179"/>
      <c r="C145" s="180" t="s">
        <v>181</v>
      </c>
      <c r="D145" s="180" t="s">
        <v>162</v>
      </c>
      <c r="E145" s="181" t="s">
        <v>646</v>
      </c>
      <c r="F145" s="182" t="s">
        <v>647</v>
      </c>
      <c r="G145" s="183" t="s">
        <v>330</v>
      </c>
      <c r="H145" s="184">
        <v>20.686</v>
      </c>
      <c r="I145" s="185"/>
      <c r="J145" s="186">
        <f>ROUND(I145*H145,2)</f>
        <v>0</v>
      </c>
      <c r="K145" s="187"/>
      <c r="L145" s="38"/>
      <c r="M145" s="188" t="s">
        <v>1</v>
      </c>
      <c r="N145" s="189" t="s">
        <v>44</v>
      </c>
      <c r="O145" s="76"/>
      <c r="P145" s="190">
        <f>O145*H145</f>
        <v>0</v>
      </c>
      <c r="Q145" s="190">
        <v>0</v>
      </c>
      <c r="R145" s="190">
        <f>Q145*H145</f>
        <v>0</v>
      </c>
      <c r="S145" s="190">
        <v>0</v>
      </c>
      <c r="T145" s="191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92" t="s">
        <v>166</v>
      </c>
      <c r="AT145" s="192" t="s">
        <v>162</v>
      </c>
      <c r="AU145" s="192" t="s">
        <v>88</v>
      </c>
      <c r="AY145" s="18" t="s">
        <v>159</v>
      </c>
      <c r="BE145" s="193">
        <f>IF(N145="základní",J145,0)</f>
        <v>0</v>
      </c>
      <c r="BF145" s="193">
        <f>IF(N145="snížená",J145,0)</f>
        <v>0</v>
      </c>
      <c r="BG145" s="193">
        <f>IF(N145="zákl. přenesená",J145,0)</f>
        <v>0</v>
      </c>
      <c r="BH145" s="193">
        <f>IF(N145="sníž. přenesená",J145,0)</f>
        <v>0</v>
      </c>
      <c r="BI145" s="193">
        <f>IF(N145="nulová",J145,0)</f>
        <v>0</v>
      </c>
      <c r="BJ145" s="18" t="s">
        <v>86</v>
      </c>
      <c r="BK145" s="193">
        <f>ROUND(I145*H145,2)</f>
        <v>0</v>
      </c>
      <c r="BL145" s="18" t="s">
        <v>166</v>
      </c>
      <c r="BM145" s="192" t="s">
        <v>184</v>
      </c>
    </row>
    <row r="146" s="15" customFormat="1">
      <c r="A146" s="15"/>
      <c r="B146" s="210"/>
      <c r="C146" s="15"/>
      <c r="D146" s="195" t="s">
        <v>167</v>
      </c>
      <c r="E146" s="211" t="s">
        <v>1</v>
      </c>
      <c r="F146" s="212" t="s">
        <v>648</v>
      </c>
      <c r="G146" s="15"/>
      <c r="H146" s="213">
        <v>20.686</v>
      </c>
      <c r="I146" s="214"/>
      <c r="J146" s="15"/>
      <c r="K146" s="15"/>
      <c r="L146" s="210"/>
      <c r="M146" s="215"/>
      <c r="N146" s="216"/>
      <c r="O146" s="216"/>
      <c r="P146" s="216"/>
      <c r="Q146" s="216"/>
      <c r="R146" s="216"/>
      <c r="S146" s="216"/>
      <c r="T146" s="217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11" t="s">
        <v>167</v>
      </c>
      <c r="AU146" s="211" t="s">
        <v>88</v>
      </c>
      <c r="AV146" s="15" t="s">
        <v>88</v>
      </c>
      <c r="AW146" s="15" t="s">
        <v>34</v>
      </c>
      <c r="AX146" s="15" t="s">
        <v>79</v>
      </c>
      <c r="AY146" s="211" t="s">
        <v>159</v>
      </c>
    </row>
    <row r="147" s="14" customFormat="1">
      <c r="A147" s="14"/>
      <c r="B147" s="202"/>
      <c r="C147" s="14"/>
      <c r="D147" s="195" t="s">
        <v>167</v>
      </c>
      <c r="E147" s="203" t="s">
        <v>1</v>
      </c>
      <c r="F147" s="204" t="s">
        <v>169</v>
      </c>
      <c r="G147" s="14"/>
      <c r="H147" s="205">
        <v>20.686</v>
      </c>
      <c r="I147" s="206"/>
      <c r="J147" s="14"/>
      <c r="K147" s="14"/>
      <c r="L147" s="202"/>
      <c r="M147" s="207"/>
      <c r="N147" s="208"/>
      <c r="O147" s="208"/>
      <c r="P147" s="208"/>
      <c r="Q147" s="208"/>
      <c r="R147" s="208"/>
      <c r="S147" s="208"/>
      <c r="T147" s="209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03" t="s">
        <v>167</v>
      </c>
      <c r="AU147" s="203" t="s">
        <v>88</v>
      </c>
      <c r="AV147" s="14" t="s">
        <v>166</v>
      </c>
      <c r="AW147" s="14" t="s">
        <v>34</v>
      </c>
      <c r="AX147" s="14" t="s">
        <v>86</v>
      </c>
      <c r="AY147" s="203" t="s">
        <v>159</v>
      </c>
    </row>
    <row r="148" s="2" customFormat="1" ht="24.15" customHeight="1">
      <c r="A148" s="37"/>
      <c r="B148" s="179"/>
      <c r="C148" s="180" t="s">
        <v>176</v>
      </c>
      <c r="D148" s="180" t="s">
        <v>162</v>
      </c>
      <c r="E148" s="181" t="s">
        <v>649</v>
      </c>
      <c r="F148" s="182" t="s">
        <v>650</v>
      </c>
      <c r="G148" s="183" t="s">
        <v>165</v>
      </c>
      <c r="H148" s="184">
        <v>4.8899999999999997</v>
      </c>
      <c r="I148" s="185"/>
      <c r="J148" s="186">
        <f>ROUND(I148*H148,2)</f>
        <v>0</v>
      </c>
      <c r="K148" s="187"/>
      <c r="L148" s="38"/>
      <c r="M148" s="188" t="s">
        <v>1</v>
      </c>
      <c r="N148" s="189" t="s">
        <v>44</v>
      </c>
      <c r="O148" s="76"/>
      <c r="P148" s="190">
        <f>O148*H148</f>
        <v>0</v>
      </c>
      <c r="Q148" s="190">
        <v>0</v>
      </c>
      <c r="R148" s="190">
        <f>Q148*H148</f>
        <v>0</v>
      </c>
      <c r="S148" s="190">
        <v>0</v>
      </c>
      <c r="T148" s="191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92" t="s">
        <v>166</v>
      </c>
      <c r="AT148" s="192" t="s">
        <v>162</v>
      </c>
      <c r="AU148" s="192" t="s">
        <v>88</v>
      </c>
      <c r="AY148" s="18" t="s">
        <v>159</v>
      </c>
      <c r="BE148" s="193">
        <f>IF(N148="základní",J148,0)</f>
        <v>0</v>
      </c>
      <c r="BF148" s="193">
        <f>IF(N148="snížená",J148,0)</f>
        <v>0</v>
      </c>
      <c r="BG148" s="193">
        <f>IF(N148="zákl. přenesená",J148,0)</f>
        <v>0</v>
      </c>
      <c r="BH148" s="193">
        <f>IF(N148="sníž. přenesená",J148,0)</f>
        <v>0</v>
      </c>
      <c r="BI148" s="193">
        <f>IF(N148="nulová",J148,0)</f>
        <v>0</v>
      </c>
      <c r="BJ148" s="18" t="s">
        <v>86</v>
      </c>
      <c r="BK148" s="193">
        <f>ROUND(I148*H148,2)</f>
        <v>0</v>
      </c>
      <c r="BL148" s="18" t="s">
        <v>166</v>
      </c>
      <c r="BM148" s="192" t="s">
        <v>8</v>
      </c>
    </row>
    <row r="149" s="15" customFormat="1">
      <c r="A149" s="15"/>
      <c r="B149" s="210"/>
      <c r="C149" s="15"/>
      <c r="D149" s="195" t="s">
        <v>167</v>
      </c>
      <c r="E149" s="211" t="s">
        <v>1</v>
      </c>
      <c r="F149" s="212" t="s">
        <v>651</v>
      </c>
      <c r="G149" s="15"/>
      <c r="H149" s="213">
        <v>4.8899999999999997</v>
      </c>
      <c r="I149" s="214"/>
      <c r="J149" s="15"/>
      <c r="K149" s="15"/>
      <c r="L149" s="210"/>
      <c r="M149" s="215"/>
      <c r="N149" s="216"/>
      <c r="O149" s="216"/>
      <c r="P149" s="216"/>
      <c r="Q149" s="216"/>
      <c r="R149" s="216"/>
      <c r="S149" s="216"/>
      <c r="T149" s="217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11" t="s">
        <v>167</v>
      </c>
      <c r="AU149" s="211" t="s">
        <v>88</v>
      </c>
      <c r="AV149" s="15" t="s">
        <v>88</v>
      </c>
      <c r="AW149" s="15" t="s">
        <v>34</v>
      </c>
      <c r="AX149" s="15" t="s">
        <v>79</v>
      </c>
      <c r="AY149" s="211" t="s">
        <v>159</v>
      </c>
    </row>
    <row r="150" s="14" customFormat="1">
      <c r="A150" s="14"/>
      <c r="B150" s="202"/>
      <c r="C150" s="14"/>
      <c r="D150" s="195" t="s">
        <v>167</v>
      </c>
      <c r="E150" s="203" t="s">
        <v>1</v>
      </c>
      <c r="F150" s="204" t="s">
        <v>169</v>
      </c>
      <c r="G150" s="14"/>
      <c r="H150" s="205">
        <v>4.8899999999999997</v>
      </c>
      <c r="I150" s="206"/>
      <c r="J150" s="14"/>
      <c r="K150" s="14"/>
      <c r="L150" s="202"/>
      <c r="M150" s="207"/>
      <c r="N150" s="208"/>
      <c r="O150" s="208"/>
      <c r="P150" s="208"/>
      <c r="Q150" s="208"/>
      <c r="R150" s="208"/>
      <c r="S150" s="208"/>
      <c r="T150" s="209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03" t="s">
        <v>167</v>
      </c>
      <c r="AU150" s="203" t="s">
        <v>88</v>
      </c>
      <c r="AV150" s="14" t="s">
        <v>166</v>
      </c>
      <c r="AW150" s="14" t="s">
        <v>34</v>
      </c>
      <c r="AX150" s="14" t="s">
        <v>86</v>
      </c>
      <c r="AY150" s="203" t="s">
        <v>159</v>
      </c>
    </row>
    <row r="151" s="2" customFormat="1" ht="16.5" customHeight="1">
      <c r="A151" s="37"/>
      <c r="B151" s="179"/>
      <c r="C151" s="218" t="s">
        <v>187</v>
      </c>
      <c r="D151" s="218" t="s">
        <v>319</v>
      </c>
      <c r="E151" s="219" t="s">
        <v>652</v>
      </c>
      <c r="F151" s="220" t="s">
        <v>653</v>
      </c>
      <c r="G151" s="221" t="s">
        <v>330</v>
      </c>
      <c r="H151" s="222">
        <v>10.269</v>
      </c>
      <c r="I151" s="223"/>
      <c r="J151" s="224">
        <f>ROUND(I151*H151,2)</f>
        <v>0</v>
      </c>
      <c r="K151" s="225"/>
      <c r="L151" s="226"/>
      <c r="M151" s="227" t="s">
        <v>1</v>
      </c>
      <c r="N151" s="228" t="s">
        <v>44</v>
      </c>
      <c r="O151" s="76"/>
      <c r="P151" s="190">
        <f>O151*H151</f>
        <v>0</v>
      </c>
      <c r="Q151" s="190">
        <v>1</v>
      </c>
      <c r="R151" s="190">
        <f>Q151*H151</f>
        <v>10.269</v>
      </c>
      <c r="S151" s="190">
        <v>0</v>
      </c>
      <c r="T151" s="191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92" t="s">
        <v>179</v>
      </c>
      <c r="AT151" s="192" t="s">
        <v>319</v>
      </c>
      <c r="AU151" s="192" t="s">
        <v>88</v>
      </c>
      <c r="AY151" s="18" t="s">
        <v>159</v>
      </c>
      <c r="BE151" s="193">
        <f>IF(N151="základní",J151,0)</f>
        <v>0</v>
      </c>
      <c r="BF151" s="193">
        <f>IF(N151="snížená",J151,0)</f>
        <v>0</v>
      </c>
      <c r="BG151" s="193">
        <f>IF(N151="zákl. přenesená",J151,0)</f>
        <v>0</v>
      </c>
      <c r="BH151" s="193">
        <f>IF(N151="sníž. přenesená",J151,0)</f>
        <v>0</v>
      </c>
      <c r="BI151" s="193">
        <f>IF(N151="nulová",J151,0)</f>
        <v>0</v>
      </c>
      <c r="BJ151" s="18" t="s">
        <v>86</v>
      </c>
      <c r="BK151" s="193">
        <f>ROUND(I151*H151,2)</f>
        <v>0</v>
      </c>
      <c r="BL151" s="18" t="s">
        <v>166</v>
      </c>
      <c r="BM151" s="192" t="s">
        <v>190</v>
      </c>
    </row>
    <row r="152" s="15" customFormat="1">
      <c r="A152" s="15"/>
      <c r="B152" s="210"/>
      <c r="C152" s="15"/>
      <c r="D152" s="195" t="s">
        <v>167</v>
      </c>
      <c r="E152" s="211" t="s">
        <v>1</v>
      </c>
      <c r="F152" s="212" t="s">
        <v>654</v>
      </c>
      <c r="G152" s="15"/>
      <c r="H152" s="213">
        <v>10.269</v>
      </c>
      <c r="I152" s="214"/>
      <c r="J152" s="15"/>
      <c r="K152" s="15"/>
      <c r="L152" s="210"/>
      <c r="M152" s="215"/>
      <c r="N152" s="216"/>
      <c r="O152" s="216"/>
      <c r="P152" s="216"/>
      <c r="Q152" s="216"/>
      <c r="R152" s="216"/>
      <c r="S152" s="216"/>
      <c r="T152" s="217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11" t="s">
        <v>167</v>
      </c>
      <c r="AU152" s="211" t="s">
        <v>88</v>
      </c>
      <c r="AV152" s="15" t="s">
        <v>88</v>
      </c>
      <c r="AW152" s="15" t="s">
        <v>34</v>
      </c>
      <c r="AX152" s="15" t="s">
        <v>79</v>
      </c>
      <c r="AY152" s="211" t="s">
        <v>159</v>
      </c>
    </row>
    <row r="153" s="14" customFormat="1">
      <c r="A153" s="14"/>
      <c r="B153" s="202"/>
      <c r="C153" s="14"/>
      <c r="D153" s="195" t="s">
        <v>167</v>
      </c>
      <c r="E153" s="203" t="s">
        <v>1</v>
      </c>
      <c r="F153" s="204" t="s">
        <v>169</v>
      </c>
      <c r="G153" s="14"/>
      <c r="H153" s="205">
        <v>10.269</v>
      </c>
      <c r="I153" s="206"/>
      <c r="J153" s="14"/>
      <c r="K153" s="14"/>
      <c r="L153" s="202"/>
      <c r="M153" s="207"/>
      <c r="N153" s="208"/>
      <c r="O153" s="208"/>
      <c r="P153" s="208"/>
      <c r="Q153" s="208"/>
      <c r="R153" s="208"/>
      <c r="S153" s="208"/>
      <c r="T153" s="209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03" t="s">
        <v>167</v>
      </c>
      <c r="AU153" s="203" t="s">
        <v>88</v>
      </c>
      <c r="AV153" s="14" t="s">
        <v>166</v>
      </c>
      <c r="AW153" s="14" t="s">
        <v>34</v>
      </c>
      <c r="AX153" s="14" t="s">
        <v>86</v>
      </c>
      <c r="AY153" s="203" t="s">
        <v>159</v>
      </c>
    </row>
    <row r="154" s="12" customFormat="1" ht="22.8" customHeight="1">
      <c r="A154" s="12"/>
      <c r="B154" s="166"/>
      <c r="C154" s="12"/>
      <c r="D154" s="167" t="s">
        <v>78</v>
      </c>
      <c r="E154" s="177" t="s">
        <v>181</v>
      </c>
      <c r="F154" s="177" t="s">
        <v>655</v>
      </c>
      <c r="G154" s="12"/>
      <c r="H154" s="12"/>
      <c r="I154" s="169"/>
      <c r="J154" s="178">
        <f>BK154</f>
        <v>0</v>
      </c>
      <c r="K154" s="12"/>
      <c r="L154" s="166"/>
      <c r="M154" s="171"/>
      <c r="N154" s="172"/>
      <c r="O154" s="172"/>
      <c r="P154" s="173">
        <f>SUM(P155:P158)</f>
        <v>0</v>
      </c>
      <c r="Q154" s="172"/>
      <c r="R154" s="173">
        <f>SUM(R155:R158)</f>
        <v>27.732167999999998</v>
      </c>
      <c r="S154" s="172"/>
      <c r="T154" s="174">
        <f>SUM(T155:T158)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167" t="s">
        <v>86</v>
      </c>
      <c r="AT154" s="175" t="s">
        <v>78</v>
      </c>
      <c r="AU154" s="175" t="s">
        <v>86</v>
      </c>
      <c r="AY154" s="167" t="s">
        <v>159</v>
      </c>
      <c r="BK154" s="176">
        <f>SUM(BK155:BK158)</f>
        <v>0</v>
      </c>
    </row>
    <row r="155" s="2" customFormat="1" ht="24.15" customHeight="1">
      <c r="A155" s="37"/>
      <c r="B155" s="179"/>
      <c r="C155" s="180" t="s">
        <v>179</v>
      </c>
      <c r="D155" s="180" t="s">
        <v>162</v>
      </c>
      <c r="E155" s="181" t="s">
        <v>656</v>
      </c>
      <c r="F155" s="182" t="s">
        <v>657</v>
      </c>
      <c r="G155" s="183" t="s">
        <v>173</v>
      </c>
      <c r="H155" s="184">
        <v>48.899999999999999</v>
      </c>
      <c r="I155" s="185"/>
      <c r="J155" s="186">
        <f>ROUND(I155*H155,2)</f>
        <v>0</v>
      </c>
      <c r="K155" s="187"/>
      <c r="L155" s="38"/>
      <c r="M155" s="188" t="s">
        <v>1</v>
      </c>
      <c r="N155" s="189" t="s">
        <v>44</v>
      </c>
      <c r="O155" s="76"/>
      <c r="P155" s="190">
        <f>O155*H155</f>
        <v>0</v>
      </c>
      <c r="Q155" s="190">
        <v>0.51339999999999997</v>
      </c>
      <c r="R155" s="190">
        <f>Q155*H155</f>
        <v>25.105259999999998</v>
      </c>
      <c r="S155" s="190">
        <v>0</v>
      </c>
      <c r="T155" s="191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92" t="s">
        <v>166</v>
      </c>
      <c r="AT155" s="192" t="s">
        <v>162</v>
      </c>
      <c r="AU155" s="192" t="s">
        <v>88</v>
      </c>
      <c r="AY155" s="18" t="s">
        <v>159</v>
      </c>
      <c r="BE155" s="193">
        <f>IF(N155="základní",J155,0)</f>
        <v>0</v>
      </c>
      <c r="BF155" s="193">
        <f>IF(N155="snížená",J155,0)</f>
        <v>0</v>
      </c>
      <c r="BG155" s="193">
        <f>IF(N155="zákl. přenesená",J155,0)</f>
        <v>0</v>
      </c>
      <c r="BH155" s="193">
        <f>IF(N155="sníž. přenesená",J155,0)</f>
        <v>0</v>
      </c>
      <c r="BI155" s="193">
        <f>IF(N155="nulová",J155,0)</f>
        <v>0</v>
      </c>
      <c r="BJ155" s="18" t="s">
        <v>86</v>
      </c>
      <c r="BK155" s="193">
        <f>ROUND(I155*H155,2)</f>
        <v>0</v>
      </c>
      <c r="BL155" s="18" t="s">
        <v>166</v>
      </c>
      <c r="BM155" s="192" t="s">
        <v>193</v>
      </c>
    </row>
    <row r="156" s="15" customFormat="1">
      <c r="A156" s="15"/>
      <c r="B156" s="210"/>
      <c r="C156" s="15"/>
      <c r="D156" s="195" t="s">
        <v>167</v>
      </c>
      <c r="E156" s="211" t="s">
        <v>1</v>
      </c>
      <c r="F156" s="212" t="s">
        <v>658</v>
      </c>
      <c r="G156" s="15"/>
      <c r="H156" s="213">
        <v>48.899999999999999</v>
      </c>
      <c r="I156" s="214"/>
      <c r="J156" s="15"/>
      <c r="K156" s="15"/>
      <c r="L156" s="210"/>
      <c r="M156" s="215"/>
      <c r="N156" s="216"/>
      <c r="O156" s="216"/>
      <c r="P156" s="216"/>
      <c r="Q156" s="216"/>
      <c r="R156" s="216"/>
      <c r="S156" s="216"/>
      <c r="T156" s="217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11" t="s">
        <v>167</v>
      </c>
      <c r="AU156" s="211" t="s">
        <v>88</v>
      </c>
      <c r="AV156" s="15" t="s">
        <v>88</v>
      </c>
      <c r="AW156" s="15" t="s">
        <v>34</v>
      </c>
      <c r="AX156" s="15" t="s">
        <v>79</v>
      </c>
      <c r="AY156" s="211" t="s">
        <v>159</v>
      </c>
    </row>
    <row r="157" s="14" customFormat="1">
      <c r="A157" s="14"/>
      <c r="B157" s="202"/>
      <c r="C157" s="14"/>
      <c r="D157" s="195" t="s">
        <v>167</v>
      </c>
      <c r="E157" s="203" t="s">
        <v>1</v>
      </c>
      <c r="F157" s="204" t="s">
        <v>169</v>
      </c>
      <c r="G157" s="14"/>
      <c r="H157" s="205">
        <v>48.899999999999999</v>
      </c>
      <c r="I157" s="206"/>
      <c r="J157" s="14"/>
      <c r="K157" s="14"/>
      <c r="L157" s="202"/>
      <c r="M157" s="207"/>
      <c r="N157" s="208"/>
      <c r="O157" s="208"/>
      <c r="P157" s="208"/>
      <c r="Q157" s="208"/>
      <c r="R157" s="208"/>
      <c r="S157" s="208"/>
      <c r="T157" s="209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03" t="s">
        <v>167</v>
      </c>
      <c r="AU157" s="203" t="s">
        <v>88</v>
      </c>
      <c r="AV157" s="14" t="s">
        <v>166</v>
      </c>
      <c r="AW157" s="14" t="s">
        <v>34</v>
      </c>
      <c r="AX157" s="14" t="s">
        <v>86</v>
      </c>
      <c r="AY157" s="203" t="s">
        <v>159</v>
      </c>
    </row>
    <row r="158" s="2" customFormat="1" ht="37.8" customHeight="1">
      <c r="A158" s="37"/>
      <c r="B158" s="179"/>
      <c r="C158" s="180" t="s">
        <v>194</v>
      </c>
      <c r="D158" s="180" t="s">
        <v>162</v>
      </c>
      <c r="E158" s="181" t="s">
        <v>659</v>
      </c>
      <c r="F158" s="182" t="s">
        <v>660</v>
      </c>
      <c r="G158" s="183" t="s">
        <v>173</v>
      </c>
      <c r="H158" s="184">
        <v>48.899999999999999</v>
      </c>
      <c r="I158" s="185"/>
      <c r="J158" s="186">
        <f>ROUND(I158*H158,2)</f>
        <v>0</v>
      </c>
      <c r="K158" s="187"/>
      <c r="L158" s="38"/>
      <c r="M158" s="188" t="s">
        <v>1</v>
      </c>
      <c r="N158" s="189" t="s">
        <v>44</v>
      </c>
      <c r="O158" s="76"/>
      <c r="P158" s="190">
        <f>O158*H158</f>
        <v>0</v>
      </c>
      <c r="Q158" s="190">
        <v>0.053719999999999997</v>
      </c>
      <c r="R158" s="190">
        <f>Q158*H158</f>
        <v>2.6269079999999998</v>
      </c>
      <c r="S158" s="190">
        <v>0</v>
      </c>
      <c r="T158" s="191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92" t="s">
        <v>166</v>
      </c>
      <c r="AT158" s="192" t="s">
        <v>162</v>
      </c>
      <c r="AU158" s="192" t="s">
        <v>88</v>
      </c>
      <c r="AY158" s="18" t="s">
        <v>159</v>
      </c>
      <c r="BE158" s="193">
        <f>IF(N158="základní",J158,0)</f>
        <v>0</v>
      </c>
      <c r="BF158" s="193">
        <f>IF(N158="snížená",J158,0)</f>
        <v>0</v>
      </c>
      <c r="BG158" s="193">
        <f>IF(N158="zákl. přenesená",J158,0)</f>
        <v>0</v>
      </c>
      <c r="BH158" s="193">
        <f>IF(N158="sníž. přenesená",J158,0)</f>
        <v>0</v>
      </c>
      <c r="BI158" s="193">
        <f>IF(N158="nulová",J158,0)</f>
        <v>0</v>
      </c>
      <c r="BJ158" s="18" t="s">
        <v>86</v>
      </c>
      <c r="BK158" s="193">
        <f>ROUND(I158*H158,2)</f>
        <v>0</v>
      </c>
      <c r="BL158" s="18" t="s">
        <v>166</v>
      </c>
      <c r="BM158" s="192" t="s">
        <v>197</v>
      </c>
    </row>
    <row r="159" s="12" customFormat="1" ht="22.8" customHeight="1">
      <c r="A159" s="12"/>
      <c r="B159" s="166"/>
      <c r="C159" s="12"/>
      <c r="D159" s="167" t="s">
        <v>78</v>
      </c>
      <c r="E159" s="177" t="s">
        <v>176</v>
      </c>
      <c r="F159" s="177" t="s">
        <v>180</v>
      </c>
      <c r="G159" s="12"/>
      <c r="H159" s="12"/>
      <c r="I159" s="169"/>
      <c r="J159" s="178">
        <f>BK159</f>
        <v>0</v>
      </c>
      <c r="K159" s="12"/>
      <c r="L159" s="166"/>
      <c r="M159" s="171"/>
      <c r="N159" s="172"/>
      <c r="O159" s="172"/>
      <c r="P159" s="173">
        <f>SUM(P160:P219)</f>
        <v>0</v>
      </c>
      <c r="Q159" s="172"/>
      <c r="R159" s="173">
        <f>SUM(R160:R219)</f>
        <v>25.247958450000006</v>
      </c>
      <c r="S159" s="172"/>
      <c r="T159" s="174">
        <f>SUM(T160:T219)</f>
        <v>0.00042355000000000002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67" t="s">
        <v>86</v>
      </c>
      <c r="AT159" s="175" t="s">
        <v>78</v>
      </c>
      <c r="AU159" s="175" t="s">
        <v>86</v>
      </c>
      <c r="AY159" s="167" t="s">
        <v>159</v>
      </c>
      <c r="BK159" s="176">
        <f>SUM(BK160:BK219)</f>
        <v>0</v>
      </c>
    </row>
    <row r="160" s="2" customFormat="1" ht="24.15" customHeight="1">
      <c r="A160" s="37"/>
      <c r="B160" s="179"/>
      <c r="C160" s="180" t="s">
        <v>184</v>
      </c>
      <c r="D160" s="180" t="s">
        <v>162</v>
      </c>
      <c r="E160" s="181" t="s">
        <v>661</v>
      </c>
      <c r="F160" s="182" t="s">
        <v>662</v>
      </c>
      <c r="G160" s="183" t="s">
        <v>173</v>
      </c>
      <c r="H160" s="184">
        <v>42.354999999999997</v>
      </c>
      <c r="I160" s="185"/>
      <c r="J160" s="186">
        <f>ROUND(I160*H160,2)</f>
        <v>0</v>
      </c>
      <c r="K160" s="187"/>
      <c r="L160" s="38"/>
      <c r="M160" s="188" t="s">
        <v>1</v>
      </c>
      <c r="N160" s="189" t="s">
        <v>44</v>
      </c>
      <c r="O160" s="76"/>
      <c r="P160" s="190">
        <f>O160*H160</f>
        <v>0</v>
      </c>
      <c r="Q160" s="190">
        <v>0.00038999999999999999</v>
      </c>
      <c r="R160" s="190">
        <f>Q160*H160</f>
        <v>0.016518449999999997</v>
      </c>
      <c r="S160" s="190">
        <v>1.0000000000000001E-05</v>
      </c>
      <c r="T160" s="191">
        <f>S160*H160</f>
        <v>0.00042355000000000002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92" t="s">
        <v>166</v>
      </c>
      <c r="AT160" s="192" t="s">
        <v>162</v>
      </c>
      <c r="AU160" s="192" t="s">
        <v>88</v>
      </c>
      <c r="AY160" s="18" t="s">
        <v>159</v>
      </c>
      <c r="BE160" s="193">
        <f>IF(N160="základní",J160,0)</f>
        <v>0</v>
      </c>
      <c r="BF160" s="193">
        <f>IF(N160="snížená",J160,0)</f>
        <v>0</v>
      </c>
      <c r="BG160" s="193">
        <f>IF(N160="zákl. přenesená",J160,0)</f>
        <v>0</v>
      </c>
      <c r="BH160" s="193">
        <f>IF(N160="sníž. přenesená",J160,0)</f>
        <v>0</v>
      </c>
      <c r="BI160" s="193">
        <f>IF(N160="nulová",J160,0)</f>
        <v>0</v>
      </c>
      <c r="BJ160" s="18" t="s">
        <v>86</v>
      </c>
      <c r="BK160" s="193">
        <f>ROUND(I160*H160,2)</f>
        <v>0</v>
      </c>
      <c r="BL160" s="18" t="s">
        <v>166</v>
      </c>
      <c r="BM160" s="192" t="s">
        <v>200</v>
      </c>
    </row>
    <row r="161" s="15" customFormat="1">
      <c r="A161" s="15"/>
      <c r="B161" s="210"/>
      <c r="C161" s="15"/>
      <c r="D161" s="195" t="s">
        <v>167</v>
      </c>
      <c r="E161" s="211" t="s">
        <v>1</v>
      </c>
      <c r="F161" s="212" t="s">
        <v>663</v>
      </c>
      <c r="G161" s="15"/>
      <c r="H161" s="213">
        <v>9.9280000000000008</v>
      </c>
      <c r="I161" s="214"/>
      <c r="J161" s="15"/>
      <c r="K161" s="15"/>
      <c r="L161" s="210"/>
      <c r="M161" s="215"/>
      <c r="N161" s="216"/>
      <c r="O161" s="216"/>
      <c r="P161" s="216"/>
      <c r="Q161" s="216"/>
      <c r="R161" s="216"/>
      <c r="S161" s="216"/>
      <c r="T161" s="217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11" t="s">
        <v>167</v>
      </c>
      <c r="AU161" s="211" t="s">
        <v>88</v>
      </c>
      <c r="AV161" s="15" t="s">
        <v>88</v>
      </c>
      <c r="AW161" s="15" t="s">
        <v>34</v>
      </c>
      <c r="AX161" s="15" t="s">
        <v>79</v>
      </c>
      <c r="AY161" s="211" t="s">
        <v>159</v>
      </c>
    </row>
    <row r="162" s="15" customFormat="1">
      <c r="A162" s="15"/>
      <c r="B162" s="210"/>
      <c r="C162" s="15"/>
      <c r="D162" s="195" t="s">
        <v>167</v>
      </c>
      <c r="E162" s="211" t="s">
        <v>1</v>
      </c>
      <c r="F162" s="212" t="s">
        <v>664</v>
      </c>
      <c r="G162" s="15"/>
      <c r="H162" s="213">
        <v>6.4569999999999999</v>
      </c>
      <c r="I162" s="214"/>
      <c r="J162" s="15"/>
      <c r="K162" s="15"/>
      <c r="L162" s="210"/>
      <c r="M162" s="215"/>
      <c r="N162" s="216"/>
      <c r="O162" s="216"/>
      <c r="P162" s="216"/>
      <c r="Q162" s="216"/>
      <c r="R162" s="216"/>
      <c r="S162" s="216"/>
      <c r="T162" s="217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11" t="s">
        <v>167</v>
      </c>
      <c r="AU162" s="211" t="s">
        <v>88</v>
      </c>
      <c r="AV162" s="15" t="s">
        <v>88</v>
      </c>
      <c r="AW162" s="15" t="s">
        <v>34</v>
      </c>
      <c r="AX162" s="15" t="s">
        <v>79</v>
      </c>
      <c r="AY162" s="211" t="s">
        <v>159</v>
      </c>
    </row>
    <row r="163" s="15" customFormat="1">
      <c r="A163" s="15"/>
      <c r="B163" s="210"/>
      <c r="C163" s="15"/>
      <c r="D163" s="195" t="s">
        <v>167</v>
      </c>
      <c r="E163" s="211" t="s">
        <v>1</v>
      </c>
      <c r="F163" s="212" t="s">
        <v>665</v>
      </c>
      <c r="G163" s="15"/>
      <c r="H163" s="213">
        <v>12.568</v>
      </c>
      <c r="I163" s="214"/>
      <c r="J163" s="15"/>
      <c r="K163" s="15"/>
      <c r="L163" s="210"/>
      <c r="M163" s="215"/>
      <c r="N163" s="216"/>
      <c r="O163" s="216"/>
      <c r="P163" s="216"/>
      <c r="Q163" s="216"/>
      <c r="R163" s="216"/>
      <c r="S163" s="216"/>
      <c r="T163" s="217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11" t="s">
        <v>167</v>
      </c>
      <c r="AU163" s="211" t="s">
        <v>88</v>
      </c>
      <c r="AV163" s="15" t="s">
        <v>88</v>
      </c>
      <c r="AW163" s="15" t="s">
        <v>34</v>
      </c>
      <c r="AX163" s="15" t="s">
        <v>79</v>
      </c>
      <c r="AY163" s="211" t="s">
        <v>159</v>
      </c>
    </row>
    <row r="164" s="15" customFormat="1">
      <c r="A164" s="15"/>
      <c r="B164" s="210"/>
      <c r="C164" s="15"/>
      <c r="D164" s="195" t="s">
        <v>167</v>
      </c>
      <c r="E164" s="211" t="s">
        <v>1</v>
      </c>
      <c r="F164" s="212" t="s">
        <v>666</v>
      </c>
      <c r="G164" s="15"/>
      <c r="H164" s="213">
        <v>13.401999999999999</v>
      </c>
      <c r="I164" s="214"/>
      <c r="J164" s="15"/>
      <c r="K164" s="15"/>
      <c r="L164" s="210"/>
      <c r="M164" s="215"/>
      <c r="N164" s="216"/>
      <c r="O164" s="216"/>
      <c r="P164" s="216"/>
      <c r="Q164" s="216"/>
      <c r="R164" s="216"/>
      <c r="S164" s="216"/>
      <c r="T164" s="217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11" t="s">
        <v>167</v>
      </c>
      <c r="AU164" s="211" t="s">
        <v>88</v>
      </c>
      <c r="AV164" s="15" t="s">
        <v>88</v>
      </c>
      <c r="AW164" s="15" t="s">
        <v>34</v>
      </c>
      <c r="AX164" s="15" t="s">
        <v>79</v>
      </c>
      <c r="AY164" s="211" t="s">
        <v>159</v>
      </c>
    </row>
    <row r="165" s="14" customFormat="1">
      <c r="A165" s="14"/>
      <c r="B165" s="202"/>
      <c r="C165" s="14"/>
      <c r="D165" s="195" t="s">
        <v>167</v>
      </c>
      <c r="E165" s="203" t="s">
        <v>1</v>
      </c>
      <c r="F165" s="204" t="s">
        <v>169</v>
      </c>
      <c r="G165" s="14"/>
      <c r="H165" s="205">
        <v>42.354999999999997</v>
      </c>
      <c r="I165" s="206"/>
      <c r="J165" s="14"/>
      <c r="K165" s="14"/>
      <c r="L165" s="202"/>
      <c r="M165" s="207"/>
      <c r="N165" s="208"/>
      <c r="O165" s="208"/>
      <c r="P165" s="208"/>
      <c r="Q165" s="208"/>
      <c r="R165" s="208"/>
      <c r="S165" s="208"/>
      <c r="T165" s="209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03" t="s">
        <v>167</v>
      </c>
      <c r="AU165" s="203" t="s">
        <v>88</v>
      </c>
      <c r="AV165" s="14" t="s">
        <v>166</v>
      </c>
      <c r="AW165" s="14" t="s">
        <v>34</v>
      </c>
      <c r="AX165" s="14" t="s">
        <v>86</v>
      </c>
      <c r="AY165" s="203" t="s">
        <v>159</v>
      </c>
    </row>
    <row r="166" s="2" customFormat="1" ht="24.15" customHeight="1">
      <c r="A166" s="37"/>
      <c r="B166" s="179"/>
      <c r="C166" s="180" t="s">
        <v>201</v>
      </c>
      <c r="D166" s="180" t="s">
        <v>162</v>
      </c>
      <c r="E166" s="181" t="s">
        <v>667</v>
      </c>
      <c r="F166" s="182" t="s">
        <v>668</v>
      </c>
      <c r="G166" s="183" t="s">
        <v>313</v>
      </c>
      <c r="H166" s="184">
        <v>65.200000000000003</v>
      </c>
      <c r="I166" s="185"/>
      <c r="J166" s="186">
        <f>ROUND(I166*H166,2)</f>
        <v>0</v>
      </c>
      <c r="K166" s="187"/>
      <c r="L166" s="38"/>
      <c r="M166" s="188" t="s">
        <v>1</v>
      </c>
      <c r="N166" s="189" t="s">
        <v>44</v>
      </c>
      <c r="O166" s="76"/>
      <c r="P166" s="190">
        <f>O166*H166</f>
        <v>0</v>
      </c>
      <c r="Q166" s="190">
        <v>0</v>
      </c>
      <c r="R166" s="190">
        <f>Q166*H166</f>
        <v>0</v>
      </c>
      <c r="S166" s="190">
        <v>0</v>
      </c>
      <c r="T166" s="191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92" t="s">
        <v>166</v>
      </c>
      <c r="AT166" s="192" t="s">
        <v>162</v>
      </c>
      <c r="AU166" s="192" t="s">
        <v>88</v>
      </c>
      <c r="AY166" s="18" t="s">
        <v>159</v>
      </c>
      <c r="BE166" s="193">
        <f>IF(N166="základní",J166,0)</f>
        <v>0</v>
      </c>
      <c r="BF166" s="193">
        <f>IF(N166="snížená",J166,0)</f>
        <v>0</v>
      </c>
      <c r="BG166" s="193">
        <f>IF(N166="zákl. přenesená",J166,0)</f>
        <v>0</v>
      </c>
      <c r="BH166" s="193">
        <f>IF(N166="sníž. přenesená",J166,0)</f>
        <v>0</v>
      </c>
      <c r="BI166" s="193">
        <f>IF(N166="nulová",J166,0)</f>
        <v>0</v>
      </c>
      <c r="BJ166" s="18" t="s">
        <v>86</v>
      </c>
      <c r="BK166" s="193">
        <f>ROUND(I166*H166,2)</f>
        <v>0</v>
      </c>
      <c r="BL166" s="18" t="s">
        <v>166</v>
      </c>
      <c r="BM166" s="192" t="s">
        <v>204</v>
      </c>
    </row>
    <row r="167" s="15" customFormat="1">
      <c r="A167" s="15"/>
      <c r="B167" s="210"/>
      <c r="C167" s="15"/>
      <c r="D167" s="195" t="s">
        <v>167</v>
      </c>
      <c r="E167" s="211" t="s">
        <v>1</v>
      </c>
      <c r="F167" s="212" t="s">
        <v>669</v>
      </c>
      <c r="G167" s="15"/>
      <c r="H167" s="213">
        <v>65.200000000000003</v>
      </c>
      <c r="I167" s="214"/>
      <c r="J167" s="15"/>
      <c r="K167" s="15"/>
      <c r="L167" s="210"/>
      <c r="M167" s="215"/>
      <c r="N167" s="216"/>
      <c r="O167" s="216"/>
      <c r="P167" s="216"/>
      <c r="Q167" s="216"/>
      <c r="R167" s="216"/>
      <c r="S167" s="216"/>
      <c r="T167" s="217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11" t="s">
        <v>167</v>
      </c>
      <c r="AU167" s="211" t="s">
        <v>88</v>
      </c>
      <c r="AV167" s="15" t="s">
        <v>88</v>
      </c>
      <c r="AW167" s="15" t="s">
        <v>34</v>
      </c>
      <c r="AX167" s="15" t="s">
        <v>79</v>
      </c>
      <c r="AY167" s="211" t="s">
        <v>159</v>
      </c>
    </row>
    <row r="168" s="14" customFormat="1">
      <c r="A168" s="14"/>
      <c r="B168" s="202"/>
      <c r="C168" s="14"/>
      <c r="D168" s="195" t="s">
        <v>167</v>
      </c>
      <c r="E168" s="203" t="s">
        <v>1</v>
      </c>
      <c r="F168" s="204" t="s">
        <v>169</v>
      </c>
      <c r="G168" s="14"/>
      <c r="H168" s="205">
        <v>65.200000000000003</v>
      </c>
      <c r="I168" s="206"/>
      <c r="J168" s="14"/>
      <c r="K168" s="14"/>
      <c r="L168" s="202"/>
      <c r="M168" s="207"/>
      <c r="N168" s="208"/>
      <c r="O168" s="208"/>
      <c r="P168" s="208"/>
      <c r="Q168" s="208"/>
      <c r="R168" s="208"/>
      <c r="S168" s="208"/>
      <c r="T168" s="209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03" t="s">
        <v>167</v>
      </c>
      <c r="AU168" s="203" t="s">
        <v>88</v>
      </c>
      <c r="AV168" s="14" t="s">
        <v>166</v>
      </c>
      <c r="AW168" s="14" t="s">
        <v>34</v>
      </c>
      <c r="AX168" s="14" t="s">
        <v>86</v>
      </c>
      <c r="AY168" s="203" t="s">
        <v>159</v>
      </c>
    </row>
    <row r="169" s="2" customFormat="1" ht="37.8" customHeight="1">
      <c r="A169" s="37"/>
      <c r="B169" s="179"/>
      <c r="C169" s="180" t="s">
        <v>8</v>
      </c>
      <c r="D169" s="180" t="s">
        <v>162</v>
      </c>
      <c r="E169" s="181" t="s">
        <v>670</v>
      </c>
      <c r="F169" s="182" t="s">
        <v>671</v>
      </c>
      <c r="G169" s="183" t="s">
        <v>313</v>
      </c>
      <c r="H169" s="184">
        <v>65.799999999999997</v>
      </c>
      <c r="I169" s="185"/>
      <c r="J169" s="186">
        <f>ROUND(I169*H169,2)</f>
        <v>0</v>
      </c>
      <c r="K169" s="187"/>
      <c r="L169" s="38"/>
      <c r="M169" s="188" t="s">
        <v>1</v>
      </c>
      <c r="N169" s="189" t="s">
        <v>44</v>
      </c>
      <c r="O169" s="76"/>
      <c r="P169" s="190">
        <f>O169*H169</f>
        <v>0</v>
      </c>
      <c r="Q169" s="190">
        <v>0</v>
      </c>
      <c r="R169" s="190">
        <f>Q169*H169</f>
        <v>0</v>
      </c>
      <c r="S169" s="190">
        <v>0</v>
      </c>
      <c r="T169" s="191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92" t="s">
        <v>166</v>
      </c>
      <c r="AT169" s="192" t="s">
        <v>162</v>
      </c>
      <c r="AU169" s="192" t="s">
        <v>88</v>
      </c>
      <c r="AY169" s="18" t="s">
        <v>159</v>
      </c>
      <c r="BE169" s="193">
        <f>IF(N169="základní",J169,0)</f>
        <v>0</v>
      </c>
      <c r="BF169" s="193">
        <f>IF(N169="snížená",J169,0)</f>
        <v>0</v>
      </c>
      <c r="BG169" s="193">
        <f>IF(N169="zákl. přenesená",J169,0)</f>
        <v>0</v>
      </c>
      <c r="BH169" s="193">
        <f>IF(N169="sníž. přenesená",J169,0)</f>
        <v>0</v>
      </c>
      <c r="BI169" s="193">
        <f>IF(N169="nulová",J169,0)</f>
        <v>0</v>
      </c>
      <c r="BJ169" s="18" t="s">
        <v>86</v>
      </c>
      <c r="BK169" s="193">
        <f>ROUND(I169*H169,2)</f>
        <v>0</v>
      </c>
      <c r="BL169" s="18" t="s">
        <v>166</v>
      </c>
      <c r="BM169" s="192" t="s">
        <v>207</v>
      </c>
    </row>
    <row r="170" s="2" customFormat="1" ht="21.75" customHeight="1">
      <c r="A170" s="37"/>
      <c r="B170" s="179"/>
      <c r="C170" s="180" t="s">
        <v>208</v>
      </c>
      <c r="D170" s="180" t="s">
        <v>162</v>
      </c>
      <c r="E170" s="181" t="s">
        <v>672</v>
      </c>
      <c r="F170" s="182" t="s">
        <v>673</v>
      </c>
      <c r="G170" s="183" t="s">
        <v>403</v>
      </c>
      <c r="H170" s="184">
        <v>8</v>
      </c>
      <c r="I170" s="185"/>
      <c r="J170" s="186">
        <f>ROUND(I170*H170,2)</f>
        <v>0</v>
      </c>
      <c r="K170" s="187"/>
      <c r="L170" s="38"/>
      <c r="M170" s="188" t="s">
        <v>1</v>
      </c>
      <c r="N170" s="189" t="s">
        <v>44</v>
      </c>
      <c r="O170" s="76"/>
      <c r="P170" s="190">
        <f>O170*H170</f>
        <v>0</v>
      </c>
      <c r="Q170" s="190">
        <v>0</v>
      </c>
      <c r="R170" s="190">
        <f>Q170*H170</f>
        <v>0</v>
      </c>
      <c r="S170" s="190">
        <v>0</v>
      </c>
      <c r="T170" s="191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92" t="s">
        <v>166</v>
      </c>
      <c r="AT170" s="192" t="s">
        <v>162</v>
      </c>
      <c r="AU170" s="192" t="s">
        <v>88</v>
      </c>
      <c r="AY170" s="18" t="s">
        <v>159</v>
      </c>
      <c r="BE170" s="193">
        <f>IF(N170="základní",J170,0)</f>
        <v>0</v>
      </c>
      <c r="BF170" s="193">
        <f>IF(N170="snížená",J170,0)</f>
        <v>0</v>
      </c>
      <c r="BG170" s="193">
        <f>IF(N170="zákl. přenesená",J170,0)</f>
        <v>0</v>
      </c>
      <c r="BH170" s="193">
        <f>IF(N170="sníž. přenesená",J170,0)</f>
        <v>0</v>
      </c>
      <c r="BI170" s="193">
        <f>IF(N170="nulová",J170,0)</f>
        <v>0</v>
      </c>
      <c r="BJ170" s="18" t="s">
        <v>86</v>
      </c>
      <c r="BK170" s="193">
        <f>ROUND(I170*H170,2)</f>
        <v>0</v>
      </c>
      <c r="BL170" s="18" t="s">
        <v>166</v>
      </c>
      <c r="BM170" s="192" t="s">
        <v>211</v>
      </c>
    </row>
    <row r="171" s="2" customFormat="1" ht="37.8" customHeight="1">
      <c r="A171" s="37"/>
      <c r="B171" s="179"/>
      <c r="C171" s="180" t="s">
        <v>190</v>
      </c>
      <c r="D171" s="180" t="s">
        <v>162</v>
      </c>
      <c r="E171" s="181" t="s">
        <v>674</v>
      </c>
      <c r="F171" s="182" t="s">
        <v>675</v>
      </c>
      <c r="G171" s="183" t="s">
        <v>165</v>
      </c>
      <c r="H171" s="184">
        <v>4.5</v>
      </c>
      <c r="I171" s="185"/>
      <c r="J171" s="186">
        <f>ROUND(I171*H171,2)</f>
        <v>0</v>
      </c>
      <c r="K171" s="187"/>
      <c r="L171" s="38"/>
      <c r="M171" s="188" t="s">
        <v>1</v>
      </c>
      <c r="N171" s="189" t="s">
        <v>44</v>
      </c>
      <c r="O171" s="76"/>
      <c r="P171" s="190">
        <f>O171*H171</f>
        <v>0</v>
      </c>
      <c r="Q171" s="190">
        <v>0</v>
      </c>
      <c r="R171" s="190">
        <f>Q171*H171</f>
        <v>0</v>
      </c>
      <c r="S171" s="190">
        <v>0</v>
      </c>
      <c r="T171" s="191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92" t="s">
        <v>166</v>
      </c>
      <c r="AT171" s="192" t="s">
        <v>162</v>
      </c>
      <c r="AU171" s="192" t="s">
        <v>88</v>
      </c>
      <c r="AY171" s="18" t="s">
        <v>159</v>
      </c>
      <c r="BE171" s="193">
        <f>IF(N171="základní",J171,0)</f>
        <v>0</v>
      </c>
      <c r="BF171" s="193">
        <f>IF(N171="snížená",J171,0)</f>
        <v>0</v>
      </c>
      <c r="BG171" s="193">
        <f>IF(N171="zákl. přenesená",J171,0)</f>
        <v>0</v>
      </c>
      <c r="BH171" s="193">
        <f>IF(N171="sníž. přenesená",J171,0)</f>
        <v>0</v>
      </c>
      <c r="BI171" s="193">
        <f>IF(N171="nulová",J171,0)</f>
        <v>0</v>
      </c>
      <c r="BJ171" s="18" t="s">
        <v>86</v>
      </c>
      <c r="BK171" s="193">
        <f>ROUND(I171*H171,2)</f>
        <v>0</v>
      </c>
      <c r="BL171" s="18" t="s">
        <v>166</v>
      </c>
      <c r="BM171" s="192" t="s">
        <v>214</v>
      </c>
    </row>
    <row r="172" s="15" customFormat="1">
      <c r="A172" s="15"/>
      <c r="B172" s="210"/>
      <c r="C172" s="15"/>
      <c r="D172" s="195" t="s">
        <v>167</v>
      </c>
      <c r="E172" s="211" t="s">
        <v>1</v>
      </c>
      <c r="F172" s="212" t="s">
        <v>676</v>
      </c>
      <c r="G172" s="15"/>
      <c r="H172" s="213">
        <v>4.5</v>
      </c>
      <c r="I172" s="214"/>
      <c r="J172" s="15"/>
      <c r="K172" s="15"/>
      <c r="L172" s="210"/>
      <c r="M172" s="215"/>
      <c r="N172" s="216"/>
      <c r="O172" s="216"/>
      <c r="P172" s="216"/>
      <c r="Q172" s="216"/>
      <c r="R172" s="216"/>
      <c r="S172" s="216"/>
      <c r="T172" s="217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11" t="s">
        <v>167</v>
      </c>
      <c r="AU172" s="211" t="s">
        <v>88</v>
      </c>
      <c r="AV172" s="15" t="s">
        <v>88</v>
      </c>
      <c r="AW172" s="15" t="s">
        <v>34</v>
      </c>
      <c r="AX172" s="15" t="s">
        <v>79</v>
      </c>
      <c r="AY172" s="211" t="s">
        <v>159</v>
      </c>
    </row>
    <row r="173" s="14" customFormat="1">
      <c r="A173" s="14"/>
      <c r="B173" s="202"/>
      <c r="C173" s="14"/>
      <c r="D173" s="195" t="s">
        <v>167</v>
      </c>
      <c r="E173" s="203" t="s">
        <v>1</v>
      </c>
      <c r="F173" s="204" t="s">
        <v>169</v>
      </c>
      <c r="G173" s="14"/>
      <c r="H173" s="205">
        <v>4.5</v>
      </c>
      <c r="I173" s="206"/>
      <c r="J173" s="14"/>
      <c r="K173" s="14"/>
      <c r="L173" s="202"/>
      <c r="M173" s="207"/>
      <c r="N173" s="208"/>
      <c r="O173" s="208"/>
      <c r="P173" s="208"/>
      <c r="Q173" s="208"/>
      <c r="R173" s="208"/>
      <c r="S173" s="208"/>
      <c r="T173" s="209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03" t="s">
        <v>167</v>
      </c>
      <c r="AU173" s="203" t="s">
        <v>88</v>
      </c>
      <c r="AV173" s="14" t="s">
        <v>166</v>
      </c>
      <c r="AW173" s="14" t="s">
        <v>34</v>
      </c>
      <c r="AX173" s="14" t="s">
        <v>86</v>
      </c>
      <c r="AY173" s="203" t="s">
        <v>159</v>
      </c>
    </row>
    <row r="174" s="2" customFormat="1" ht="24.15" customHeight="1">
      <c r="A174" s="37"/>
      <c r="B174" s="179"/>
      <c r="C174" s="180" t="s">
        <v>215</v>
      </c>
      <c r="D174" s="180" t="s">
        <v>162</v>
      </c>
      <c r="E174" s="181" t="s">
        <v>677</v>
      </c>
      <c r="F174" s="182" t="s">
        <v>678</v>
      </c>
      <c r="G174" s="183" t="s">
        <v>313</v>
      </c>
      <c r="H174" s="184">
        <v>60</v>
      </c>
      <c r="I174" s="185"/>
      <c r="J174" s="186">
        <f>ROUND(I174*H174,2)</f>
        <v>0</v>
      </c>
      <c r="K174" s="187"/>
      <c r="L174" s="38"/>
      <c r="M174" s="188" t="s">
        <v>1</v>
      </c>
      <c r="N174" s="189" t="s">
        <v>44</v>
      </c>
      <c r="O174" s="76"/>
      <c r="P174" s="190">
        <f>O174*H174</f>
        <v>0</v>
      </c>
      <c r="Q174" s="190">
        <v>0</v>
      </c>
      <c r="R174" s="190">
        <f>Q174*H174</f>
        <v>0</v>
      </c>
      <c r="S174" s="190">
        <v>0</v>
      </c>
      <c r="T174" s="191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92" t="s">
        <v>166</v>
      </c>
      <c r="AT174" s="192" t="s">
        <v>162</v>
      </c>
      <c r="AU174" s="192" t="s">
        <v>88</v>
      </c>
      <c r="AY174" s="18" t="s">
        <v>159</v>
      </c>
      <c r="BE174" s="193">
        <f>IF(N174="základní",J174,0)</f>
        <v>0</v>
      </c>
      <c r="BF174" s="193">
        <f>IF(N174="snížená",J174,0)</f>
        <v>0</v>
      </c>
      <c r="BG174" s="193">
        <f>IF(N174="zákl. přenesená",J174,0)</f>
        <v>0</v>
      </c>
      <c r="BH174" s="193">
        <f>IF(N174="sníž. přenesená",J174,0)</f>
        <v>0</v>
      </c>
      <c r="BI174" s="193">
        <f>IF(N174="nulová",J174,0)</f>
        <v>0</v>
      </c>
      <c r="BJ174" s="18" t="s">
        <v>86</v>
      </c>
      <c r="BK174" s="193">
        <f>ROUND(I174*H174,2)</f>
        <v>0</v>
      </c>
      <c r="BL174" s="18" t="s">
        <v>166</v>
      </c>
      <c r="BM174" s="192" t="s">
        <v>219</v>
      </c>
    </row>
    <row r="175" s="2" customFormat="1" ht="24.15" customHeight="1">
      <c r="A175" s="37"/>
      <c r="B175" s="179"/>
      <c r="C175" s="180" t="s">
        <v>193</v>
      </c>
      <c r="D175" s="180" t="s">
        <v>162</v>
      </c>
      <c r="E175" s="181" t="s">
        <v>679</v>
      </c>
      <c r="F175" s="182" t="s">
        <v>680</v>
      </c>
      <c r="G175" s="183" t="s">
        <v>218</v>
      </c>
      <c r="H175" s="184">
        <v>1</v>
      </c>
      <c r="I175" s="185"/>
      <c r="J175" s="186">
        <f>ROUND(I175*H175,2)</f>
        <v>0</v>
      </c>
      <c r="K175" s="187"/>
      <c r="L175" s="38"/>
      <c r="M175" s="188" t="s">
        <v>1</v>
      </c>
      <c r="N175" s="189" t="s">
        <v>44</v>
      </c>
      <c r="O175" s="76"/>
      <c r="P175" s="190">
        <f>O175*H175</f>
        <v>0</v>
      </c>
      <c r="Q175" s="190">
        <v>0</v>
      </c>
      <c r="R175" s="190">
        <f>Q175*H175</f>
        <v>0</v>
      </c>
      <c r="S175" s="190">
        <v>0</v>
      </c>
      <c r="T175" s="191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92" t="s">
        <v>166</v>
      </c>
      <c r="AT175" s="192" t="s">
        <v>162</v>
      </c>
      <c r="AU175" s="192" t="s">
        <v>88</v>
      </c>
      <c r="AY175" s="18" t="s">
        <v>159</v>
      </c>
      <c r="BE175" s="193">
        <f>IF(N175="základní",J175,0)</f>
        <v>0</v>
      </c>
      <c r="BF175" s="193">
        <f>IF(N175="snížená",J175,0)</f>
        <v>0</v>
      </c>
      <c r="BG175" s="193">
        <f>IF(N175="zákl. přenesená",J175,0)</f>
        <v>0</v>
      </c>
      <c r="BH175" s="193">
        <f>IF(N175="sníž. přenesená",J175,0)</f>
        <v>0</v>
      </c>
      <c r="BI175" s="193">
        <f>IF(N175="nulová",J175,0)</f>
        <v>0</v>
      </c>
      <c r="BJ175" s="18" t="s">
        <v>86</v>
      </c>
      <c r="BK175" s="193">
        <f>ROUND(I175*H175,2)</f>
        <v>0</v>
      </c>
      <c r="BL175" s="18" t="s">
        <v>166</v>
      </c>
      <c r="BM175" s="192" t="s">
        <v>221</v>
      </c>
    </row>
    <row r="176" s="2" customFormat="1" ht="24.15" customHeight="1">
      <c r="A176" s="37"/>
      <c r="B176" s="179"/>
      <c r="C176" s="180" t="s">
        <v>222</v>
      </c>
      <c r="D176" s="180" t="s">
        <v>162</v>
      </c>
      <c r="E176" s="181" t="s">
        <v>681</v>
      </c>
      <c r="F176" s="182" t="s">
        <v>682</v>
      </c>
      <c r="G176" s="183" t="s">
        <v>218</v>
      </c>
      <c r="H176" s="184">
        <v>1</v>
      </c>
      <c r="I176" s="185"/>
      <c r="J176" s="186">
        <f>ROUND(I176*H176,2)</f>
        <v>0</v>
      </c>
      <c r="K176" s="187"/>
      <c r="L176" s="38"/>
      <c r="M176" s="188" t="s">
        <v>1</v>
      </c>
      <c r="N176" s="189" t="s">
        <v>44</v>
      </c>
      <c r="O176" s="76"/>
      <c r="P176" s="190">
        <f>O176*H176</f>
        <v>0</v>
      </c>
      <c r="Q176" s="190">
        <v>0</v>
      </c>
      <c r="R176" s="190">
        <f>Q176*H176</f>
        <v>0</v>
      </c>
      <c r="S176" s="190">
        <v>0</v>
      </c>
      <c r="T176" s="191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92" t="s">
        <v>166</v>
      </c>
      <c r="AT176" s="192" t="s">
        <v>162</v>
      </c>
      <c r="AU176" s="192" t="s">
        <v>88</v>
      </c>
      <c r="AY176" s="18" t="s">
        <v>159</v>
      </c>
      <c r="BE176" s="193">
        <f>IF(N176="základní",J176,0)</f>
        <v>0</v>
      </c>
      <c r="BF176" s="193">
        <f>IF(N176="snížená",J176,0)</f>
        <v>0</v>
      </c>
      <c r="BG176" s="193">
        <f>IF(N176="zákl. přenesená",J176,0)</f>
        <v>0</v>
      </c>
      <c r="BH176" s="193">
        <f>IF(N176="sníž. přenesená",J176,0)</f>
        <v>0</v>
      </c>
      <c r="BI176" s="193">
        <f>IF(N176="nulová",J176,0)</f>
        <v>0</v>
      </c>
      <c r="BJ176" s="18" t="s">
        <v>86</v>
      </c>
      <c r="BK176" s="193">
        <f>ROUND(I176*H176,2)</f>
        <v>0</v>
      </c>
      <c r="BL176" s="18" t="s">
        <v>166</v>
      </c>
      <c r="BM176" s="192" t="s">
        <v>224</v>
      </c>
    </row>
    <row r="177" s="2" customFormat="1" ht="24.15" customHeight="1">
      <c r="A177" s="37"/>
      <c r="B177" s="179"/>
      <c r="C177" s="180" t="s">
        <v>197</v>
      </c>
      <c r="D177" s="180" t="s">
        <v>162</v>
      </c>
      <c r="E177" s="181" t="s">
        <v>683</v>
      </c>
      <c r="F177" s="182" t="s">
        <v>684</v>
      </c>
      <c r="G177" s="183" t="s">
        <v>218</v>
      </c>
      <c r="H177" s="184">
        <v>1</v>
      </c>
      <c r="I177" s="185"/>
      <c r="J177" s="186">
        <f>ROUND(I177*H177,2)</f>
        <v>0</v>
      </c>
      <c r="K177" s="187"/>
      <c r="L177" s="38"/>
      <c r="M177" s="188" t="s">
        <v>1</v>
      </c>
      <c r="N177" s="189" t="s">
        <v>44</v>
      </c>
      <c r="O177" s="76"/>
      <c r="P177" s="190">
        <f>O177*H177</f>
        <v>0</v>
      </c>
      <c r="Q177" s="190">
        <v>0</v>
      </c>
      <c r="R177" s="190">
        <f>Q177*H177</f>
        <v>0</v>
      </c>
      <c r="S177" s="190">
        <v>0</v>
      </c>
      <c r="T177" s="191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92" t="s">
        <v>166</v>
      </c>
      <c r="AT177" s="192" t="s">
        <v>162</v>
      </c>
      <c r="AU177" s="192" t="s">
        <v>88</v>
      </c>
      <c r="AY177" s="18" t="s">
        <v>159</v>
      </c>
      <c r="BE177" s="193">
        <f>IF(N177="základní",J177,0)</f>
        <v>0</v>
      </c>
      <c r="BF177" s="193">
        <f>IF(N177="snížená",J177,0)</f>
        <v>0</v>
      </c>
      <c r="BG177" s="193">
        <f>IF(N177="zákl. přenesená",J177,0)</f>
        <v>0</v>
      </c>
      <c r="BH177" s="193">
        <f>IF(N177="sníž. přenesená",J177,0)</f>
        <v>0</v>
      </c>
      <c r="BI177" s="193">
        <f>IF(N177="nulová",J177,0)</f>
        <v>0</v>
      </c>
      <c r="BJ177" s="18" t="s">
        <v>86</v>
      </c>
      <c r="BK177" s="193">
        <f>ROUND(I177*H177,2)</f>
        <v>0</v>
      </c>
      <c r="BL177" s="18" t="s">
        <v>166</v>
      </c>
      <c r="BM177" s="192" t="s">
        <v>226</v>
      </c>
    </row>
    <row r="178" s="2" customFormat="1" ht="24.15" customHeight="1">
      <c r="A178" s="37"/>
      <c r="B178" s="179"/>
      <c r="C178" s="180" t="s">
        <v>227</v>
      </c>
      <c r="D178" s="180" t="s">
        <v>162</v>
      </c>
      <c r="E178" s="181" t="s">
        <v>685</v>
      </c>
      <c r="F178" s="182" t="s">
        <v>686</v>
      </c>
      <c r="G178" s="183" t="s">
        <v>218</v>
      </c>
      <c r="H178" s="184">
        <v>1</v>
      </c>
      <c r="I178" s="185"/>
      <c r="J178" s="186">
        <f>ROUND(I178*H178,2)</f>
        <v>0</v>
      </c>
      <c r="K178" s="187"/>
      <c r="L178" s="38"/>
      <c r="M178" s="188" t="s">
        <v>1</v>
      </c>
      <c r="N178" s="189" t="s">
        <v>44</v>
      </c>
      <c r="O178" s="76"/>
      <c r="P178" s="190">
        <f>O178*H178</f>
        <v>0</v>
      </c>
      <c r="Q178" s="190">
        <v>0</v>
      </c>
      <c r="R178" s="190">
        <f>Q178*H178</f>
        <v>0</v>
      </c>
      <c r="S178" s="190">
        <v>0</v>
      </c>
      <c r="T178" s="191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92" t="s">
        <v>166</v>
      </c>
      <c r="AT178" s="192" t="s">
        <v>162</v>
      </c>
      <c r="AU178" s="192" t="s">
        <v>88</v>
      </c>
      <c r="AY178" s="18" t="s">
        <v>159</v>
      </c>
      <c r="BE178" s="193">
        <f>IF(N178="základní",J178,0)</f>
        <v>0</v>
      </c>
      <c r="BF178" s="193">
        <f>IF(N178="snížená",J178,0)</f>
        <v>0</v>
      </c>
      <c r="BG178" s="193">
        <f>IF(N178="zákl. přenesená",J178,0)</f>
        <v>0</v>
      </c>
      <c r="BH178" s="193">
        <f>IF(N178="sníž. přenesená",J178,0)</f>
        <v>0</v>
      </c>
      <c r="BI178" s="193">
        <f>IF(N178="nulová",J178,0)</f>
        <v>0</v>
      </c>
      <c r="BJ178" s="18" t="s">
        <v>86</v>
      </c>
      <c r="BK178" s="193">
        <f>ROUND(I178*H178,2)</f>
        <v>0</v>
      </c>
      <c r="BL178" s="18" t="s">
        <v>166</v>
      </c>
      <c r="BM178" s="192" t="s">
        <v>229</v>
      </c>
    </row>
    <row r="179" s="2" customFormat="1" ht="24.15" customHeight="1">
      <c r="A179" s="37"/>
      <c r="B179" s="179"/>
      <c r="C179" s="180" t="s">
        <v>200</v>
      </c>
      <c r="D179" s="180" t="s">
        <v>162</v>
      </c>
      <c r="E179" s="181" t="s">
        <v>687</v>
      </c>
      <c r="F179" s="182" t="s">
        <v>688</v>
      </c>
      <c r="G179" s="183" t="s">
        <v>173</v>
      </c>
      <c r="H179" s="184">
        <v>3.5</v>
      </c>
      <c r="I179" s="185"/>
      <c r="J179" s="186">
        <f>ROUND(I179*H179,2)</f>
        <v>0</v>
      </c>
      <c r="K179" s="187"/>
      <c r="L179" s="38"/>
      <c r="M179" s="188" t="s">
        <v>1</v>
      </c>
      <c r="N179" s="189" t="s">
        <v>44</v>
      </c>
      <c r="O179" s="76"/>
      <c r="P179" s="190">
        <f>O179*H179</f>
        <v>0</v>
      </c>
      <c r="Q179" s="190">
        <v>0</v>
      </c>
      <c r="R179" s="190">
        <f>Q179*H179</f>
        <v>0</v>
      </c>
      <c r="S179" s="190">
        <v>0</v>
      </c>
      <c r="T179" s="191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92" t="s">
        <v>166</v>
      </c>
      <c r="AT179" s="192" t="s">
        <v>162</v>
      </c>
      <c r="AU179" s="192" t="s">
        <v>88</v>
      </c>
      <c r="AY179" s="18" t="s">
        <v>159</v>
      </c>
      <c r="BE179" s="193">
        <f>IF(N179="základní",J179,0)</f>
        <v>0</v>
      </c>
      <c r="BF179" s="193">
        <f>IF(N179="snížená",J179,0)</f>
        <v>0</v>
      </c>
      <c r="BG179" s="193">
        <f>IF(N179="zákl. přenesená",J179,0)</f>
        <v>0</v>
      </c>
      <c r="BH179" s="193">
        <f>IF(N179="sníž. přenesená",J179,0)</f>
        <v>0</v>
      </c>
      <c r="BI179" s="193">
        <f>IF(N179="nulová",J179,0)</f>
        <v>0</v>
      </c>
      <c r="BJ179" s="18" t="s">
        <v>86</v>
      </c>
      <c r="BK179" s="193">
        <f>ROUND(I179*H179,2)</f>
        <v>0</v>
      </c>
      <c r="BL179" s="18" t="s">
        <v>166</v>
      </c>
      <c r="BM179" s="192" t="s">
        <v>231</v>
      </c>
    </row>
    <row r="180" s="15" customFormat="1">
      <c r="A180" s="15"/>
      <c r="B180" s="210"/>
      <c r="C180" s="15"/>
      <c r="D180" s="195" t="s">
        <v>167</v>
      </c>
      <c r="E180" s="211" t="s">
        <v>1</v>
      </c>
      <c r="F180" s="212" t="s">
        <v>689</v>
      </c>
      <c r="G180" s="15"/>
      <c r="H180" s="213">
        <v>3.5</v>
      </c>
      <c r="I180" s="214"/>
      <c r="J180" s="15"/>
      <c r="K180" s="15"/>
      <c r="L180" s="210"/>
      <c r="M180" s="215"/>
      <c r="N180" s="216"/>
      <c r="O180" s="216"/>
      <c r="P180" s="216"/>
      <c r="Q180" s="216"/>
      <c r="R180" s="216"/>
      <c r="S180" s="216"/>
      <c r="T180" s="217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11" t="s">
        <v>167</v>
      </c>
      <c r="AU180" s="211" t="s">
        <v>88</v>
      </c>
      <c r="AV180" s="15" t="s">
        <v>88</v>
      </c>
      <c r="AW180" s="15" t="s">
        <v>34</v>
      </c>
      <c r="AX180" s="15" t="s">
        <v>79</v>
      </c>
      <c r="AY180" s="211" t="s">
        <v>159</v>
      </c>
    </row>
    <row r="181" s="14" customFormat="1">
      <c r="A181" s="14"/>
      <c r="B181" s="202"/>
      <c r="C181" s="14"/>
      <c r="D181" s="195" t="s">
        <v>167</v>
      </c>
      <c r="E181" s="203" t="s">
        <v>1</v>
      </c>
      <c r="F181" s="204" t="s">
        <v>169</v>
      </c>
      <c r="G181" s="14"/>
      <c r="H181" s="205">
        <v>3.5</v>
      </c>
      <c r="I181" s="206"/>
      <c r="J181" s="14"/>
      <c r="K181" s="14"/>
      <c r="L181" s="202"/>
      <c r="M181" s="207"/>
      <c r="N181" s="208"/>
      <c r="O181" s="208"/>
      <c r="P181" s="208"/>
      <c r="Q181" s="208"/>
      <c r="R181" s="208"/>
      <c r="S181" s="208"/>
      <c r="T181" s="209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03" t="s">
        <v>167</v>
      </c>
      <c r="AU181" s="203" t="s">
        <v>88</v>
      </c>
      <c r="AV181" s="14" t="s">
        <v>166</v>
      </c>
      <c r="AW181" s="14" t="s">
        <v>34</v>
      </c>
      <c r="AX181" s="14" t="s">
        <v>86</v>
      </c>
      <c r="AY181" s="203" t="s">
        <v>159</v>
      </c>
    </row>
    <row r="182" s="2" customFormat="1" ht="24.15" customHeight="1">
      <c r="A182" s="37"/>
      <c r="B182" s="179"/>
      <c r="C182" s="180" t="s">
        <v>7</v>
      </c>
      <c r="D182" s="180" t="s">
        <v>162</v>
      </c>
      <c r="E182" s="181" t="s">
        <v>690</v>
      </c>
      <c r="F182" s="182" t="s">
        <v>691</v>
      </c>
      <c r="G182" s="183" t="s">
        <v>173</v>
      </c>
      <c r="H182" s="184">
        <v>18.199999999999999</v>
      </c>
      <c r="I182" s="185"/>
      <c r="J182" s="186">
        <f>ROUND(I182*H182,2)</f>
        <v>0</v>
      </c>
      <c r="K182" s="187"/>
      <c r="L182" s="38"/>
      <c r="M182" s="188" t="s">
        <v>1</v>
      </c>
      <c r="N182" s="189" t="s">
        <v>44</v>
      </c>
      <c r="O182" s="76"/>
      <c r="P182" s="190">
        <f>O182*H182</f>
        <v>0</v>
      </c>
      <c r="Q182" s="190">
        <v>0</v>
      </c>
      <c r="R182" s="190">
        <f>Q182*H182</f>
        <v>0</v>
      </c>
      <c r="S182" s="190">
        <v>0</v>
      </c>
      <c r="T182" s="191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92" t="s">
        <v>166</v>
      </c>
      <c r="AT182" s="192" t="s">
        <v>162</v>
      </c>
      <c r="AU182" s="192" t="s">
        <v>88</v>
      </c>
      <c r="AY182" s="18" t="s">
        <v>159</v>
      </c>
      <c r="BE182" s="193">
        <f>IF(N182="základní",J182,0)</f>
        <v>0</v>
      </c>
      <c r="BF182" s="193">
        <f>IF(N182="snížená",J182,0)</f>
        <v>0</v>
      </c>
      <c r="BG182" s="193">
        <f>IF(N182="zákl. přenesená",J182,0)</f>
        <v>0</v>
      </c>
      <c r="BH182" s="193">
        <f>IF(N182="sníž. přenesená",J182,0)</f>
        <v>0</v>
      </c>
      <c r="BI182" s="193">
        <f>IF(N182="nulová",J182,0)</f>
        <v>0</v>
      </c>
      <c r="BJ182" s="18" t="s">
        <v>86</v>
      </c>
      <c r="BK182" s="193">
        <f>ROUND(I182*H182,2)</f>
        <v>0</v>
      </c>
      <c r="BL182" s="18" t="s">
        <v>166</v>
      </c>
      <c r="BM182" s="192" t="s">
        <v>233</v>
      </c>
    </row>
    <row r="183" s="15" customFormat="1">
      <c r="A183" s="15"/>
      <c r="B183" s="210"/>
      <c r="C183" s="15"/>
      <c r="D183" s="195" t="s">
        <v>167</v>
      </c>
      <c r="E183" s="211" t="s">
        <v>1</v>
      </c>
      <c r="F183" s="212" t="s">
        <v>692</v>
      </c>
      <c r="G183" s="15"/>
      <c r="H183" s="213">
        <v>18.199999999999999</v>
      </c>
      <c r="I183" s="214"/>
      <c r="J183" s="15"/>
      <c r="K183" s="15"/>
      <c r="L183" s="210"/>
      <c r="M183" s="215"/>
      <c r="N183" s="216"/>
      <c r="O183" s="216"/>
      <c r="P183" s="216"/>
      <c r="Q183" s="216"/>
      <c r="R183" s="216"/>
      <c r="S183" s="216"/>
      <c r="T183" s="217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11" t="s">
        <v>167</v>
      </c>
      <c r="AU183" s="211" t="s">
        <v>88</v>
      </c>
      <c r="AV183" s="15" t="s">
        <v>88</v>
      </c>
      <c r="AW183" s="15" t="s">
        <v>34</v>
      </c>
      <c r="AX183" s="15" t="s">
        <v>79</v>
      </c>
      <c r="AY183" s="211" t="s">
        <v>159</v>
      </c>
    </row>
    <row r="184" s="14" customFormat="1">
      <c r="A184" s="14"/>
      <c r="B184" s="202"/>
      <c r="C184" s="14"/>
      <c r="D184" s="195" t="s">
        <v>167</v>
      </c>
      <c r="E184" s="203" t="s">
        <v>1</v>
      </c>
      <c r="F184" s="204" t="s">
        <v>169</v>
      </c>
      <c r="G184" s="14"/>
      <c r="H184" s="205">
        <v>18.199999999999999</v>
      </c>
      <c r="I184" s="206"/>
      <c r="J184" s="14"/>
      <c r="K184" s="14"/>
      <c r="L184" s="202"/>
      <c r="M184" s="207"/>
      <c r="N184" s="208"/>
      <c r="O184" s="208"/>
      <c r="P184" s="208"/>
      <c r="Q184" s="208"/>
      <c r="R184" s="208"/>
      <c r="S184" s="208"/>
      <c r="T184" s="209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03" t="s">
        <v>167</v>
      </c>
      <c r="AU184" s="203" t="s">
        <v>88</v>
      </c>
      <c r="AV184" s="14" t="s">
        <v>166</v>
      </c>
      <c r="AW184" s="14" t="s">
        <v>34</v>
      </c>
      <c r="AX184" s="14" t="s">
        <v>86</v>
      </c>
      <c r="AY184" s="203" t="s">
        <v>159</v>
      </c>
    </row>
    <row r="185" s="2" customFormat="1" ht="24.15" customHeight="1">
      <c r="A185" s="37"/>
      <c r="B185" s="179"/>
      <c r="C185" s="180" t="s">
        <v>204</v>
      </c>
      <c r="D185" s="180" t="s">
        <v>162</v>
      </c>
      <c r="E185" s="181" t="s">
        <v>693</v>
      </c>
      <c r="F185" s="182" t="s">
        <v>694</v>
      </c>
      <c r="G185" s="183" t="s">
        <v>218</v>
      </c>
      <c r="H185" s="184">
        <v>1</v>
      </c>
      <c r="I185" s="185"/>
      <c r="J185" s="186">
        <f>ROUND(I185*H185,2)</f>
        <v>0</v>
      </c>
      <c r="K185" s="187"/>
      <c r="L185" s="38"/>
      <c r="M185" s="188" t="s">
        <v>1</v>
      </c>
      <c r="N185" s="189" t="s">
        <v>44</v>
      </c>
      <c r="O185" s="76"/>
      <c r="P185" s="190">
        <f>O185*H185</f>
        <v>0</v>
      </c>
      <c r="Q185" s="190">
        <v>0</v>
      </c>
      <c r="R185" s="190">
        <f>Q185*H185</f>
        <v>0</v>
      </c>
      <c r="S185" s="190">
        <v>0</v>
      </c>
      <c r="T185" s="191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92" t="s">
        <v>166</v>
      </c>
      <c r="AT185" s="192" t="s">
        <v>162</v>
      </c>
      <c r="AU185" s="192" t="s">
        <v>88</v>
      </c>
      <c r="AY185" s="18" t="s">
        <v>159</v>
      </c>
      <c r="BE185" s="193">
        <f>IF(N185="základní",J185,0)</f>
        <v>0</v>
      </c>
      <c r="BF185" s="193">
        <f>IF(N185="snížená",J185,0)</f>
        <v>0</v>
      </c>
      <c r="BG185" s="193">
        <f>IF(N185="zákl. přenesená",J185,0)</f>
        <v>0</v>
      </c>
      <c r="BH185" s="193">
        <f>IF(N185="sníž. přenesená",J185,0)</f>
        <v>0</v>
      </c>
      <c r="BI185" s="193">
        <f>IF(N185="nulová",J185,0)</f>
        <v>0</v>
      </c>
      <c r="BJ185" s="18" t="s">
        <v>86</v>
      </c>
      <c r="BK185" s="193">
        <f>ROUND(I185*H185,2)</f>
        <v>0</v>
      </c>
      <c r="BL185" s="18" t="s">
        <v>166</v>
      </c>
      <c r="BM185" s="192" t="s">
        <v>235</v>
      </c>
    </row>
    <row r="186" s="2" customFormat="1" ht="24.15" customHeight="1">
      <c r="A186" s="37"/>
      <c r="B186" s="179"/>
      <c r="C186" s="180" t="s">
        <v>236</v>
      </c>
      <c r="D186" s="180" t="s">
        <v>162</v>
      </c>
      <c r="E186" s="181" t="s">
        <v>695</v>
      </c>
      <c r="F186" s="182" t="s">
        <v>696</v>
      </c>
      <c r="G186" s="183" t="s">
        <v>218</v>
      </c>
      <c r="H186" s="184">
        <v>1</v>
      </c>
      <c r="I186" s="185"/>
      <c r="J186" s="186">
        <f>ROUND(I186*H186,2)</f>
        <v>0</v>
      </c>
      <c r="K186" s="187"/>
      <c r="L186" s="38"/>
      <c r="M186" s="188" t="s">
        <v>1</v>
      </c>
      <c r="N186" s="189" t="s">
        <v>44</v>
      </c>
      <c r="O186" s="76"/>
      <c r="P186" s="190">
        <f>O186*H186</f>
        <v>0</v>
      </c>
      <c r="Q186" s="190">
        <v>0</v>
      </c>
      <c r="R186" s="190">
        <f>Q186*H186</f>
        <v>0</v>
      </c>
      <c r="S186" s="190">
        <v>0</v>
      </c>
      <c r="T186" s="191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92" t="s">
        <v>166</v>
      </c>
      <c r="AT186" s="192" t="s">
        <v>162</v>
      </c>
      <c r="AU186" s="192" t="s">
        <v>88</v>
      </c>
      <c r="AY186" s="18" t="s">
        <v>159</v>
      </c>
      <c r="BE186" s="193">
        <f>IF(N186="základní",J186,0)</f>
        <v>0</v>
      </c>
      <c r="BF186" s="193">
        <f>IF(N186="snížená",J186,0)</f>
        <v>0</v>
      </c>
      <c r="BG186" s="193">
        <f>IF(N186="zákl. přenesená",J186,0)</f>
        <v>0</v>
      </c>
      <c r="BH186" s="193">
        <f>IF(N186="sníž. přenesená",J186,0)</f>
        <v>0</v>
      </c>
      <c r="BI186" s="193">
        <f>IF(N186="nulová",J186,0)</f>
        <v>0</v>
      </c>
      <c r="BJ186" s="18" t="s">
        <v>86</v>
      </c>
      <c r="BK186" s="193">
        <f>ROUND(I186*H186,2)</f>
        <v>0</v>
      </c>
      <c r="BL186" s="18" t="s">
        <v>166</v>
      </c>
      <c r="BM186" s="192" t="s">
        <v>239</v>
      </c>
    </row>
    <row r="187" s="2" customFormat="1" ht="24.15" customHeight="1">
      <c r="A187" s="37"/>
      <c r="B187" s="179"/>
      <c r="C187" s="180" t="s">
        <v>207</v>
      </c>
      <c r="D187" s="180" t="s">
        <v>162</v>
      </c>
      <c r="E187" s="181" t="s">
        <v>697</v>
      </c>
      <c r="F187" s="182" t="s">
        <v>698</v>
      </c>
      <c r="G187" s="183" t="s">
        <v>173</v>
      </c>
      <c r="H187" s="184">
        <v>14</v>
      </c>
      <c r="I187" s="185"/>
      <c r="J187" s="186">
        <f>ROUND(I187*H187,2)</f>
        <v>0</v>
      </c>
      <c r="K187" s="187"/>
      <c r="L187" s="38"/>
      <c r="M187" s="188" t="s">
        <v>1</v>
      </c>
      <c r="N187" s="189" t="s">
        <v>44</v>
      </c>
      <c r="O187" s="76"/>
      <c r="P187" s="190">
        <f>O187*H187</f>
        <v>0</v>
      </c>
      <c r="Q187" s="190">
        <v>0</v>
      </c>
      <c r="R187" s="190">
        <f>Q187*H187</f>
        <v>0</v>
      </c>
      <c r="S187" s="190">
        <v>0</v>
      </c>
      <c r="T187" s="191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92" t="s">
        <v>166</v>
      </c>
      <c r="AT187" s="192" t="s">
        <v>162</v>
      </c>
      <c r="AU187" s="192" t="s">
        <v>88</v>
      </c>
      <c r="AY187" s="18" t="s">
        <v>159</v>
      </c>
      <c r="BE187" s="193">
        <f>IF(N187="základní",J187,0)</f>
        <v>0</v>
      </c>
      <c r="BF187" s="193">
        <f>IF(N187="snížená",J187,0)</f>
        <v>0</v>
      </c>
      <c r="BG187" s="193">
        <f>IF(N187="zákl. přenesená",J187,0)</f>
        <v>0</v>
      </c>
      <c r="BH187" s="193">
        <f>IF(N187="sníž. přenesená",J187,0)</f>
        <v>0</v>
      </c>
      <c r="BI187" s="193">
        <f>IF(N187="nulová",J187,0)</f>
        <v>0</v>
      </c>
      <c r="BJ187" s="18" t="s">
        <v>86</v>
      </c>
      <c r="BK187" s="193">
        <f>ROUND(I187*H187,2)</f>
        <v>0</v>
      </c>
      <c r="BL187" s="18" t="s">
        <v>166</v>
      </c>
      <c r="BM187" s="192" t="s">
        <v>242</v>
      </c>
    </row>
    <row r="188" s="15" customFormat="1">
      <c r="A188" s="15"/>
      <c r="B188" s="210"/>
      <c r="C188" s="15"/>
      <c r="D188" s="195" t="s">
        <v>167</v>
      </c>
      <c r="E188" s="211" t="s">
        <v>1</v>
      </c>
      <c r="F188" s="212" t="s">
        <v>699</v>
      </c>
      <c r="G188" s="15"/>
      <c r="H188" s="213">
        <v>14</v>
      </c>
      <c r="I188" s="214"/>
      <c r="J188" s="15"/>
      <c r="K188" s="15"/>
      <c r="L188" s="210"/>
      <c r="M188" s="215"/>
      <c r="N188" s="216"/>
      <c r="O188" s="216"/>
      <c r="P188" s="216"/>
      <c r="Q188" s="216"/>
      <c r="R188" s="216"/>
      <c r="S188" s="216"/>
      <c r="T188" s="217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11" t="s">
        <v>167</v>
      </c>
      <c r="AU188" s="211" t="s">
        <v>88</v>
      </c>
      <c r="AV188" s="15" t="s">
        <v>88</v>
      </c>
      <c r="AW188" s="15" t="s">
        <v>34</v>
      </c>
      <c r="AX188" s="15" t="s">
        <v>79</v>
      </c>
      <c r="AY188" s="211" t="s">
        <v>159</v>
      </c>
    </row>
    <row r="189" s="14" customFormat="1">
      <c r="A189" s="14"/>
      <c r="B189" s="202"/>
      <c r="C189" s="14"/>
      <c r="D189" s="195" t="s">
        <v>167</v>
      </c>
      <c r="E189" s="203" t="s">
        <v>1</v>
      </c>
      <c r="F189" s="204" t="s">
        <v>169</v>
      </c>
      <c r="G189" s="14"/>
      <c r="H189" s="205">
        <v>14</v>
      </c>
      <c r="I189" s="206"/>
      <c r="J189" s="14"/>
      <c r="K189" s="14"/>
      <c r="L189" s="202"/>
      <c r="M189" s="207"/>
      <c r="N189" s="208"/>
      <c r="O189" s="208"/>
      <c r="P189" s="208"/>
      <c r="Q189" s="208"/>
      <c r="R189" s="208"/>
      <c r="S189" s="208"/>
      <c r="T189" s="209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03" t="s">
        <v>167</v>
      </c>
      <c r="AU189" s="203" t="s">
        <v>88</v>
      </c>
      <c r="AV189" s="14" t="s">
        <v>166</v>
      </c>
      <c r="AW189" s="14" t="s">
        <v>34</v>
      </c>
      <c r="AX189" s="14" t="s">
        <v>86</v>
      </c>
      <c r="AY189" s="203" t="s">
        <v>159</v>
      </c>
    </row>
    <row r="190" s="2" customFormat="1" ht="24.15" customHeight="1">
      <c r="A190" s="37"/>
      <c r="B190" s="179"/>
      <c r="C190" s="180" t="s">
        <v>243</v>
      </c>
      <c r="D190" s="180" t="s">
        <v>162</v>
      </c>
      <c r="E190" s="181" t="s">
        <v>700</v>
      </c>
      <c r="F190" s="182" t="s">
        <v>701</v>
      </c>
      <c r="G190" s="183" t="s">
        <v>173</v>
      </c>
      <c r="H190" s="184">
        <v>15.4</v>
      </c>
      <c r="I190" s="185"/>
      <c r="J190" s="186">
        <f>ROUND(I190*H190,2)</f>
        <v>0</v>
      </c>
      <c r="K190" s="187"/>
      <c r="L190" s="38"/>
      <c r="M190" s="188" t="s">
        <v>1</v>
      </c>
      <c r="N190" s="189" t="s">
        <v>44</v>
      </c>
      <c r="O190" s="76"/>
      <c r="P190" s="190">
        <f>O190*H190</f>
        <v>0</v>
      </c>
      <c r="Q190" s="190">
        <v>0</v>
      </c>
      <c r="R190" s="190">
        <f>Q190*H190</f>
        <v>0</v>
      </c>
      <c r="S190" s="190">
        <v>0</v>
      </c>
      <c r="T190" s="191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92" t="s">
        <v>166</v>
      </c>
      <c r="AT190" s="192" t="s">
        <v>162</v>
      </c>
      <c r="AU190" s="192" t="s">
        <v>88</v>
      </c>
      <c r="AY190" s="18" t="s">
        <v>159</v>
      </c>
      <c r="BE190" s="193">
        <f>IF(N190="základní",J190,0)</f>
        <v>0</v>
      </c>
      <c r="BF190" s="193">
        <f>IF(N190="snížená",J190,0)</f>
        <v>0</v>
      </c>
      <c r="BG190" s="193">
        <f>IF(N190="zákl. přenesená",J190,0)</f>
        <v>0</v>
      </c>
      <c r="BH190" s="193">
        <f>IF(N190="sníž. přenesená",J190,0)</f>
        <v>0</v>
      </c>
      <c r="BI190" s="193">
        <f>IF(N190="nulová",J190,0)</f>
        <v>0</v>
      </c>
      <c r="BJ190" s="18" t="s">
        <v>86</v>
      </c>
      <c r="BK190" s="193">
        <f>ROUND(I190*H190,2)</f>
        <v>0</v>
      </c>
      <c r="BL190" s="18" t="s">
        <v>166</v>
      </c>
      <c r="BM190" s="192" t="s">
        <v>245</v>
      </c>
    </row>
    <row r="191" s="15" customFormat="1">
      <c r="A191" s="15"/>
      <c r="B191" s="210"/>
      <c r="C191" s="15"/>
      <c r="D191" s="195" t="s">
        <v>167</v>
      </c>
      <c r="E191" s="211" t="s">
        <v>1</v>
      </c>
      <c r="F191" s="212" t="s">
        <v>702</v>
      </c>
      <c r="G191" s="15"/>
      <c r="H191" s="213">
        <v>15.4</v>
      </c>
      <c r="I191" s="214"/>
      <c r="J191" s="15"/>
      <c r="K191" s="15"/>
      <c r="L191" s="210"/>
      <c r="M191" s="215"/>
      <c r="N191" s="216"/>
      <c r="O191" s="216"/>
      <c r="P191" s="216"/>
      <c r="Q191" s="216"/>
      <c r="R191" s="216"/>
      <c r="S191" s="216"/>
      <c r="T191" s="217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11" t="s">
        <v>167</v>
      </c>
      <c r="AU191" s="211" t="s">
        <v>88</v>
      </c>
      <c r="AV191" s="15" t="s">
        <v>88</v>
      </c>
      <c r="AW191" s="15" t="s">
        <v>34</v>
      </c>
      <c r="AX191" s="15" t="s">
        <v>79</v>
      </c>
      <c r="AY191" s="211" t="s">
        <v>159</v>
      </c>
    </row>
    <row r="192" s="14" customFormat="1">
      <c r="A192" s="14"/>
      <c r="B192" s="202"/>
      <c r="C192" s="14"/>
      <c r="D192" s="195" t="s">
        <v>167</v>
      </c>
      <c r="E192" s="203" t="s">
        <v>1</v>
      </c>
      <c r="F192" s="204" t="s">
        <v>169</v>
      </c>
      <c r="G192" s="14"/>
      <c r="H192" s="205">
        <v>15.4</v>
      </c>
      <c r="I192" s="206"/>
      <c r="J192" s="14"/>
      <c r="K192" s="14"/>
      <c r="L192" s="202"/>
      <c r="M192" s="207"/>
      <c r="N192" s="208"/>
      <c r="O192" s="208"/>
      <c r="P192" s="208"/>
      <c r="Q192" s="208"/>
      <c r="R192" s="208"/>
      <c r="S192" s="208"/>
      <c r="T192" s="209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03" t="s">
        <v>167</v>
      </c>
      <c r="AU192" s="203" t="s">
        <v>88</v>
      </c>
      <c r="AV192" s="14" t="s">
        <v>166</v>
      </c>
      <c r="AW192" s="14" t="s">
        <v>34</v>
      </c>
      <c r="AX192" s="14" t="s">
        <v>86</v>
      </c>
      <c r="AY192" s="203" t="s">
        <v>159</v>
      </c>
    </row>
    <row r="193" s="2" customFormat="1" ht="24.15" customHeight="1">
      <c r="A193" s="37"/>
      <c r="B193" s="179"/>
      <c r="C193" s="180" t="s">
        <v>211</v>
      </c>
      <c r="D193" s="180" t="s">
        <v>162</v>
      </c>
      <c r="E193" s="181" t="s">
        <v>703</v>
      </c>
      <c r="F193" s="182" t="s">
        <v>704</v>
      </c>
      <c r="G193" s="183" t="s">
        <v>173</v>
      </c>
      <c r="H193" s="184">
        <v>2.1000000000000001</v>
      </c>
      <c r="I193" s="185"/>
      <c r="J193" s="186">
        <f>ROUND(I193*H193,2)</f>
        <v>0</v>
      </c>
      <c r="K193" s="187"/>
      <c r="L193" s="38"/>
      <c r="M193" s="188" t="s">
        <v>1</v>
      </c>
      <c r="N193" s="189" t="s">
        <v>44</v>
      </c>
      <c r="O193" s="76"/>
      <c r="P193" s="190">
        <f>O193*H193</f>
        <v>0</v>
      </c>
      <c r="Q193" s="190">
        <v>0</v>
      </c>
      <c r="R193" s="190">
        <f>Q193*H193</f>
        <v>0</v>
      </c>
      <c r="S193" s="190">
        <v>0</v>
      </c>
      <c r="T193" s="191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192" t="s">
        <v>166</v>
      </c>
      <c r="AT193" s="192" t="s">
        <v>162</v>
      </c>
      <c r="AU193" s="192" t="s">
        <v>88</v>
      </c>
      <c r="AY193" s="18" t="s">
        <v>159</v>
      </c>
      <c r="BE193" s="193">
        <f>IF(N193="základní",J193,0)</f>
        <v>0</v>
      </c>
      <c r="BF193" s="193">
        <f>IF(N193="snížená",J193,0)</f>
        <v>0</v>
      </c>
      <c r="BG193" s="193">
        <f>IF(N193="zákl. přenesená",J193,0)</f>
        <v>0</v>
      </c>
      <c r="BH193" s="193">
        <f>IF(N193="sníž. přenesená",J193,0)</f>
        <v>0</v>
      </c>
      <c r="BI193" s="193">
        <f>IF(N193="nulová",J193,0)</f>
        <v>0</v>
      </c>
      <c r="BJ193" s="18" t="s">
        <v>86</v>
      </c>
      <c r="BK193" s="193">
        <f>ROUND(I193*H193,2)</f>
        <v>0</v>
      </c>
      <c r="BL193" s="18" t="s">
        <v>166</v>
      </c>
      <c r="BM193" s="192" t="s">
        <v>247</v>
      </c>
    </row>
    <row r="194" s="15" customFormat="1">
      <c r="A194" s="15"/>
      <c r="B194" s="210"/>
      <c r="C194" s="15"/>
      <c r="D194" s="195" t="s">
        <v>167</v>
      </c>
      <c r="E194" s="211" t="s">
        <v>1</v>
      </c>
      <c r="F194" s="212" t="s">
        <v>705</v>
      </c>
      <c r="G194" s="15"/>
      <c r="H194" s="213">
        <v>2.1000000000000001</v>
      </c>
      <c r="I194" s="214"/>
      <c r="J194" s="15"/>
      <c r="K194" s="15"/>
      <c r="L194" s="210"/>
      <c r="M194" s="215"/>
      <c r="N194" s="216"/>
      <c r="O194" s="216"/>
      <c r="P194" s="216"/>
      <c r="Q194" s="216"/>
      <c r="R194" s="216"/>
      <c r="S194" s="216"/>
      <c r="T194" s="217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11" t="s">
        <v>167</v>
      </c>
      <c r="AU194" s="211" t="s">
        <v>88</v>
      </c>
      <c r="AV194" s="15" t="s">
        <v>88</v>
      </c>
      <c r="AW194" s="15" t="s">
        <v>34</v>
      </c>
      <c r="AX194" s="15" t="s">
        <v>79</v>
      </c>
      <c r="AY194" s="211" t="s">
        <v>159</v>
      </c>
    </row>
    <row r="195" s="14" customFormat="1">
      <c r="A195" s="14"/>
      <c r="B195" s="202"/>
      <c r="C195" s="14"/>
      <c r="D195" s="195" t="s">
        <v>167</v>
      </c>
      <c r="E195" s="203" t="s">
        <v>1</v>
      </c>
      <c r="F195" s="204" t="s">
        <v>169</v>
      </c>
      <c r="G195" s="14"/>
      <c r="H195" s="205">
        <v>2.1000000000000001</v>
      </c>
      <c r="I195" s="206"/>
      <c r="J195" s="14"/>
      <c r="K195" s="14"/>
      <c r="L195" s="202"/>
      <c r="M195" s="207"/>
      <c r="N195" s="208"/>
      <c r="O195" s="208"/>
      <c r="P195" s="208"/>
      <c r="Q195" s="208"/>
      <c r="R195" s="208"/>
      <c r="S195" s="208"/>
      <c r="T195" s="209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03" t="s">
        <v>167</v>
      </c>
      <c r="AU195" s="203" t="s">
        <v>88</v>
      </c>
      <c r="AV195" s="14" t="s">
        <v>166</v>
      </c>
      <c r="AW195" s="14" t="s">
        <v>34</v>
      </c>
      <c r="AX195" s="14" t="s">
        <v>86</v>
      </c>
      <c r="AY195" s="203" t="s">
        <v>159</v>
      </c>
    </row>
    <row r="196" s="2" customFormat="1" ht="24.15" customHeight="1">
      <c r="A196" s="37"/>
      <c r="B196" s="179"/>
      <c r="C196" s="180" t="s">
        <v>248</v>
      </c>
      <c r="D196" s="180" t="s">
        <v>162</v>
      </c>
      <c r="E196" s="181" t="s">
        <v>706</v>
      </c>
      <c r="F196" s="182" t="s">
        <v>707</v>
      </c>
      <c r="G196" s="183" t="s">
        <v>218</v>
      </c>
      <c r="H196" s="184">
        <v>1</v>
      </c>
      <c r="I196" s="185"/>
      <c r="J196" s="186">
        <f>ROUND(I196*H196,2)</f>
        <v>0</v>
      </c>
      <c r="K196" s="187"/>
      <c r="L196" s="38"/>
      <c r="M196" s="188" t="s">
        <v>1</v>
      </c>
      <c r="N196" s="189" t="s">
        <v>44</v>
      </c>
      <c r="O196" s="76"/>
      <c r="P196" s="190">
        <f>O196*H196</f>
        <v>0</v>
      </c>
      <c r="Q196" s="190">
        <v>0</v>
      </c>
      <c r="R196" s="190">
        <f>Q196*H196</f>
        <v>0</v>
      </c>
      <c r="S196" s="190">
        <v>0</v>
      </c>
      <c r="T196" s="191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92" t="s">
        <v>166</v>
      </c>
      <c r="AT196" s="192" t="s">
        <v>162</v>
      </c>
      <c r="AU196" s="192" t="s">
        <v>88</v>
      </c>
      <c r="AY196" s="18" t="s">
        <v>159</v>
      </c>
      <c r="BE196" s="193">
        <f>IF(N196="základní",J196,0)</f>
        <v>0</v>
      </c>
      <c r="BF196" s="193">
        <f>IF(N196="snížená",J196,0)</f>
        <v>0</v>
      </c>
      <c r="BG196" s="193">
        <f>IF(N196="zákl. přenesená",J196,0)</f>
        <v>0</v>
      </c>
      <c r="BH196" s="193">
        <f>IF(N196="sníž. přenesená",J196,0)</f>
        <v>0</v>
      </c>
      <c r="BI196" s="193">
        <f>IF(N196="nulová",J196,0)</f>
        <v>0</v>
      </c>
      <c r="BJ196" s="18" t="s">
        <v>86</v>
      </c>
      <c r="BK196" s="193">
        <f>ROUND(I196*H196,2)</f>
        <v>0</v>
      </c>
      <c r="BL196" s="18" t="s">
        <v>166</v>
      </c>
      <c r="BM196" s="192" t="s">
        <v>250</v>
      </c>
    </row>
    <row r="197" s="2" customFormat="1" ht="24.15" customHeight="1">
      <c r="A197" s="37"/>
      <c r="B197" s="179"/>
      <c r="C197" s="180" t="s">
        <v>214</v>
      </c>
      <c r="D197" s="180" t="s">
        <v>162</v>
      </c>
      <c r="E197" s="181" t="s">
        <v>708</v>
      </c>
      <c r="F197" s="182" t="s">
        <v>709</v>
      </c>
      <c r="G197" s="183" t="s">
        <v>218</v>
      </c>
      <c r="H197" s="184">
        <v>1</v>
      </c>
      <c r="I197" s="185"/>
      <c r="J197" s="186">
        <f>ROUND(I197*H197,2)</f>
        <v>0</v>
      </c>
      <c r="K197" s="187"/>
      <c r="L197" s="38"/>
      <c r="M197" s="188" t="s">
        <v>1</v>
      </c>
      <c r="N197" s="189" t="s">
        <v>44</v>
      </c>
      <c r="O197" s="76"/>
      <c r="P197" s="190">
        <f>O197*H197</f>
        <v>0</v>
      </c>
      <c r="Q197" s="190">
        <v>0</v>
      </c>
      <c r="R197" s="190">
        <f>Q197*H197</f>
        <v>0</v>
      </c>
      <c r="S197" s="190">
        <v>0</v>
      </c>
      <c r="T197" s="191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92" t="s">
        <v>166</v>
      </c>
      <c r="AT197" s="192" t="s">
        <v>162</v>
      </c>
      <c r="AU197" s="192" t="s">
        <v>88</v>
      </c>
      <c r="AY197" s="18" t="s">
        <v>159</v>
      </c>
      <c r="BE197" s="193">
        <f>IF(N197="základní",J197,0)</f>
        <v>0</v>
      </c>
      <c r="BF197" s="193">
        <f>IF(N197="snížená",J197,0)</f>
        <v>0</v>
      </c>
      <c r="BG197" s="193">
        <f>IF(N197="zákl. přenesená",J197,0)</f>
        <v>0</v>
      </c>
      <c r="BH197" s="193">
        <f>IF(N197="sníž. přenesená",J197,0)</f>
        <v>0</v>
      </c>
      <c r="BI197" s="193">
        <f>IF(N197="nulová",J197,0)</f>
        <v>0</v>
      </c>
      <c r="BJ197" s="18" t="s">
        <v>86</v>
      </c>
      <c r="BK197" s="193">
        <f>ROUND(I197*H197,2)</f>
        <v>0</v>
      </c>
      <c r="BL197" s="18" t="s">
        <v>166</v>
      </c>
      <c r="BM197" s="192" t="s">
        <v>253</v>
      </c>
    </row>
    <row r="198" s="2" customFormat="1" ht="24.15" customHeight="1">
      <c r="A198" s="37"/>
      <c r="B198" s="179"/>
      <c r="C198" s="180" t="s">
        <v>254</v>
      </c>
      <c r="D198" s="180" t="s">
        <v>162</v>
      </c>
      <c r="E198" s="181" t="s">
        <v>710</v>
      </c>
      <c r="F198" s="182" t="s">
        <v>711</v>
      </c>
      <c r="G198" s="183" t="s">
        <v>218</v>
      </c>
      <c r="H198" s="184">
        <v>1</v>
      </c>
      <c r="I198" s="185"/>
      <c r="J198" s="186">
        <f>ROUND(I198*H198,2)</f>
        <v>0</v>
      </c>
      <c r="K198" s="187"/>
      <c r="L198" s="38"/>
      <c r="M198" s="188" t="s">
        <v>1</v>
      </c>
      <c r="N198" s="189" t="s">
        <v>44</v>
      </c>
      <c r="O198" s="76"/>
      <c r="P198" s="190">
        <f>O198*H198</f>
        <v>0</v>
      </c>
      <c r="Q198" s="190">
        <v>0</v>
      </c>
      <c r="R198" s="190">
        <f>Q198*H198</f>
        <v>0</v>
      </c>
      <c r="S198" s="190">
        <v>0</v>
      </c>
      <c r="T198" s="191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192" t="s">
        <v>166</v>
      </c>
      <c r="AT198" s="192" t="s">
        <v>162</v>
      </c>
      <c r="AU198" s="192" t="s">
        <v>88</v>
      </c>
      <c r="AY198" s="18" t="s">
        <v>159</v>
      </c>
      <c r="BE198" s="193">
        <f>IF(N198="základní",J198,0)</f>
        <v>0</v>
      </c>
      <c r="BF198" s="193">
        <f>IF(N198="snížená",J198,0)</f>
        <v>0</v>
      </c>
      <c r="BG198" s="193">
        <f>IF(N198="zákl. přenesená",J198,0)</f>
        <v>0</v>
      </c>
      <c r="BH198" s="193">
        <f>IF(N198="sníž. přenesená",J198,0)</f>
        <v>0</v>
      </c>
      <c r="BI198" s="193">
        <f>IF(N198="nulová",J198,0)</f>
        <v>0</v>
      </c>
      <c r="BJ198" s="18" t="s">
        <v>86</v>
      </c>
      <c r="BK198" s="193">
        <f>ROUND(I198*H198,2)</f>
        <v>0</v>
      </c>
      <c r="BL198" s="18" t="s">
        <v>166</v>
      </c>
      <c r="BM198" s="192" t="s">
        <v>257</v>
      </c>
    </row>
    <row r="199" s="2" customFormat="1" ht="24.15" customHeight="1">
      <c r="A199" s="37"/>
      <c r="B199" s="179"/>
      <c r="C199" s="180" t="s">
        <v>219</v>
      </c>
      <c r="D199" s="180" t="s">
        <v>162</v>
      </c>
      <c r="E199" s="181" t="s">
        <v>712</v>
      </c>
      <c r="F199" s="182" t="s">
        <v>713</v>
      </c>
      <c r="G199" s="183" t="s">
        <v>173</v>
      </c>
      <c r="H199" s="184">
        <v>33</v>
      </c>
      <c r="I199" s="185"/>
      <c r="J199" s="186">
        <f>ROUND(I199*H199,2)</f>
        <v>0</v>
      </c>
      <c r="K199" s="187"/>
      <c r="L199" s="38"/>
      <c r="M199" s="188" t="s">
        <v>1</v>
      </c>
      <c r="N199" s="189" t="s">
        <v>44</v>
      </c>
      <c r="O199" s="76"/>
      <c r="P199" s="190">
        <f>O199*H199</f>
        <v>0</v>
      </c>
      <c r="Q199" s="190">
        <v>0</v>
      </c>
      <c r="R199" s="190">
        <f>Q199*H199</f>
        <v>0</v>
      </c>
      <c r="S199" s="190">
        <v>0</v>
      </c>
      <c r="T199" s="191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92" t="s">
        <v>166</v>
      </c>
      <c r="AT199" s="192" t="s">
        <v>162</v>
      </c>
      <c r="AU199" s="192" t="s">
        <v>88</v>
      </c>
      <c r="AY199" s="18" t="s">
        <v>159</v>
      </c>
      <c r="BE199" s="193">
        <f>IF(N199="základní",J199,0)</f>
        <v>0</v>
      </c>
      <c r="BF199" s="193">
        <f>IF(N199="snížená",J199,0)</f>
        <v>0</v>
      </c>
      <c r="BG199" s="193">
        <f>IF(N199="zákl. přenesená",J199,0)</f>
        <v>0</v>
      </c>
      <c r="BH199" s="193">
        <f>IF(N199="sníž. přenesená",J199,0)</f>
        <v>0</v>
      </c>
      <c r="BI199" s="193">
        <f>IF(N199="nulová",J199,0)</f>
        <v>0</v>
      </c>
      <c r="BJ199" s="18" t="s">
        <v>86</v>
      </c>
      <c r="BK199" s="193">
        <f>ROUND(I199*H199,2)</f>
        <v>0</v>
      </c>
      <c r="BL199" s="18" t="s">
        <v>166</v>
      </c>
      <c r="BM199" s="192" t="s">
        <v>259</v>
      </c>
    </row>
    <row r="200" s="15" customFormat="1">
      <c r="A200" s="15"/>
      <c r="B200" s="210"/>
      <c r="C200" s="15"/>
      <c r="D200" s="195" t="s">
        <v>167</v>
      </c>
      <c r="E200" s="211" t="s">
        <v>1</v>
      </c>
      <c r="F200" s="212" t="s">
        <v>714</v>
      </c>
      <c r="G200" s="15"/>
      <c r="H200" s="213">
        <v>33</v>
      </c>
      <c r="I200" s="214"/>
      <c r="J200" s="15"/>
      <c r="K200" s="15"/>
      <c r="L200" s="210"/>
      <c r="M200" s="215"/>
      <c r="N200" s="216"/>
      <c r="O200" s="216"/>
      <c r="P200" s="216"/>
      <c r="Q200" s="216"/>
      <c r="R200" s="216"/>
      <c r="S200" s="216"/>
      <c r="T200" s="217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11" t="s">
        <v>167</v>
      </c>
      <c r="AU200" s="211" t="s">
        <v>88</v>
      </c>
      <c r="AV200" s="15" t="s">
        <v>88</v>
      </c>
      <c r="AW200" s="15" t="s">
        <v>34</v>
      </c>
      <c r="AX200" s="15" t="s">
        <v>79</v>
      </c>
      <c r="AY200" s="211" t="s">
        <v>159</v>
      </c>
    </row>
    <row r="201" s="14" customFormat="1">
      <c r="A201" s="14"/>
      <c r="B201" s="202"/>
      <c r="C201" s="14"/>
      <c r="D201" s="195" t="s">
        <v>167</v>
      </c>
      <c r="E201" s="203" t="s">
        <v>1</v>
      </c>
      <c r="F201" s="204" t="s">
        <v>169</v>
      </c>
      <c r="G201" s="14"/>
      <c r="H201" s="205">
        <v>33</v>
      </c>
      <c r="I201" s="206"/>
      <c r="J201" s="14"/>
      <c r="K201" s="14"/>
      <c r="L201" s="202"/>
      <c r="M201" s="207"/>
      <c r="N201" s="208"/>
      <c r="O201" s="208"/>
      <c r="P201" s="208"/>
      <c r="Q201" s="208"/>
      <c r="R201" s="208"/>
      <c r="S201" s="208"/>
      <c r="T201" s="209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03" t="s">
        <v>167</v>
      </c>
      <c r="AU201" s="203" t="s">
        <v>88</v>
      </c>
      <c r="AV201" s="14" t="s">
        <v>166</v>
      </c>
      <c r="AW201" s="14" t="s">
        <v>34</v>
      </c>
      <c r="AX201" s="14" t="s">
        <v>86</v>
      </c>
      <c r="AY201" s="203" t="s">
        <v>159</v>
      </c>
    </row>
    <row r="202" s="2" customFormat="1" ht="24.15" customHeight="1">
      <c r="A202" s="37"/>
      <c r="B202" s="179"/>
      <c r="C202" s="180" t="s">
        <v>260</v>
      </c>
      <c r="D202" s="180" t="s">
        <v>162</v>
      </c>
      <c r="E202" s="181" t="s">
        <v>715</v>
      </c>
      <c r="F202" s="182" t="s">
        <v>716</v>
      </c>
      <c r="G202" s="183" t="s">
        <v>173</v>
      </c>
      <c r="H202" s="184">
        <v>646.96000000000004</v>
      </c>
      <c r="I202" s="185"/>
      <c r="J202" s="186">
        <f>ROUND(I202*H202,2)</f>
        <v>0</v>
      </c>
      <c r="K202" s="187"/>
      <c r="L202" s="38"/>
      <c r="M202" s="188" t="s">
        <v>1</v>
      </c>
      <c r="N202" s="189" t="s">
        <v>44</v>
      </c>
      <c r="O202" s="76"/>
      <c r="P202" s="190">
        <f>O202*H202</f>
        <v>0</v>
      </c>
      <c r="Q202" s="190">
        <v>0.021000000000000001</v>
      </c>
      <c r="R202" s="190">
        <f>Q202*H202</f>
        <v>13.586160000000001</v>
      </c>
      <c r="S202" s="190">
        <v>0</v>
      </c>
      <c r="T202" s="191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92" t="s">
        <v>166</v>
      </c>
      <c r="AT202" s="192" t="s">
        <v>162</v>
      </c>
      <c r="AU202" s="192" t="s">
        <v>88</v>
      </c>
      <c r="AY202" s="18" t="s">
        <v>159</v>
      </c>
      <c r="BE202" s="193">
        <f>IF(N202="základní",J202,0)</f>
        <v>0</v>
      </c>
      <c r="BF202" s="193">
        <f>IF(N202="snížená",J202,0)</f>
        <v>0</v>
      </c>
      <c r="BG202" s="193">
        <f>IF(N202="zákl. přenesená",J202,0)</f>
        <v>0</v>
      </c>
      <c r="BH202" s="193">
        <f>IF(N202="sníž. přenesená",J202,0)</f>
        <v>0</v>
      </c>
      <c r="BI202" s="193">
        <f>IF(N202="nulová",J202,0)</f>
        <v>0</v>
      </c>
      <c r="BJ202" s="18" t="s">
        <v>86</v>
      </c>
      <c r="BK202" s="193">
        <f>ROUND(I202*H202,2)</f>
        <v>0</v>
      </c>
      <c r="BL202" s="18" t="s">
        <v>166</v>
      </c>
      <c r="BM202" s="192" t="s">
        <v>262</v>
      </c>
    </row>
    <row r="203" s="15" customFormat="1">
      <c r="A203" s="15"/>
      <c r="B203" s="210"/>
      <c r="C203" s="15"/>
      <c r="D203" s="195" t="s">
        <v>167</v>
      </c>
      <c r="E203" s="211" t="s">
        <v>1</v>
      </c>
      <c r="F203" s="212" t="s">
        <v>717</v>
      </c>
      <c r="G203" s="15"/>
      <c r="H203" s="213">
        <v>690.44000000000005</v>
      </c>
      <c r="I203" s="214"/>
      <c r="J203" s="15"/>
      <c r="K203" s="15"/>
      <c r="L203" s="210"/>
      <c r="M203" s="215"/>
      <c r="N203" s="216"/>
      <c r="O203" s="216"/>
      <c r="P203" s="216"/>
      <c r="Q203" s="216"/>
      <c r="R203" s="216"/>
      <c r="S203" s="216"/>
      <c r="T203" s="217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11" t="s">
        <v>167</v>
      </c>
      <c r="AU203" s="211" t="s">
        <v>88</v>
      </c>
      <c r="AV203" s="15" t="s">
        <v>88</v>
      </c>
      <c r="AW203" s="15" t="s">
        <v>34</v>
      </c>
      <c r="AX203" s="15" t="s">
        <v>79</v>
      </c>
      <c r="AY203" s="211" t="s">
        <v>159</v>
      </c>
    </row>
    <row r="204" s="15" customFormat="1">
      <c r="A204" s="15"/>
      <c r="B204" s="210"/>
      <c r="C204" s="15"/>
      <c r="D204" s="195" t="s">
        <v>167</v>
      </c>
      <c r="E204" s="211" t="s">
        <v>1</v>
      </c>
      <c r="F204" s="212" t="s">
        <v>718</v>
      </c>
      <c r="G204" s="15"/>
      <c r="H204" s="213">
        <v>-43.479999999999997</v>
      </c>
      <c r="I204" s="214"/>
      <c r="J204" s="15"/>
      <c r="K204" s="15"/>
      <c r="L204" s="210"/>
      <c r="M204" s="215"/>
      <c r="N204" s="216"/>
      <c r="O204" s="216"/>
      <c r="P204" s="216"/>
      <c r="Q204" s="216"/>
      <c r="R204" s="216"/>
      <c r="S204" s="216"/>
      <c r="T204" s="217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11" t="s">
        <v>167</v>
      </c>
      <c r="AU204" s="211" t="s">
        <v>88</v>
      </c>
      <c r="AV204" s="15" t="s">
        <v>88</v>
      </c>
      <c r="AW204" s="15" t="s">
        <v>34</v>
      </c>
      <c r="AX204" s="15" t="s">
        <v>79</v>
      </c>
      <c r="AY204" s="211" t="s">
        <v>159</v>
      </c>
    </row>
    <row r="205" s="14" customFormat="1">
      <c r="A205" s="14"/>
      <c r="B205" s="202"/>
      <c r="C205" s="14"/>
      <c r="D205" s="195" t="s">
        <v>167</v>
      </c>
      <c r="E205" s="203" t="s">
        <v>1</v>
      </c>
      <c r="F205" s="204" t="s">
        <v>169</v>
      </c>
      <c r="G205" s="14"/>
      <c r="H205" s="205">
        <v>646.96000000000004</v>
      </c>
      <c r="I205" s="206"/>
      <c r="J205" s="14"/>
      <c r="K205" s="14"/>
      <c r="L205" s="202"/>
      <c r="M205" s="207"/>
      <c r="N205" s="208"/>
      <c r="O205" s="208"/>
      <c r="P205" s="208"/>
      <c r="Q205" s="208"/>
      <c r="R205" s="208"/>
      <c r="S205" s="208"/>
      <c r="T205" s="209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03" t="s">
        <v>167</v>
      </c>
      <c r="AU205" s="203" t="s">
        <v>88</v>
      </c>
      <c r="AV205" s="14" t="s">
        <v>166</v>
      </c>
      <c r="AW205" s="14" t="s">
        <v>34</v>
      </c>
      <c r="AX205" s="14" t="s">
        <v>86</v>
      </c>
      <c r="AY205" s="203" t="s">
        <v>159</v>
      </c>
    </row>
    <row r="206" s="2" customFormat="1" ht="16.5" customHeight="1">
      <c r="A206" s="37"/>
      <c r="B206" s="179"/>
      <c r="C206" s="180" t="s">
        <v>221</v>
      </c>
      <c r="D206" s="180" t="s">
        <v>162</v>
      </c>
      <c r="E206" s="181" t="s">
        <v>719</v>
      </c>
      <c r="F206" s="182" t="s">
        <v>720</v>
      </c>
      <c r="G206" s="183" t="s">
        <v>173</v>
      </c>
      <c r="H206" s="184">
        <v>646.96000000000004</v>
      </c>
      <c r="I206" s="185"/>
      <c r="J206" s="186">
        <f>ROUND(I206*H206,2)</f>
        <v>0</v>
      </c>
      <c r="K206" s="187"/>
      <c r="L206" s="38"/>
      <c r="M206" s="188" t="s">
        <v>1</v>
      </c>
      <c r="N206" s="189" t="s">
        <v>44</v>
      </c>
      <c r="O206" s="76"/>
      <c r="P206" s="190">
        <f>O206*H206</f>
        <v>0</v>
      </c>
      <c r="Q206" s="190">
        <v>0.0040000000000000001</v>
      </c>
      <c r="R206" s="190">
        <f>Q206*H206</f>
        <v>2.5878400000000004</v>
      </c>
      <c r="S206" s="190">
        <v>0</v>
      </c>
      <c r="T206" s="191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192" t="s">
        <v>166</v>
      </c>
      <c r="AT206" s="192" t="s">
        <v>162</v>
      </c>
      <c r="AU206" s="192" t="s">
        <v>88</v>
      </c>
      <c r="AY206" s="18" t="s">
        <v>159</v>
      </c>
      <c r="BE206" s="193">
        <f>IF(N206="základní",J206,0)</f>
        <v>0</v>
      </c>
      <c r="BF206" s="193">
        <f>IF(N206="snížená",J206,0)</f>
        <v>0</v>
      </c>
      <c r="BG206" s="193">
        <f>IF(N206="zákl. přenesená",J206,0)</f>
        <v>0</v>
      </c>
      <c r="BH206" s="193">
        <f>IF(N206="sníž. přenesená",J206,0)</f>
        <v>0</v>
      </c>
      <c r="BI206" s="193">
        <f>IF(N206="nulová",J206,0)</f>
        <v>0</v>
      </c>
      <c r="BJ206" s="18" t="s">
        <v>86</v>
      </c>
      <c r="BK206" s="193">
        <f>ROUND(I206*H206,2)</f>
        <v>0</v>
      </c>
      <c r="BL206" s="18" t="s">
        <v>166</v>
      </c>
      <c r="BM206" s="192" t="s">
        <v>265</v>
      </c>
    </row>
    <row r="207" s="15" customFormat="1">
      <c r="A207" s="15"/>
      <c r="B207" s="210"/>
      <c r="C207" s="15"/>
      <c r="D207" s="195" t="s">
        <v>167</v>
      </c>
      <c r="E207" s="211" t="s">
        <v>1</v>
      </c>
      <c r="F207" s="212" t="s">
        <v>717</v>
      </c>
      <c r="G207" s="15"/>
      <c r="H207" s="213">
        <v>690.44000000000005</v>
      </c>
      <c r="I207" s="214"/>
      <c r="J207" s="15"/>
      <c r="K207" s="15"/>
      <c r="L207" s="210"/>
      <c r="M207" s="215"/>
      <c r="N207" s="216"/>
      <c r="O207" s="216"/>
      <c r="P207" s="216"/>
      <c r="Q207" s="216"/>
      <c r="R207" s="216"/>
      <c r="S207" s="216"/>
      <c r="T207" s="217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11" t="s">
        <v>167</v>
      </c>
      <c r="AU207" s="211" t="s">
        <v>88</v>
      </c>
      <c r="AV207" s="15" t="s">
        <v>88</v>
      </c>
      <c r="AW207" s="15" t="s">
        <v>34</v>
      </c>
      <c r="AX207" s="15" t="s">
        <v>79</v>
      </c>
      <c r="AY207" s="211" t="s">
        <v>159</v>
      </c>
    </row>
    <row r="208" s="15" customFormat="1">
      <c r="A208" s="15"/>
      <c r="B208" s="210"/>
      <c r="C208" s="15"/>
      <c r="D208" s="195" t="s">
        <v>167</v>
      </c>
      <c r="E208" s="211" t="s">
        <v>1</v>
      </c>
      <c r="F208" s="212" t="s">
        <v>718</v>
      </c>
      <c r="G208" s="15"/>
      <c r="H208" s="213">
        <v>-43.479999999999997</v>
      </c>
      <c r="I208" s="214"/>
      <c r="J208" s="15"/>
      <c r="K208" s="15"/>
      <c r="L208" s="210"/>
      <c r="M208" s="215"/>
      <c r="N208" s="216"/>
      <c r="O208" s="216"/>
      <c r="P208" s="216"/>
      <c r="Q208" s="216"/>
      <c r="R208" s="216"/>
      <c r="S208" s="216"/>
      <c r="T208" s="217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11" t="s">
        <v>167</v>
      </c>
      <c r="AU208" s="211" t="s">
        <v>88</v>
      </c>
      <c r="AV208" s="15" t="s">
        <v>88</v>
      </c>
      <c r="AW208" s="15" t="s">
        <v>34</v>
      </c>
      <c r="AX208" s="15" t="s">
        <v>79</v>
      </c>
      <c r="AY208" s="211" t="s">
        <v>159</v>
      </c>
    </row>
    <row r="209" s="14" customFormat="1">
      <c r="A209" s="14"/>
      <c r="B209" s="202"/>
      <c r="C209" s="14"/>
      <c r="D209" s="195" t="s">
        <v>167</v>
      </c>
      <c r="E209" s="203" t="s">
        <v>1</v>
      </c>
      <c r="F209" s="204" t="s">
        <v>169</v>
      </c>
      <c r="G209" s="14"/>
      <c r="H209" s="205">
        <v>646.96000000000004</v>
      </c>
      <c r="I209" s="206"/>
      <c r="J209" s="14"/>
      <c r="K209" s="14"/>
      <c r="L209" s="202"/>
      <c r="M209" s="207"/>
      <c r="N209" s="208"/>
      <c r="O209" s="208"/>
      <c r="P209" s="208"/>
      <c r="Q209" s="208"/>
      <c r="R209" s="208"/>
      <c r="S209" s="208"/>
      <c r="T209" s="209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03" t="s">
        <v>167</v>
      </c>
      <c r="AU209" s="203" t="s">
        <v>88</v>
      </c>
      <c r="AV209" s="14" t="s">
        <v>166</v>
      </c>
      <c r="AW209" s="14" t="s">
        <v>34</v>
      </c>
      <c r="AX209" s="14" t="s">
        <v>86</v>
      </c>
      <c r="AY209" s="203" t="s">
        <v>159</v>
      </c>
    </row>
    <row r="210" s="2" customFormat="1" ht="24.15" customHeight="1">
      <c r="A210" s="37"/>
      <c r="B210" s="179"/>
      <c r="C210" s="180" t="s">
        <v>266</v>
      </c>
      <c r="D210" s="180" t="s">
        <v>162</v>
      </c>
      <c r="E210" s="181" t="s">
        <v>721</v>
      </c>
      <c r="F210" s="182" t="s">
        <v>722</v>
      </c>
      <c r="G210" s="183" t="s">
        <v>173</v>
      </c>
      <c r="H210" s="184">
        <v>1293.9200000000001</v>
      </c>
      <c r="I210" s="185"/>
      <c r="J210" s="186">
        <f>ROUND(I210*H210,2)</f>
        <v>0</v>
      </c>
      <c r="K210" s="187"/>
      <c r="L210" s="38"/>
      <c r="M210" s="188" t="s">
        <v>1</v>
      </c>
      <c r="N210" s="189" t="s">
        <v>44</v>
      </c>
      <c r="O210" s="76"/>
      <c r="P210" s="190">
        <f>O210*H210</f>
        <v>0</v>
      </c>
      <c r="Q210" s="190">
        <v>0.0070000000000000001</v>
      </c>
      <c r="R210" s="190">
        <f>Q210*H210</f>
        <v>9.0574400000000015</v>
      </c>
      <c r="S210" s="190">
        <v>0</v>
      </c>
      <c r="T210" s="191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192" t="s">
        <v>166</v>
      </c>
      <c r="AT210" s="192" t="s">
        <v>162</v>
      </c>
      <c r="AU210" s="192" t="s">
        <v>88</v>
      </c>
      <c r="AY210" s="18" t="s">
        <v>159</v>
      </c>
      <c r="BE210" s="193">
        <f>IF(N210="základní",J210,0)</f>
        <v>0</v>
      </c>
      <c r="BF210" s="193">
        <f>IF(N210="snížená",J210,0)</f>
        <v>0</v>
      </c>
      <c r="BG210" s="193">
        <f>IF(N210="zákl. přenesená",J210,0)</f>
        <v>0</v>
      </c>
      <c r="BH210" s="193">
        <f>IF(N210="sníž. přenesená",J210,0)</f>
        <v>0</v>
      </c>
      <c r="BI210" s="193">
        <f>IF(N210="nulová",J210,0)</f>
        <v>0</v>
      </c>
      <c r="BJ210" s="18" t="s">
        <v>86</v>
      </c>
      <c r="BK210" s="193">
        <f>ROUND(I210*H210,2)</f>
        <v>0</v>
      </c>
      <c r="BL210" s="18" t="s">
        <v>166</v>
      </c>
      <c r="BM210" s="192" t="s">
        <v>269</v>
      </c>
    </row>
    <row r="211" s="15" customFormat="1">
      <c r="A211" s="15"/>
      <c r="B211" s="210"/>
      <c r="C211" s="15"/>
      <c r="D211" s="195" t="s">
        <v>167</v>
      </c>
      <c r="E211" s="211" t="s">
        <v>1</v>
      </c>
      <c r="F211" s="212" t="s">
        <v>717</v>
      </c>
      <c r="G211" s="15"/>
      <c r="H211" s="213">
        <v>690.44000000000005</v>
      </c>
      <c r="I211" s="214"/>
      <c r="J211" s="15"/>
      <c r="K211" s="15"/>
      <c r="L211" s="210"/>
      <c r="M211" s="215"/>
      <c r="N211" s="216"/>
      <c r="O211" s="216"/>
      <c r="P211" s="216"/>
      <c r="Q211" s="216"/>
      <c r="R211" s="216"/>
      <c r="S211" s="216"/>
      <c r="T211" s="217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11" t="s">
        <v>167</v>
      </c>
      <c r="AU211" s="211" t="s">
        <v>88</v>
      </c>
      <c r="AV211" s="15" t="s">
        <v>88</v>
      </c>
      <c r="AW211" s="15" t="s">
        <v>34</v>
      </c>
      <c r="AX211" s="15" t="s">
        <v>79</v>
      </c>
      <c r="AY211" s="211" t="s">
        <v>159</v>
      </c>
    </row>
    <row r="212" s="15" customFormat="1">
      <c r="A212" s="15"/>
      <c r="B212" s="210"/>
      <c r="C212" s="15"/>
      <c r="D212" s="195" t="s">
        <v>167</v>
      </c>
      <c r="E212" s="211" t="s">
        <v>1</v>
      </c>
      <c r="F212" s="212" t="s">
        <v>718</v>
      </c>
      <c r="G212" s="15"/>
      <c r="H212" s="213">
        <v>-43.479999999999997</v>
      </c>
      <c r="I212" s="214"/>
      <c r="J212" s="15"/>
      <c r="K212" s="15"/>
      <c r="L212" s="210"/>
      <c r="M212" s="215"/>
      <c r="N212" s="216"/>
      <c r="O212" s="216"/>
      <c r="P212" s="216"/>
      <c r="Q212" s="216"/>
      <c r="R212" s="216"/>
      <c r="S212" s="216"/>
      <c r="T212" s="217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11" t="s">
        <v>167</v>
      </c>
      <c r="AU212" s="211" t="s">
        <v>88</v>
      </c>
      <c r="AV212" s="15" t="s">
        <v>88</v>
      </c>
      <c r="AW212" s="15" t="s">
        <v>34</v>
      </c>
      <c r="AX212" s="15" t="s">
        <v>79</v>
      </c>
      <c r="AY212" s="211" t="s">
        <v>159</v>
      </c>
    </row>
    <row r="213" s="14" customFormat="1">
      <c r="A213" s="14"/>
      <c r="B213" s="202"/>
      <c r="C213" s="14"/>
      <c r="D213" s="195" t="s">
        <v>167</v>
      </c>
      <c r="E213" s="203" t="s">
        <v>1</v>
      </c>
      <c r="F213" s="204" t="s">
        <v>169</v>
      </c>
      <c r="G213" s="14"/>
      <c r="H213" s="205">
        <v>646.96000000000004</v>
      </c>
      <c r="I213" s="206"/>
      <c r="J213" s="14"/>
      <c r="K213" s="14"/>
      <c r="L213" s="202"/>
      <c r="M213" s="207"/>
      <c r="N213" s="208"/>
      <c r="O213" s="208"/>
      <c r="P213" s="208"/>
      <c r="Q213" s="208"/>
      <c r="R213" s="208"/>
      <c r="S213" s="208"/>
      <c r="T213" s="209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03" t="s">
        <v>167</v>
      </c>
      <c r="AU213" s="203" t="s">
        <v>88</v>
      </c>
      <c r="AV213" s="14" t="s">
        <v>166</v>
      </c>
      <c r="AW213" s="14" t="s">
        <v>34</v>
      </c>
      <c r="AX213" s="14" t="s">
        <v>79</v>
      </c>
      <c r="AY213" s="203" t="s">
        <v>159</v>
      </c>
    </row>
    <row r="214" s="15" customFormat="1">
      <c r="A214" s="15"/>
      <c r="B214" s="210"/>
      <c r="C214" s="15"/>
      <c r="D214" s="195" t="s">
        <v>167</v>
      </c>
      <c r="E214" s="211" t="s">
        <v>1</v>
      </c>
      <c r="F214" s="212" t="s">
        <v>723</v>
      </c>
      <c r="G214" s="15"/>
      <c r="H214" s="213">
        <v>1293.9200000000001</v>
      </c>
      <c r="I214" s="214"/>
      <c r="J214" s="15"/>
      <c r="K214" s="15"/>
      <c r="L214" s="210"/>
      <c r="M214" s="215"/>
      <c r="N214" s="216"/>
      <c r="O214" s="216"/>
      <c r="P214" s="216"/>
      <c r="Q214" s="216"/>
      <c r="R214" s="216"/>
      <c r="S214" s="216"/>
      <c r="T214" s="217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11" t="s">
        <v>167</v>
      </c>
      <c r="AU214" s="211" t="s">
        <v>88</v>
      </c>
      <c r="AV214" s="15" t="s">
        <v>88</v>
      </c>
      <c r="AW214" s="15" t="s">
        <v>34</v>
      </c>
      <c r="AX214" s="15" t="s">
        <v>79</v>
      </c>
      <c r="AY214" s="211" t="s">
        <v>159</v>
      </c>
    </row>
    <row r="215" s="14" customFormat="1">
      <c r="A215" s="14"/>
      <c r="B215" s="202"/>
      <c r="C215" s="14"/>
      <c r="D215" s="195" t="s">
        <v>167</v>
      </c>
      <c r="E215" s="203" t="s">
        <v>1</v>
      </c>
      <c r="F215" s="204" t="s">
        <v>169</v>
      </c>
      <c r="G215" s="14"/>
      <c r="H215" s="205">
        <v>1293.9200000000001</v>
      </c>
      <c r="I215" s="206"/>
      <c r="J215" s="14"/>
      <c r="K215" s="14"/>
      <c r="L215" s="202"/>
      <c r="M215" s="207"/>
      <c r="N215" s="208"/>
      <c r="O215" s="208"/>
      <c r="P215" s="208"/>
      <c r="Q215" s="208"/>
      <c r="R215" s="208"/>
      <c r="S215" s="208"/>
      <c r="T215" s="209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03" t="s">
        <v>167</v>
      </c>
      <c r="AU215" s="203" t="s">
        <v>88</v>
      </c>
      <c r="AV215" s="14" t="s">
        <v>166</v>
      </c>
      <c r="AW215" s="14" t="s">
        <v>34</v>
      </c>
      <c r="AX215" s="14" t="s">
        <v>86</v>
      </c>
      <c r="AY215" s="203" t="s">
        <v>159</v>
      </c>
    </row>
    <row r="216" s="2" customFormat="1" ht="37.8" customHeight="1">
      <c r="A216" s="37"/>
      <c r="B216" s="179"/>
      <c r="C216" s="180" t="s">
        <v>224</v>
      </c>
      <c r="D216" s="180" t="s">
        <v>162</v>
      </c>
      <c r="E216" s="181" t="s">
        <v>724</v>
      </c>
      <c r="F216" s="182" t="s">
        <v>725</v>
      </c>
      <c r="G216" s="183" t="s">
        <v>218</v>
      </c>
      <c r="H216" s="184">
        <v>1</v>
      </c>
      <c r="I216" s="185"/>
      <c r="J216" s="186">
        <f>ROUND(I216*H216,2)</f>
        <v>0</v>
      </c>
      <c r="K216" s="187"/>
      <c r="L216" s="38"/>
      <c r="M216" s="188" t="s">
        <v>1</v>
      </c>
      <c r="N216" s="189" t="s">
        <v>44</v>
      </c>
      <c r="O216" s="76"/>
      <c r="P216" s="190">
        <f>O216*H216</f>
        <v>0</v>
      </c>
      <c r="Q216" s="190">
        <v>0</v>
      </c>
      <c r="R216" s="190">
        <f>Q216*H216</f>
        <v>0</v>
      </c>
      <c r="S216" s="190">
        <v>0</v>
      </c>
      <c r="T216" s="191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192" t="s">
        <v>166</v>
      </c>
      <c r="AT216" s="192" t="s">
        <v>162</v>
      </c>
      <c r="AU216" s="192" t="s">
        <v>88</v>
      </c>
      <c r="AY216" s="18" t="s">
        <v>159</v>
      </c>
      <c r="BE216" s="193">
        <f>IF(N216="základní",J216,0)</f>
        <v>0</v>
      </c>
      <c r="BF216" s="193">
        <f>IF(N216="snížená",J216,0)</f>
        <v>0</v>
      </c>
      <c r="BG216" s="193">
        <f>IF(N216="zákl. přenesená",J216,0)</f>
        <v>0</v>
      </c>
      <c r="BH216" s="193">
        <f>IF(N216="sníž. přenesená",J216,0)</f>
        <v>0</v>
      </c>
      <c r="BI216" s="193">
        <f>IF(N216="nulová",J216,0)</f>
        <v>0</v>
      </c>
      <c r="BJ216" s="18" t="s">
        <v>86</v>
      </c>
      <c r="BK216" s="193">
        <f>ROUND(I216*H216,2)</f>
        <v>0</v>
      </c>
      <c r="BL216" s="18" t="s">
        <v>166</v>
      </c>
      <c r="BM216" s="192" t="s">
        <v>272</v>
      </c>
    </row>
    <row r="217" s="2" customFormat="1" ht="24.15" customHeight="1">
      <c r="A217" s="37"/>
      <c r="B217" s="179"/>
      <c r="C217" s="180" t="s">
        <v>274</v>
      </c>
      <c r="D217" s="180" t="s">
        <v>162</v>
      </c>
      <c r="E217" s="181" t="s">
        <v>726</v>
      </c>
      <c r="F217" s="182" t="s">
        <v>727</v>
      </c>
      <c r="G217" s="183" t="s">
        <v>173</v>
      </c>
      <c r="H217" s="184">
        <v>4.0549999999999997</v>
      </c>
      <c r="I217" s="185"/>
      <c r="J217" s="186">
        <f>ROUND(I217*H217,2)</f>
        <v>0</v>
      </c>
      <c r="K217" s="187"/>
      <c r="L217" s="38"/>
      <c r="M217" s="188" t="s">
        <v>1</v>
      </c>
      <c r="N217" s="189" t="s">
        <v>44</v>
      </c>
      <c r="O217" s="76"/>
      <c r="P217" s="190">
        <f>O217*H217</f>
        <v>0</v>
      </c>
      <c r="Q217" s="190">
        <v>0</v>
      </c>
      <c r="R217" s="190">
        <f>Q217*H217</f>
        <v>0</v>
      </c>
      <c r="S217" s="190">
        <v>0</v>
      </c>
      <c r="T217" s="191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192" t="s">
        <v>166</v>
      </c>
      <c r="AT217" s="192" t="s">
        <v>162</v>
      </c>
      <c r="AU217" s="192" t="s">
        <v>88</v>
      </c>
      <c r="AY217" s="18" t="s">
        <v>159</v>
      </c>
      <c r="BE217" s="193">
        <f>IF(N217="základní",J217,0)</f>
        <v>0</v>
      </c>
      <c r="BF217" s="193">
        <f>IF(N217="snížená",J217,0)</f>
        <v>0</v>
      </c>
      <c r="BG217" s="193">
        <f>IF(N217="zákl. přenesená",J217,0)</f>
        <v>0</v>
      </c>
      <c r="BH217" s="193">
        <f>IF(N217="sníž. přenesená",J217,0)</f>
        <v>0</v>
      </c>
      <c r="BI217" s="193">
        <f>IF(N217="nulová",J217,0)</f>
        <v>0</v>
      </c>
      <c r="BJ217" s="18" t="s">
        <v>86</v>
      </c>
      <c r="BK217" s="193">
        <f>ROUND(I217*H217,2)</f>
        <v>0</v>
      </c>
      <c r="BL217" s="18" t="s">
        <v>166</v>
      </c>
      <c r="BM217" s="192" t="s">
        <v>277</v>
      </c>
    </row>
    <row r="218" s="15" customFormat="1">
      <c r="A218" s="15"/>
      <c r="B218" s="210"/>
      <c r="C218" s="15"/>
      <c r="D218" s="195" t="s">
        <v>167</v>
      </c>
      <c r="E218" s="211" t="s">
        <v>1</v>
      </c>
      <c r="F218" s="212" t="s">
        <v>728</v>
      </c>
      <c r="G218" s="15"/>
      <c r="H218" s="213">
        <v>4.0549999999999997</v>
      </c>
      <c r="I218" s="214"/>
      <c r="J218" s="15"/>
      <c r="K218" s="15"/>
      <c r="L218" s="210"/>
      <c r="M218" s="215"/>
      <c r="N218" s="216"/>
      <c r="O218" s="216"/>
      <c r="P218" s="216"/>
      <c r="Q218" s="216"/>
      <c r="R218" s="216"/>
      <c r="S218" s="216"/>
      <c r="T218" s="217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11" t="s">
        <v>167</v>
      </c>
      <c r="AU218" s="211" t="s">
        <v>88</v>
      </c>
      <c r="AV218" s="15" t="s">
        <v>88</v>
      </c>
      <c r="AW218" s="15" t="s">
        <v>34</v>
      </c>
      <c r="AX218" s="15" t="s">
        <v>79</v>
      </c>
      <c r="AY218" s="211" t="s">
        <v>159</v>
      </c>
    </row>
    <row r="219" s="14" customFormat="1">
      <c r="A219" s="14"/>
      <c r="B219" s="202"/>
      <c r="C219" s="14"/>
      <c r="D219" s="195" t="s">
        <v>167</v>
      </c>
      <c r="E219" s="203" t="s">
        <v>1</v>
      </c>
      <c r="F219" s="204" t="s">
        <v>169</v>
      </c>
      <c r="G219" s="14"/>
      <c r="H219" s="205">
        <v>4.0549999999999997</v>
      </c>
      <c r="I219" s="206"/>
      <c r="J219" s="14"/>
      <c r="K219" s="14"/>
      <c r="L219" s="202"/>
      <c r="M219" s="207"/>
      <c r="N219" s="208"/>
      <c r="O219" s="208"/>
      <c r="P219" s="208"/>
      <c r="Q219" s="208"/>
      <c r="R219" s="208"/>
      <c r="S219" s="208"/>
      <c r="T219" s="209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03" t="s">
        <v>167</v>
      </c>
      <c r="AU219" s="203" t="s">
        <v>88</v>
      </c>
      <c r="AV219" s="14" t="s">
        <v>166</v>
      </c>
      <c r="AW219" s="14" t="s">
        <v>34</v>
      </c>
      <c r="AX219" s="14" t="s">
        <v>86</v>
      </c>
      <c r="AY219" s="203" t="s">
        <v>159</v>
      </c>
    </row>
    <row r="220" s="12" customFormat="1" ht="22.8" customHeight="1">
      <c r="A220" s="12"/>
      <c r="B220" s="166"/>
      <c r="C220" s="12"/>
      <c r="D220" s="167" t="s">
        <v>78</v>
      </c>
      <c r="E220" s="177" t="s">
        <v>194</v>
      </c>
      <c r="F220" s="177" t="s">
        <v>273</v>
      </c>
      <c r="G220" s="12"/>
      <c r="H220" s="12"/>
      <c r="I220" s="169"/>
      <c r="J220" s="178">
        <f>BK220</f>
        <v>0</v>
      </c>
      <c r="K220" s="12"/>
      <c r="L220" s="166"/>
      <c r="M220" s="171"/>
      <c r="N220" s="172"/>
      <c r="O220" s="172"/>
      <c r="P220" s="173">
        <f>SUM(P221:P246)</f>
        <v>0</v>
      </c>
      <c r="Q220" s="172"/>
      <c r="R220" s="173">
        <f>SUM(R221:R246)</f>
        <v>0.033741</v>
      </c>
      <c r="S220" s="172"/>
      <c r="T220" s="174">
        <f>SUM(T221:T246)</f>
        <v>5.7248800000000006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167" t="s">
        <v>86</v>
      </c>
      <c r="AT220" s="175" t="s">
        <v>78</v>
      </c>
      <c r="AU220" s="175" t="s">
        <v>86</v>
      </c>
      <c r="AY220" s="167" t="s">
        <v>159</v>
      </c>
      <c r="BK220" s="176">
        <f>SUM(BK221:BK246)</f>
        <v>0</v>
      </c>
    </row>
    <row r="221" s="2" customFormat="1" ht="24.15" customHeight="1">
      <c r="A221" s="37"/>
      <c r="B221" s="179"/>
      <c r="C221" s="180" t="s">
        <v>226</v>
      </c>
      <c r="D221" s="180" t="s">
        <v>162</v>
      </c>
      <c r="E221" s="181" t="s">
        <v>729</v>
      </c>
      <c r="F221" s="182" t="s">
        <v>730</v>
      </c>
      <c r="G221" s="183" t="s">
        <v>218</v>
      </c>
      <c r="H221" s="184">
        <v>1</v>
      </c>
      <c r="I221" s="185"/>
      <c r="J221" s="186">
        <f>ROUND(I221*H221,2)</f>
        <v>0</v>
      </c>
      <c r="K221" s="187"/>
      <c r="L221" s="38"/>
      <c r="M221" s="188" t="s">
        <v>1</v>
      </c>
      <c r="N221" s="189" t="s">
        <v>44</v>
      </c>
      <c r="O221" s="76"/>
      <c r="P221" s="190">
        <f>O221*H221</f>
        <v>0</v>
      </c>
      <c r="Q221" s="190">
        <v>0</v>
      </c>
      <c r="R221" s="190">
        <f>Q221*H221</f>
        <v>0</v>
      </c>
      <c r="S221" s="190">
        <v>0</v>
      </c>
      <c r="T221" s="191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192" t="s">
        <v>166</v>
      </c>
      <c r="AT221" s="192" t="s">
        <v>162</v>
      </c>
      <c r="AU221" s="192" t="s">
        <v>88</v>
      </c>
      <c r="AY221" s="18" t="s">
        <v>159</v>
      </c>
      <c r="BE221" s="193">
        <f>IF(N221="základní",J221,0)</f>
        <v>0</v>
      </c>
      <c r="BF221" s="193">
        <f>IF(N221="snížená",J221,0)</f>
        <v>0</v>
      </c>
      <c r="BG221" s="193">
        <f>IF(N221="zákl. přenesená",J221,0)</f>
        <v>0</v>
      </c>
      <c r="BH221" s="193">
        <f>IF(N221="sníž. přenesená",J221,0)</f>
        <v>0</v>
      </c>
      <c r="BI221" s="193">
        <f>IF(N221="nulová",J221,0)</f>
        <v>0</v>
      </c>
      <c r="BJ221" s="18" t="s">
        <v>86</v>
      </c>
      <c r="BK221" s="193">
        <f>ROUND(I221*H221,2)</f>
        <v>0</v>
      </c>
      <c r="BL221" s="18" t="s">
        <v>166</v>
      </c>
      <c r="BM221" s="192" t="s">
        <v>280</v>
      </c>
    </row>
    <row r="222" s="2" customFormat="1" ht="24.15" customHeight="1">
      <c r="A222" s="37"/>
      <c r="B222" s="179"/>
      <c r="C222" s="180" t="s">
        <v>282</v>
      </c>
      <c r="D222" s="180" t="s">
        <v>162</v>
      </c>
      <c r="E222" s="181" t="s">
        <v>731</v>
      </c>
      <c r="F222" s="182" t="s">
        <v>732</v>
      </c>
      <c r="G222" s="183" t="s">
        <v>218</v>
      </c>
      <c r="H222" s="184">
        <v>1</v>
      </c>
      <c r="I222" s="185"/>
      <c r="J222" s="186">
        <f>ROUND(I222*H222,2)</f>
        <v>0</v>
      </c>
      <c r="K222" s="187"/>
      <c r="L222" s="38"/>
      <c r="M222" s="188" t="s">
        <v>1</v>
      </c>
      <c r="N222" s="189" t="s">
        <v>44</v>
      </c>
      <c r="O222" s="76"/>
      <c r="P222" s="190">
        <f>O222*H222</f>
        <v>0</v>
      </c>
      <c r="Q222" s="190">
        <v>0</v>
      </c>
      <c r="R222" s="190">
        <f>Q222*H222</f>
        <v>0</v>
      </c>
      <c r="S222" s="190">
        <v>0</v>
      </c>
      <c r="T222" s="191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192" t="s">
        <v>166</v>
      </c>
      <c r="AT222" s="192" t="s">
        <v>162</v>
      </c>
      <c r="AU222" s="192" t="s">
        <v>88</v>
      </c>
      <c r="AY222" s="18" t="s">
        <v>159</v>
      </c>
      <c r="BE222" s="193">
        <f>IF(N222="základní",J222,0)</f>
        <v>0</v>
      </c>
      <c r="BF222" s="193">
        <f>IF(N222="snížená",J222,0)</f>
        <v>0</v>
      </c>
      <c r="BG222" s="193">
        <f>IF(N222="zákl. přenesená",J222,0)</f>
        <v>0</v>
      </c>
      <c r="BH222" s="193">
        <f>IF(N222="sníž. přenesená",J222,0)</f>
        <v>0</v>
      </c>
      <c r="BI222" s="193">
        <f>IF(N222="nulová",J222,0)</f>
        <v>0</v>
      </c>
      <c r="BJ222" s="18" t="s">
        <v>86</v>
      </c>
      <c r="BK222" s="193">
        <f>ROUND(I222*H222,2)</f>
        <v>0</v>
      </c>
      <c r="BL222" s="18" t="s">
        <v>166</v>
      </c>
      <c r="BM222" s="192" t="s">
        <v>285</v>
      </c>
    </row>
    <row r="223" s="2" customFormat="1" ht="24.15" customHeight="1">
      <c r="A223" s="37"/>
      <c r="B223" s="179"/>
      <c r="C223" s="180" t="s">
        <v>229</v>
      </c>
      <c r="D223" s="180" t="s">
        <v>162</v>
      </c>
      <c r="E223" s="181" t="s">
        <v>733</v>
      </c>
      <c r="F223" s="182" t="s">
        <v>734</v>
      </c>
      <c r="G223" s="183" t="s">
        <v>218</v>
      </c>
      <c r="H223" s="184">
        <v>1</v>
      </c>
      <c r="I223" s="185"/>
      <c r="J223" s="186">
        <f>ROUND(I223*H223,2)</f>
        <v>0</v>
      </c>
      <c r="K223" s="187"/>
      <c r="L223" s="38"/>
      <c r="M223" s="188" t="s">
        <v>1</v>
      </c>
      <c r="N223" s="189" t="s">
        <v>44</v>
      </c>
      <c r="O223" s="76"/>
      <c r="P223" s="190">
        <f>O223*H223</f>
        <v>0</v>
      </c>
      <c r="Q223" s="190">
        <v>0</v>
      </c>
      <c r="R223" s="190">
        <f>Q223*H223</f>
        <v>0</v>
      </c>
      <c r="S223" s="190">
        <v>0</v>
      </c>
      <c r="T223" s="191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192" t="s">
        <v>166</v>
      </c>
      <c r="AT223" s="192" t="s">
        <v>162</v>
      </c>
      <c r="AU223" s="192" t="s">
        <v>88</v>
      </c>
      <c r="AY223" s="18" t="s">
        <v>159</v>
      </c>
      <c r="BE223" s="193">
        <f>IF(N223="základní",J223,0)</f>
        <v>0</v>
      </c>
      <c r="BF223" s="193">
        <f>IF(N223="snížená",J223,0)</f>
        <v>0</v>
      </c>
      <c r="BG223" s="193">
        <f>IF(N223="zákl. přenesená",J223,0)</f>
        <v>0</v>
      </c>
      <c r="BH223" s="193">
        <f>IF(N223="sníž. přenesená",J223,0)</f>
        <v>0</v>
      </c>
      <c r="BI223" s="193">
        <f>IF(N223="nulová",J223,0)</f>
        <v>0</v>
      </c>
      <c r="BJ223" s="18" t="s">
        <v>86</v>
      </c>
      <c r="BK223" s="193">
        <f>ROUND(I223*H223,2)</f>
        <v>0</v>
      </c>
      <c r="BL223" s="18" t="s">
        <v>166</v>
      </c>
      <c r="BM223" s="192" t="s">
        <v>288</v>
      </c>
    </row>
    <row r="224" s="2" customFormat="1" ht="24.15" customHeight="1">
      <c r="A224" s="37"/>
      <c r="B224" s="179"/>
      <c r="C224" s="180" t="s">
        <v>289</v>
      </c>
      <c r="D224" s="180" t="s">
        <v>162</v>
      </c>
      <c r="E224" s="181" t="s">
        <v>735</v>
      </c>
      <c r="F224" s="182" t="s">
        <v>736</v>
      </c>
      <c r="G224" s="183" t="s">
        <v>313</v>
      </c>
      <c r="H224" s="184">
        <v>10.68</v>
      </c>
      <c r="I224" s="185"/>
      <c r="J224" s="186">
        <f>ROUND(I224*H224,2)</f>
        <v>0</v>
      </c>
      <c r="K224" s="187"/>
      <c r="L224" s="38"/>
      <c r="M224" s="188" t="s">
        <v>1</v>
      </c>
      <c r="N224" s="189" t="s">
        <v>44</v>
      </c>
      <c r="O224" s="76"/>
      <c r="P224" s="190">
        <f>O224*H224</f>
        <v>0</v>
      </c>
      <c r="Q224" s="190">
        <v>0</v>
      </c>
      <c r="R224" s="190">
        <f>Q224*H224</f>
        <v>0</v>
      </c>
      <c r="S224" s="190">
        <v>0.112</v>
      </c>
      <c r="T224" s="191">
        <f>S224*H224</f>
        <v>1.1961599999999999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192" t="s">
        <v>166</v>
      </c>
      <c r="AT224" s="192" t="s">
        <v>162</v>
      </c>
      <c r="AU224" s="192" t="s">
        <v>88</v>
      </c>
      <c r="AY224" s="18" t="s">
        <v>159</v>
      </c>
      <c r="BE224" s="193">
        <f>IF(N224="základní",J224,0)</f>
        <v>0</v>
      </c>
      <c r="BF224" s="193">
        <f>IF(N224="snížená",J224,0)</f>
        <v>0</v>
      </c>
      <c r="BG224" s="193">
        <f>IF(N224="zákl. přenesená",J224,0)</f>
        <v>0</v>
      </c>
      <c r="BH224" s="193">
        <f>IF(N224="sníž. přenesená",J224,0)</f>
        <v>0</v>
      </c>
      <c r="BI224" s="193">
        <f>IF(N224="nulová",J224,0)</f>
        <v>0</v>
      </c>
      <c r="BJ224" s="18" t="s">
        <v>86</v>
      </c>
      <c r="BK224" s="193">
        <f>ROUND(I224*H224,2)</f>
        <v>0</v>
      </c>
      <c r="BL224" s="18" t="s">
        <v>166</v>
      </c>
      <c r="BM224" s="192" t="s">
        <v>292</v>
      </c>
    </row>
    <row r="225" s="15" customFormat="1">
      <c r="A225" s="15"/>
      <c r="B225" s="210"/>
      <c r="C225" s="15"/>
      <c r="D225" s="195" t="s">
        <v>167</v>
      </c>
      <c r="E225" s="211" t="s">
        <v>1</v>
      </c>
      <c r="F225" s="212" t="s">
        <v>737</v>
      </c>
      <c r="G225" s="15"/>
      <c r="H225" s="213">
        <v>10.68</v>
      </c>
      <c r="I225" s="214"/>
      <c r="J225" s="15"/>
      <c r="K225" s="15"/>
      <c r="L225" s="210"/>
      <c r="M225" s="215"/>
      <c r="N225" s="216"/>
      <c r="O225" s="216"/>
      <c r="P225" s="216"/>
      <c r="Q225" s="216"/>
      <c r="R225" s="216"/>
      <c r="S225" s="216"/>
      <c r="T225" s="217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11" t="s">
        <v>167</v>
      </c>
      <c r="AU225" s="211" t="s">
        <v>88</v>
      </c>
      <c r="AV225" s="15" t="s">
        <v>88</v>
      </c>
      <c r="AW225" s="15" t="s">
        <v>34</v>
      </c>
      <c r="AX225" s="15" t="s">
        <v>79</v>
      </c>
      <c r="AY225" s="211" t="s">
        <v>159</v>
      </c>
    </row>
    <row r="226" s="14" customFormat="1">
      <c r="A226" s="14"/>
      <c r="B226" s="202"/>
      <c r="C226" s="14"/>
      <c r="D226" s="195" t="s">
        <v>167</v>
      </c>
      <c r="E226" s="203" t="s">
        <v>1</v>
      </c>
      <c r="F226" s="204" t="s">
        <v>169</v>
      </c>
      <c r="G226" s="14"/>
      <c r="H226" s="205">
        <v>10.68</v>
      </c>
      <c r="I226" s="206"/>
      <c r="J226" s="14"/>
      <c r="K226" s="14"/>
      <c r="L226" s="202"/>
      <c r="M226" s="207"/>
      <c r="N226" s="208"/>
      <c r="O226" s="208"/>
      <c r="P226" s="208"/>
      <c r="Q226" s="208"/>
      <c r="R226" s="208"/>
      <c r="S226" s="208"/>
      <c r="T226" s="209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03" t="s">
        <v>167</v>
      </c>
      <c r="AU226" s="203" t="s">
        <v>88</v>
      </c>
      <c r="AV226" s="14" t="s">
        <v>166</v>
      </c>
      <c r="AW226" s="14" t="s">
        <v>34</v>
      </c>
      <c r="AX226" s="14" t="s">
        <v>86</v>
      </c>
      <c r="AY226" s="203" t="s">
        <v>159</v>
      </c>
    </row>
    <row r="227" s="2" customFormat="1" ht="21.75" customHeight="1">
      <c r="A227" s="37"/>
      <c r="B227" s="179"/>
      <c r="C227" s="180" t="s">
        <v>231</v>
      </c>
      <c r="D227" s="180" t="s">
        <v>162</v>
      </c>
      <c r="E227" s="181" t="s">
        <v>738</v>
      </c>
      <c r="F227" s="182" t="s">
        <v>739</v>
      </c>
      <c r="G227" s="183" t="s">
        <v>403</v>
      </c>
      <c r="H227" s="184">
        <v>4</v>
      </c>
      <c r="I227" s="185"/>
      <c r="J227" s="186">
        <f>ROUND(I227*H227,2)</f>
        <v>0</v>
      </c>
      <c r="K227" s="187"/>
      <c r="L227" s="38"/>
      <c r="M227" s="188" t="s">
        <v>1</v>
      </c>
      <c r="N227" s="189" t="s">
        <v>44</v>
      </c>
      <c r="O227" s="76"/>
      <c r="P227" s="190">
        <f>O227*H227</f>
        <v>0</v>
      </c>
      <c r="Q227" s="190">
        <v>0</v>
      </c>
      <c r="R227" s="190">
        <f>Q227*H227</f>
        <v>0</v>
      </c>
      <c r="S227" s="190">
        <v>0</v>
      </c>
      <c r="T227" s="191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192" t="s">
        <v>166</v>
      </c>
      <c r="AT227" s="192" t="s">
        <v>162</v>
      </c>
      <c r="AU227" s="192" t="s">
        <v>88</v>
      </c>
      <c r="AY227" s="18" t="s">
        <v>159</v>
      </c>
      <c r="BE227" s="193">
        <f>IF(N227="základní",J227,0)</f>
        <v>0</v>
      </c>
      <c r="BF227" s="193">
        <f>IF(N227="snížená",J227,0)</f>
        <v>0</v>
      </c>
      <c r="BG227" s="193">
        <f>IF(N227="zákl. přenesená",J227,0)</f>
        <v>0</v>
      </c>
      <c r="BH227" s="193">
        <f>IF(N227="sníž. přenesená",J227,0)</f>
        <v>0</v>
      </c>
      <c r="BI227" s="193">
        <f>IF(N227="nulová",J227,0)</f>
        <v>0</v>
      </c>
      <c r="BJ227" s="18" t="s">
        <v>86</v>
      </c>
      <c r="BK227" s="193">
        <f>ROUND(I227*H227,2)</f>
        <v>0</v>
      </c>
      <c r="BL227" s="18" t="s">
        <v>166</v>
      </c>
      <c r="BM227" s="192" t="s">
        <v>295</v>
      </c>
    </row>
    <row r="228" s="2" customFormat="1" ht="24.15" customHeight="1">
      <c r="A228" s="37"/>
      <c r="B228" s="179"/>
      <c r="C228" s="180" t="s">
        <v>296</v>
      </c>
      <c r="D228" s="180" t="s">
        <v>162</v>
      </c>
      <c r="E228" s="181" t="s">
        <v>740</v>
      </c>
      <c r="F228" s="182" t="s">
        <v>741</v>
      </c>
      <c r="G228" s="183" t="s">
        <v>173</v>
      </c>
      <c r="H228" s="184">
        <v>48.899999999999999</v>
      </c>
      <c r="I228" s="185"/>
      <c r="J228" s="186">
        <f>ROUND(I228*H228,2)</f>
        <v>0</v>
      </c>
      <c r="K228" s="187"/>
      <c r="L228" s="38"/>
      <c r="M228" s="188" t="s">
        <v>1</v>
      </c>
      <c r="N228" s="189" t="s">
        <v>44</v>
      </c>
      <c r="O228" s="76"/>
      <c r="P228" s="190">
        <f>O228*H228</f>
        <v>0</v>
      </c>
      <c r="Q228" s="190">
        <v>0.00068999999999999997</v>
      </c>
      <c r="R228" s="190">
        <f>Q228*H228</f>
        <v>0.033741</v>
      </c>
      <c r="S228" s="190">
        <v>0</v>
      </c>
      <c r="T228" s="191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192" t="s">
        <v>166</v>
      </c>
      <c r="AT228" s="192" t="s">
        <v>162</v>
      </c>
      <c r="AU228" s="192" t="s">
        <v>88</v>
      </c>
      <c r="AY228" s="18" t="s">
        <v>159</v>
      </c>
      <c r="BE228" s="193">
        <f>IF(N228="základní",J228,0)</f>
        <v>0</v>
      </c>
      <c r="BF228" s="193">
        <f>IF(N228="snížená",J228,0)</f>
        <v>0</v>
      </c>
      <c r="BG228" s="193">
        <f>IF(N228="zákl. přenesená",J228,0)</f>
        <v>0</v>
      </c>
      <c r="BH228" s="193">
        <f>IF(N228="sníž. přenesená",J228,0)</f>
        <v>0</v>
      </c>
      <c r="BI228" s="193">
        <f>IF(N228="nulová",J228,0)</f>
        <v>0</v>
      </c>
      <c r="BJ228" s="18" t="s">
        <v>86</v>
      </c>
      <c r="BK228" s="193">
        <f>ROUND(I228*H228,2)</f>
        <v>0</v>
      </c>
      <c r="BL228" s="18" t="s">
        <v>166</v>
      </c>
      <c r="BM228" s="192" t="s">
        <v>299</v>
      </c>
    </row>
    <row r="229" s="15" customFormat="1">
      <c r="A229" s="15"/>
      <c r="B229" s="210"/>
      <c r="C229" s="15"/>
      <c r="D229" s="195" t="s">
        <v>167</v>
      </c>
      <c r="E229" s="211" t="s">
        <v>1</v>
      </c>
      <c r="F229" s="212" t="s">
        <v>658</v>
      </c>
      <c r="G229" s="15"/>
      <c r="H229" s="213">
        <v>48.899999999999999</v>
      </c>
      <c r="I229" s="214"/>
      <c r="J229" s="15"/>
      <c r="K229" s="15"/>
      <c r="L229" s="210"/>
      <c r="M229" s="215"/>
      <c r="N229" s="216"/>
      <c r="O229" s="216"/>
      <c r="P229" s="216"/>
      <c r="Q229" s="216"/>
      <c r="R229" s="216"/>
      <c r="S229" s="216"/>
      <c r="T229" s="217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11" t="s">
        <v>167</v>
      </c>
      <c r="AU229" s="211" t="s">
        <v>88</v>
      </c>
      <c r="AV229" s="15" t="s">
        <v>88</v>
      </c>
      <c r="AW229" s="15" t="s">
        <v>34</v>
      </c>
      <c r="AX229" s="15" t="s">
        <v>79</v>
      </c>
      <c r="AY229" s="211" t="s">
        <v>159</v>
      </c>
    </row>
    <row r="230" s="14" customFormat="1">
      <c r="A230" s="14"/>
      <c r="B230" s="202"/>
      <c r="C230" s="14"/>
      <c r="D230" s="195" t="s">
        <v>167</v>
      </c>
      <c r="E230" s="203" t="s">
        <v>1</v>
      </c>
      <c r="F230" s="204" t="s">
        <v>169</v>
      </c>
      <c r="G230" s="14"/>
      <c r="H230" s="205">
        <v>48.899999999999999</v>
      </c>
      <c r="I230" s="206"/>
      <c r="J230" s="14"/>
      <c r="K230" s="14"/>
      <c r="L230" s="202"/>
      <c r="M230" s="207"/>
      <c r="N230" s="208"/>
      <c r="O230" s="208"/>
      <c r="P230" s="208"/>
      <c r="Q230" s="208"/>
      <c r="R230" s="208"/>
      <c r="S230" s="208"/>
      <c r="T230" s="209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03" t="s">
        <v>167</v>
      </c>
      <c r="AU230" s="203" t="s">
        <v>88</v>
      </c>
      <c r="AV230" s="14" t="s">
        <v>166</v>
      </c>
      <c r="AW230" s="14" t="s">
        <v>34</v>
      </c>
      <c r="AX230" s="14" t="s">
        <v>86</v>
      </c>
      <c r="AY230" s="203" t="s">
        <v>159</v>
      </c>
    </row>
    <row r="231" s="2" customFormat="1" ht="37.8" customHeight="1">
      <c r="A231" s="37"/>
      <c r="B231" s="179"/>
      <c r="C231" s="180" t="s">
        <v>233</v>
      </c>
      <c r="D231" s="180" t="s">
        <v>162</v>
      </c>
      <c r="E231" s="181" t="s">
        <v>742</v>
      </c>
      <c r="F231" s="182" t="s">
        <v>743</v>
      </c>
      <c r="G231" s="183" t="s">
        <v>173</v>
      </c>
      <c r="H231" s="184">
        <v>646.96000000000004</v>
      </c>
      <c r="I231" s="185"/>
      <c r="J231" s="186">
        <f>ROUND(I231*H231,2)</f>
        <v>0</v>
      </c>
      <c r="K231" s="187"/>
      <c r="L231" s="38"/>
      <c r="M231" s="188" t="s">
        <v>1</v>
      </c>
      <c r="N231" s="189" t="s">
        <v>44</v>
      </c>
      <c r="O231" s="76"/>
      <c r="P231" s="190">
        <f>O231*H231</f>
        <v>0</v>
      </c>
      <c r="Q231" s="190">
        <v>0</v>
      </c>
      <c r="R231" s="190">
        <f>Q231*H231</f>
        <v>0</v>
      </c>
      <c r="S231" s="190">
        <v>0.0070000000000000001</v>
      </c>
      <c r="T231" s="191">
        <f>S231*H231</f>
        <v>4.5287200000000007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192" t="s">
        <v>166</v>
      </c>
      <c r="AT231" s="192" t="s">
        <v>162</v>
      </c>
      <c r="AU231" s="192" t="s">
        <v>88</v>
      </c>
      <c r="AY231" s="18" t="s">
        <v>159</v>
      </c>
      <c r="BE231" s="193">
        <f>IF(N231="základní",J231,0)</f>
        <v>0</v>
      </c>
      <c r="BF231" s="193">
        <f>IF(N231="snížená",J231,0)</f>
        <v>0</v>
      </c>
      <c r="BG231" s="193">
        <f>IF(N231="zákl. přenesená",J231,0)</f>
        <v>0</v>
      </c>
      <c r="BH231" s="193">
        <f>IF(N231="sníž. přenesená",J231,0)</f>
        <v>0</v>
      </c>
      <c r="BI231" s="193">
        <f>IF(N231="nulová",J231,0)</f>
        <v>0</v>
      </c>
      <c r="BJ231" s="18" t="s">
        <v>86</v>
      </c>
      <c r="BK231" s="193">
        <f>ROUND(I231*H231,2)</f>
        <v>0</v>
      </c>
      <c r="BL231" s="18" t="s">
        <v>166</v>
      </c>
      <c r="BM231" s="192" t="s">
        <v>302</v>
      </c>
    </row>
    <row r="232" s="15" customFormat="1">
      <c r="A232" s="15"/>
      <c r="B232" s="210"/>
      <c r="C232" s="15"/>
      <c r="D232" s="195" t="s">
        <v>167</v>
      </c>
      <c r="E232" s="211" t="s">
        <v>1</v>
      </c>
      <c r="F232" s="212" t="s">
        <v>717</v>
      </c>
      <c r="G232" s="15"/>
      <c r="H232" s="213">
        <v>690.44000000000005</v>
      </c>
      <c r="I232" s="214"/>
      <c r="J232" s="15"/>
      <c r="K232" s="15"/>
      <c r="L232" s="210"/>
      <c r="M232" s="215"/>
      <c r="N232" s="216"/>
      <c r="O232" s="216"/>
      <c r="P232" s="216"/>
      <c r="Q232" s="216"/>
      <c r="R232" s="216"/>
      <c r="S232" s="216"/>
      <c r="T232" s="217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11" t="s">
        <v>167</v>
      </c>
      <c r="AU232" s="211" t="s">
        <v>88</v>
      </c>
      <c r="AV232" s="15" t="s">
        <v>88</v>
      </c>
      <c r="AW232" s="15" t="s">
        <v>34</v>
      </c>
      <c r="AX232" s="15" t="s">
        <v>79</v>
      </c>
      <c r="AY232" s="211" t="s">
        <v>159</v>
      </c>
    </row>
    <row r="233" s="15" customFormat="1">
      <c r="A233" s="15"/>
      <c r="B233" s="210"/>
      <c r="C233" s="15"/>
      <c r="D233" s="195" t="s">
        <v>167</v>
      </c>
      <c r="E233" s="211" t="s">
        <v>1</v>
      </c>
      <c r="F233" s="212" t="s">
        <v>718</v>
      </c>
      <c r="G233" s="15"/>
      <c r="H233" s="213">
        <v>-43.479999999999997</v>
      </c>
      <c r="I233" s="214"/>
      <c r="J233" s="15"/>
      <c r="K233" s="15"/>
      <c r="L233" s="210"/>
      <c r="M233" s="215"/>
      <c r="N233" s="216"/>
      <c r="O233" s="216"/>
      <c r="P233" s="216"/>
      <c r="Q233" s="216"/>
      <c r="R233" s="216"/>
      <c r="S233" s="216"/>
      <c r="T233" s="217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11" t="s">
        <v>167</v>
      </c>
      <c r="AU233" s="211" t="s">
        <v>88</v>
      </c>
      <c r="AV233" s="15" t="s">
        <v>88</v>
      </c>
      <c r="AW233" s="15" t="s">
        <v>34</v>
      </c>
      <c r="AX233" s="15" t="s">
        <v>79</v>
      </c>
      <c r="AY233" s="211" t="s">
        <v>159</v>
      </c>
    </row>
    <row r="234" s="14" customFormat="1">
      <c r="A234" s="14"/>
      <c r="B234" s="202"/>
      <c r="C234" s="14"/>
      <c r="D234" s="195" t="s">
        <v>167</v>
      </c>
      <c r="E234" s="203" t="s">
        <v>1</v>
      </c>
      <c r="F234" s="204" t="s">
        <v>169</v>
      </c>
      <c r="G234" s="14"/>
      <c r="H234" s="205">
        <v>646.96000000000004</v>
      </c>
      <c r="I234" s="206"/>
      <c r="J234" s="14"/>
      <c r="K234" s="14"/>
      <c r="L234" s="202"/>
      <c r="M234" s="207"/>
      <c r="N234" s="208"/>
      <c r="O234" s="208"/>
      <c r="P234" s="208"/>
      <c r="Q234" s="208"/>
      <c r="R234" s="208"/>
      <c r="S234" s="208"/>
      <c r="T234" s="209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03" t="s">
        <v>167</v>
      </c>
      <c r="AU234" s="203" t="s">
        <v>88</v>
      </c>
      <c r="AV234" s="14" t="s">
        <v>166</v>
      </c>
      <c r="AW234" s="14" t="s">
        <v>34</v>
      </c>
      <c r="AX234" s="14" t="s">
        <v>86</v>
      </c>
      <c r="AY234" s="203" t="s">
        <v>159</v>
      </c>
    </row>
    <row r="235" s="2" customFormat="1" ht="37.8" customHeight="1">
      <c r="A235" s="37"/>
      <c r="B235" s="179"/>
      <c r="C235" s="180" t="s">
        <v>303</v>
      </c>
      <c r="D235" s="180" t="s">
        <v>162</v>
      </c>
      <c r="E235" s="181" t="s">
        <v>620</v>
      </c>
      <c r="F235" s="182" t="s">
        <v>621</v>
      </c>
      <c r="G235" s="183" t="s">
        <v>173</v>
      </c>
      <c r="H235" s="184">
        <v>736.14999999999998</v>
      </c>
      <c r="I235" s="185"/>
      <c r="J235" s="186">
        <f>ROUND(I235*H235,2)</f>
        <v>0</v>
      </c>
      <c r="K235" s="187"/>
      <c r="L235" s="38"/>
      <c r="M235" s="188" t="s">
        <v>1</v>
      </c>
      <c r="N235" s="189" t="s">
        <v>44</v>
      </c>
      <c r="O235" s="76"/>
      <c r="P235" s="190">
        <f>O235*H235</f>
        <v>0</v>
      </c>
      <c r="Q235" s="190">
        <v>0</v>
      </c>
      <c r="R235" s="190">
        <f>Q235*H235</f>
        <v>0</v>
      </c>
      <c r="S235" s="190">
        <v>0</v>
      </c>
      <c r="T235" s="191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192" t="s">
        <v>166</v>
      </c>
      <c r="AT235" s="192" t="s">
        <v>162</v>
      </c>
      <c r="AU235" s="192" t="s">
        <v>88</v>
      </c>
      <c r="AY235" s="18" t="s">
        <v>159</v>
      </c>
      <c r="BE235" s="193">
        <f>IF(N235="základní",J235,0)</f>
        <v>0</v>
      </c>
      <c r="BF235" s="193">
        <f>IF(N235="snížená",J235,0)</f>
        <v>0</v>
      </c>
      <c r="BG235" s="193">
        <f>IF(N235="zákl. přenesená",J235,0)</f>
        <v>0</v>
      </c>
      <c r="BH235" s="193">
        <f>IF(N235="sníž. přenesená",J235,0)</f>
        <v>0</v>
      </c>
      <c r="BI235" s="193">
        <f>IF(N235="nulová",J235,0)</f>
        <v>0</v>
      </c>
      <c r="BJ235" s="18" t="s">
        <v>86</v>
      </c>
      <c r="BK235" s="193">
        <f>ROUND(I235*H235,2)</f>
        <v>0</v>
      </c>
      <c r="BL235" s="18" t="s">
        <v>166</v>
      </c>
      <c r="BM235" s="192" t="s">
        <v>306</v>
      </c>
    </row>
    <row r="236" s="15" customFormat="1">
      <c r="A236" s="15"/>
      <c r="B236" s="210"/>
      <c r="C236" s="15"/>
      <c r="D236" s="195" t="s">
        <v>167</v>
      </c>
      <c r="E236" s="211" t="s">
        <v>1</v>
      </c>
      <c r="F236" s="212" t="s">
        <v>744</v>
      </c>
      <c r="G236" s="15"/>
      <c r="H236" s="213">
        <v>736.14999999999998</v>
      </c>
      <c r="I236" s="214"/>
      <c r="J236" s="15"/>
      <c r="K236" s="15"/>
      <c r="L236" s="210"/>
      <c r="M236" s="215"/>
      <c r="N236" s="216"/>
      <c r="O236" s="216"/>
      <c r="P236" s="216"/>
      <c r="Q236" s="216"/>
      <c r="R236" s="216"/>
      <c r="S236" s="216"/>
      <c r="T236" s="217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11" t="s">
        <v>167</v>
      </c>
      <c r="AU236" s="211" t="s">
        <v>88</v>
      </c>
      <c r="AV236" s="15" t="s">
        <v>88</v>
      </c>
      <c r="AW236" s="15" t="s">
        <v>34</v>
      </c>
      <c r="AX236" s="15" t="s">
        <v>79</v>
      </c>
      <c r="AY236" s="211" t="s">
        <v>159</v>
      </c>
    </row>
    <row r="237" s="14" customFormat="1">
      <c r="A237" s="14"/>
      <c r="B237" s="202"/>
      <c r="C237" s="14"/>
      <c r="D237" s="195" t="s">
        <v>167</v>
      </c>
      <c r="E237" s="203" t="s">
        <v>1</v>
      </c>
      <c r="F237" s="204" t="s">
        <v>169</v>
      </c>
      <c r="G237" s="14"/>
      <c r="H237" s="205">
        <v>736.14999999999998</v>
      </c>
      <c r="I237" s="206"/>
      <c r="J237" s="14"/>
      <c r="K237" s="14"/>
      <c r="L237" s="202"/>
      <c r="M237" s="207"/>
      <c r="N237" s="208"/>
      <c r="O237" s="208"/>
      <c r="P237" s="208"/>
      <c r="Q237" s="208"/>
      <c r="R237" s="208"/>
      <c r="S237" s="208"/>
      <c r="T237" s="209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03" t="s">
        <v>167</v>
      </c>
      <c r="AU237" s="203" t="s">
        <v>88</v>
      </c>
      <c r="AV237" s="14" t="s">
        <v>166</v>
      </c>
      <c r="AW237" s="14" t="s">
        <v>34</v>
      </c>
      <c r="AX237" s="14" t="s">
        <v>86</v>
      </c>
      <c r="AY237" s="203" t="s">
        <v>159</v>
      </c>
    </row>
    <row r="238" s="2" customFormat="1" ht="37.8" customHeight="1">
      <c r="A238" s="37"/>
      <c r="B238" s="179"/>
      <c r="C238" s="180" t="s">
        <v>235</v>
      </c>
      <c r="D238" s="180" t="s">
        <v>162</v>
      </c>
      <c r="E238" s="181" t="s">
        <v>623</v>
      </c>
      <c r="F238" s="182" t="s">
        <v>624</v>
      </c>
      <c r="G238" s="183" t="s">
        <v>173</v>
      </c>
      <c r="H238" s="184">
        <v>110422.5</v>
      </c>
      <c r="I238" s="185"/>
      <c r="J238" s="186">
        <f>ROUND(I238*H238,2)</f>
        <v>0</v>
      </c>
      <c r="K238" s="187"/>
      <c r="L238" s="38"/>
      <c r="M238" s="188" t="s">
        <v>1</v>
      </c>
      <c r="N238" s="189" t="s">
        <v>44</v>
      </c>
      <c r="O238" s="76"/>
      <c r="P238" s="190">
        <f>O238*H238</f>
        <v>0</v>
      </c>
      <c r="Q238" s="190">
        <v>0</v>
      </c>
      <c r="R238" s="190">
        <f>Q238*H238</f>
        <v>0</v>
      </c>
      <c r="S238" s="190">
        <v>0</v>
      </c>
      <c r="T238" s="191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192" t="s">
        <v>166</v>
      </c>
      <c r="AT238" s="192" t="s">
        <v>162</v>
      </c>
      <c r="AU238" s="192" t="s">
        <v>88</v>
      </c>
      <c r="AY238" s="18" t="s">
        <v>159</v>
      </c>
      <c r="BE238" s="193">
        <f>IF(N238="základní",J238,0)</f>
        <v>0</v>
      </c>
      <c r="BF238" s="193">
        <f>IF(N238="snížená",J238,0)</f>
        <v>0</v>
      </c>
      <c r="BG238" s="193">
        <f>IF(N238="zákl. přenesená",J238,0)</f>
        <v>0</v>
      </c>
      <c r="BH238" s="193">
        <f>IF(N238="sníž. přenesená",J238,0)</f>
        <v>0</v>
      </c>
      <c r="BI238" s="193">
        <f>IF(N238="nulová",J238,0)</f>
        <v>0</v>
      </c>
      <c r="BJ238" s="18" t="s">
        <v>86</v>
      </c>
      <c r="BK238" s="193">
        <f>ROUND(I238*H238,2)</f>
        <v>0</v>
      </c>
      <c r="BL238" s="18" t="s">
        <v>166</v>
      </c>
      <c r="BM238" s="192" t="s">
        <v>309</v>
      </c>
    </row>
    <row r="239" s="15" customFormat="1">
      <c r="A239" s="15"/>
      <c r="B239" s="210"/>
      <c r="C239" s="15"/>
      <c r="D239" s="195" t="s">
        <v>167</v>
      </c>
      <c r="E239" s="211" t="s">
        <v>1</v>
      </c>
      <c r="F239" s="212" t="s">
        <v>745</v>
      </c>
      <c r="G239" s="15"/>
      <c r="H239" s="213">
        <v>110422.5</v>
      </c>
      <c r="I239" s="214"/>
      <c r="J239" s="15"/>
      <c r="K239" s="15"/>
      <c r="L239" s="210"/>
      <c r="M239" s="215"/>
      <c r="N239" s="216"/>
      <c r="O239" s="216"/>
      <c r="P239" s="216"/>
      <c r="Q239" s="216"/>
      <c r="R239" s="216"/>
      <c r="S239" s="216"/>
      <c r="T239" s="217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11" t="s">
        <v>167</v>
      </c>
      <c r="AU239" s="211" t="s">
        <v>88</v>
      </c>
      <c r="AV239" s="15" t="s">
        <v>88</v>
      </c>
      <c r="AW239" s="15" t="s">
        <v>34</v>
      </c>
      <c r="AX239" s="15" t="s">
        <v>79</v>
      </c>
      <c r="AY239" s="211" t="s">
        <v>159</v>
      </c>
    </row>
    <row r="240" s="14" customFormat="1">
      <c r="A240" s="14"/>
      <c r="B240" s="202"/>
      <c r="C240" s="14"/>
      <c r="D240" s="195" t="s">
        <v>167</v>
      </c>
      <c r="E240" s="203" t="s">
        <v>1</v>
      </c>
      <c r="F240" s="204" t="s">
        <v>169</v>
      </c>
      <c r="G240" s="14"/>
      <c r="H240" s="205">
        <v>110422.5</v>
      </c>
      <c r="I240" s="206"/>
      <c r="J240" s="14"/>
      <c r="K240" s="14"/>
      <c r="L240" s="202"/>
      <c r="M240" s="207"/>
      <c r="N240" s="208"/>
      <c r="O240" s="208"/>
      <c r="P240" s="208"/>
      <c r="Q240" s="208"/>
      <c r="R240" s="208"/>
      <c r="S240" s="208"/>
      <c r="T240" s="209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03" t="s">
        <v>167</v>
      </c>
      <c r="AU240" s="203" t="s">
        <v>88</v>
      </c>
      <c r="AV240" s="14" t="s">
        <v>166</v>
      </c>
      <c r="AW240" s="14" t="s">
        <v>34</v>
      </c>
      <c r="AX240" s="14" t="s">
        <v>86</v>
      </c>
      <c r="AY240" s="203" t="s">
        <v>159</v>
      </c>
    </row>
    <row r="241" s="2" customFormat="1" ht="37.8" customHeight="1">
      <c r="A241" s="37"/>
      <c r="B241" s="179"/>
      <c r="C241" s="180" t="s">
        <v>310</v>
      </c>
      <c r="D241" s="180" t="s">
        <v>162</v>
      </c>
      <c r="E241" s="181" t="s">
        <v>627</v>
      </c>
      <c r="F241" s="182" t="s">
        <v>628</v>
      </c>
      <c r="G241" s="183" t="s">
        <v>173</v>
      </c>
      <c r="H241" s="184">
        <v>736.14999999999998</v>
      </c>
      <c r="I241" s="185"/>
      <c r="J241" s="186">
        <f>ROUND(I241*H241,2)</f>
        <v>0</v>
      </c>
      <c r="K241" s="187"/>
      <c r="L241" s="38"/>
      <c r="M241" s="188" t="s">
        <v>1</v>
      </c>
      <c r="N241" s="189" t="s">
        <v>44</v>
      </c>
      <c r="O241" s="76"/>
      <c r="P241" s="190">
        <f>O241*H241</f>
        <v>0</v>
      </c>
      <c r="Q241" s="190">
        <v>0</v>
      </c>
      <c r="R241" s="190">
        <f>Q241*H241</f>
        <v>0</v>
      </c>
      <c r="S241" s="190">
        <v>0</v>
      </c>
      <c r="T241" s="191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192" t="s">
        <v>166</v>
      </c>
      <c r="AT241" s="192" t="s">
        <v>162</v>
      </c>
      <c r="AU241" s="192" t="s">
        <v>88</v>
      </c>
      <c r="AY241" s="18" t="s">
        <v>159</v>
      </c>
      <c r="BE241" s="193">
        <f>IF(N241="základní",J241,0)</f>
        <v>0</v>
      </c>
      <c r="BF241" s="193">
        <f>IF(N241="snížená",J241,0)</f>
        <v>0</v>
      </c>
      <c r="BG241" s="193">
        <f>IF(N241="zákl. přenesená",J241,0)</f>
        <v>0</v>
      </c>
      <c r="BH241" s="193">
        <f>IF(N241="sníž. přenesená",J241,0)</f>
        <v>0</v>
      </c>
      <c r="BI241" s="193">
        <f>IF(N241="nulová",J241,0)</f>
        <v>0</v>
      </c>
      <c r="BJ241" s="18" t="s">
        <v>86</v>
      </c>
      <c r="BK241" s="193">
        <f>ROUND(I241*H241,2)</f>
        <v>0</v>
      </c>
      <c r="BL241" s="18" t="s">
        <v>166</v>
      </c>
      <c r="BM241" s="192" t="s">
        <v>314</v>
      </c>
    </row>
    <row r="242" s="2" customFormat="1" ht="16.5" customHeight="1">
      <c r="A242" s="37"/>
      <c r="B242" s="179"/>
      <c r="C242" s="180" t="s">
        <v>239</v>
      </c>
      <c r="D242" s="180" t="s">
        <v>162</v>
      </c>
      <c r="E242" s="181" t="s">
        <v>746</v>
      </c>
      <c r="F242" s="182" t="s">
        <v>747</v>
      </c>
      <c r="G242" s="183" t="s">
        <v>173</v>
      </c>
      <c r="H242" s="184">
        <v>736.14999999999998</v>
      </c>
      <c r="I242" s="185"/>
      <c r="J242" s="186">
        <f>ROUND(I242*H242,2)</f>
        <v>0</v>
      </c>
      <c r="K242" s="187"/>
      <c r="L242" s="38"/>
      <c r="M242" s="188" t="s">
        <v>1</v>
      </c>
      <c r="N242" s="189" t="s">
        <v>44</v>
      </c>
      <c r="O242" s="76"/>
      <c r="P242" s="190">
        <f>O242*H242</f>
        <v>0</v>
      </c>
      <c r="Q242" s="190">
        <v>0</v>
      </c>
      <c r="R242" s="190">
        <f>Q242*H242</f>
        <v>0</v>
      </c>
      <c r="S242" s="190">
        <v>0</v>
      </c>
      <c r="T242" s="191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192" t="s">
        <v>166</v>
      </c>
      <c r="AT242" s="192" t="s">
        <v>162</v>
      </c>
      <c r="AU242" s="192" t="s">
        <v>88</v>
      </c>
      <c r="AY242" s="18" t="s">
        <v>159</v>
      </c>
      <c r="BE242" s="193">
        <f>IF(N242="základní",J242,0)</f>
        <v>0</v>
      </c>
      <c r="BF242" s="193">
        <f>IF(N242="snížená",J242,0)</f>
        <v>0</v>
      </c>
      <c r="BG242" s="193">
        <f>IF(N242="zákl. přenesená",J242,0)</f>
        <v>0</v>
      </c>
      <c r="BH242" s="193">
        <f>IF(N242="sníž. přenesená",J242,0)</f>
        <v>0</v>
      </c>
      <c r="BI242" s="193">
        <f>IF(N242="nulová",J242,0)</f>
        <v>0</v>
      </c>
      <c r="BJ242" s="18" t="s">
        <v>86</v>
      </c>
      <c r="BK242" s="193">
        <f>ROUND(I242*H242,2)</f>
        <v>0</v>
      </c>
      <c r="BL242" s="18" t="s">
        <v>166</v>
      </c>
      <c r="BM242" s="192" t="s">
        <v>317</v>
      </c>
    </row>
    <row r="243" s="2" customFormat="1" ht="16.5" customHeight="1">
      <c r="A243" s="37"/>
      <c r="B243" s="179"/>
      <c r="C243" s="180" t="s">
        <v>318</v>
      </c>
      <c r="D243" s="180" t="s">
        <v>162</v>
      </c>
      <c r="E243" s="181" t="s">
        <v>748</v>
      </c>
      <c r="F243" s="182" t="s">
        <v>749</v>
      </c>
      <c r="G243" s="183" t="s">
        <v>173</v>
      </c>
      <c r="H243" s="184">
        <v>110422.5</v>
      </c>
      <c r="I243" s="185"/>
      <c r="J243" s="186">
        <f>ROUND(I243*H243,2)</f>
        <v>0</v>
      </c>
      <c r="K243" s="187"/>
      <c r="L243" s="38"/>
      <c r="M243" s="188" t="s">
        <v>1</v>
      </c>
      <c r="N243" s="189" t="s">
        <v>44</v>
      </c>
      <c r="O243" s="76"/>
      <c r="P243" s="190">
        <f>O243*H243</f>
        <v>0</v>
      </c>
      <c r="Q243" s="190">
        <v>0</v>
      </c>
      <c r="R243" s="190">
        <f>Q243*H243</f>
        <v>0</v>
      </c>
      <c r="S243" s="190">
        <v>0</v>
      </c>
      <c r="T243" s="191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192" t="s">
        <v>166</v>
      </c>
      <c r="AT243" s="192" t="s">
        <v>162</v>
      </c>
      <c r="AU243" s="192" t="s">
        <v>88</v>
      </c>
      <c r="AY243" s="18" t="s">
        <v>159</v>
      </c>
      <c r="BE243" s="193">
        <f>IF(N243="základní",J243,0)</f>
        <v>0</v>
      </c>
      <c r="BF243" s="193">
        <f>IF(N243="snížená",J243,0)</f>
        <v>0</v>
      </c>
      <c r="BG243" s="193">
        <f>IF(N243="zákl. přenesená",J243,0)</f>
        <v>0</v>
      </c>
      <c r="BH243" s="193">
        <f>IF(N243="sníž. přenesená",J243,0)</f>
        <v>0</v>
      </c>
      <c r="BI243" s="193">
        <f>IF(N243="nulová",J243,0)</f>
        <v>0</v>
      </c>
      <c r="BJ243" s="18" t="s">
        <v>86</v>
      </c>
      <c r="BK243" s="193">
        <f>ROUND(I243*H243,2)</f>
        <v>0</v>
      </c>
      <c r="BL243" s="18" t="s">
        <v>166</v>
      </c>
      <c r="BM243" s="192" t="s">
        <v>323</v>
      </c>
    </row>
    <row r="244" s="15" customFormat="1">
      <c r="A244" s="15"/>
      <c r="B244" s="210"/>
      <c r="C244" s="15"/>
      <c r="D244" s="195" t="s">
        <v>167</v>
      </c>
      <c r="E244" s="211" t="s">
        <v>1</v>
      </c>
      <c r="F244" s="212" t="s">
        <v>745</v>
      </c>
      <c r="G244" s="15"/>
      <c r="H244" s="213">
        <v>110422.5</v>
      </c>
      <c r="I244" s="214"/>
      <c r="J244" s="15"/>
      <c r="K244" s="15"/>
      <c r="L244" s="210"/>
      <c r="M244" s="215"/>
      <c r="N244" s="216"/>
      <c r="O244" s="216"/>
      <c r="P244" s="216"/>
      <c r="Q244" s="216"/>
      <c r="R244" s="216"/>
      <c r="S244" s="216"/>
      <c r="T244" s="217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11" t="s">
        <v>167</v>
      </c>
      <c r="AU244" s="211" t="s">
        <v>88</v>
      </c>
      <c r="AV244" s="15" t="s">
        <v>88</v>
      </c>
      <c r="AW244" s="15" t="s">
        <v>34</v>
      </c>
      <c r="AX244" s="15" t="s">
        <v>79</v>
      </c>
      <c r="AY244" s="211" t="s">
        <v>159</v>
      </c>
    </row>
    <row r="245" s="14" customFormat="1">
      <c r="A245" s="14"/>
      <c r="B245" s="202"/>
      <c r="C245" s="14"/>
      <c r="D245" s="195" t="s">
        <v>167</v>
      </c>
      <c r="E245" s="203" t="s">
        <v>1</v>
      </c>
      <c r="F245" s="204" t="s">
        <v>169</v>
      </c>
      <c r="G245" s="14"/>
      <c r="H245" s="205">
        <v>110422.5</v>
      </c>
      <c r="I245" s="206"/>
      <c r="J245" s="14"/>
      <c r="K245" s="14"/>
      <c r="L245" s="202"/>
      <c r="M245" s="207"/>
      <c r="N245" s="208"/>
      <c r="O245" s="208"/>
      <c r="P245" s="208"/>
      <c r="Q245" s="208"/>
      <c r="R245" s="208"/>
      <c r="S245" s="208"/>
      <c r="T245" s="209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03" t="s">
        <v>167</v>
      </c>
      <c r="AU245" s="203" t="s">
        <v>88</v>
      </c>
      <c r="AV245" s="14" t="s">
        <v>166</v>
      </c>
      <c r="AW245" s="14" t="s">
        <v>34</v>
      </c>
      <c r="AX245" s="14" t="s">
        <v>86</v>
      </c>
      <c r="AY245" s="203" t="s">
        <v>159</v>
      </c>
    </row>
    <row r="246" s="2" customFormat="1" ht="21.75" customHeight="1">
      <c r="A246" s="37"/>
      <c r="B246" s="179"/>
      <c r="C246" s="180" t="s">
        <v>242</v>
      </c>
      <c r="D246" s="180" t="s">
        <v>162</v>
      </c>
      <c r="E246" s="181" t="s">
        <v>750</v>
      </c>
      <c r="F246" s="182" t="s">
        <v>751</v>
      </c>
      <c r="G246" s="183" t="s">
        <v>173</v>
      </c>
      <c r="H246" s="184">
        <v>736.14999999999998</v>
      </c>
      <c r="I246" s="185"/>
      <c r="J246" s="186">
        <f>ROUND(I246*H246,2)</f>
        <v>0</v>
      </c>
      <c r="K246" s="187"/>
      <c r="L246" s="38"/>
      <c r="M246" s="188" t="s">
        <v>1</v>
      </c>
      <c r="N246" s="189" t="s">
        <v>44</v>
      </c>
      <c r="O246" s="76"/>
      <c r="P246" s="190">
        <f>O246*H246</f>
        <v>0</v>
      </c>
      <c r="Q246" s="190">
        <v>0</v>
      </c>
      <c r="R246" s="190">
        <f>Q246*H246</f>
        <v>0</v>
      </c>
      <c r="S246" s="190">
        <v>0</v>
      </c>
      <c r="T246" s="191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192" t="s">
        <v>166</v>
      </c>
      <c r="AT246" s="192" t="s">
        <v>162</v>
      </c>
      <c r="AU246" s="192" t="s">
        <v>88</v>
      </c>
      <c r="AY246" s="18" t="s">
        <v>159</v>
      </c>
      <c r="BE246" s="193">
        <f>IF(N246="základní",J246,0)</f>
        <v>0</v>
      </c>
      <c r="BF246" s="193">
        <f>IF(N246="snížená",J246,0)</f>
        <v>0</v>
      </c>
      <c r="BG246" s="193">
        <f>IF(N246="zákl. přenesená",J246,0)</f>
        <v>0</v>
      </c>
      <c r="BH246" s="193">
        <f>IF(N246="sníž. přenesená",J246,0)</f>
        <v>0</v>
      </c>
      <c r="BI246" s="193">
        <f>IF(N246="nulová",J246,0)</f>
        <v>0</v>
      </c>
      <c r="BJ246" s="18" t="s">
        <v>86</v>
      </c>
      <c r="BK246" s="193">
        <f>ROUND(I246*H246,2)</f>
        <v>0</v>
      </c>
      <c r="BL246" s="18" t="s">
        <v>166</v>
      </c>
      <c r="BM246" s="192" t="s">
        <v>326</v>
      </c>
    </row>
    <row r="247" s="12" customFormat="1" ht="22.8" customHeight="1">
      <c r="A247" s="12"/>
      <c r="B247" s="166"/>
      <c r="C247" s="12"/>
      <c r="D247" s="167" t="s">
        <v>78</v>
      </c>
      <c r="E247" s="177" t="s">
        <v>367</v>
      </c>
      <c r="F247" s="177" t="s">
        <v>368</v>
      </c>
      <c r="G247" s="12"/>
      <c r="H247" s="12"/>
      <c r="I247" s="169"/>
      <c r="J247" s="178">
        <f>BK247</f>
        <v>0</v>
      </c>
      <c r="K247" s="12"/>
      <c r="L247" s="166"/>
      <c r="M247" s="171"/>
      <c r="N247" s="172"/>
      <c r="O247" s="172"/>
      <c r="P247" s="173">
        <f>SUM(P248:P252)</f>
        <v>0</v>
      </c>
      <c r="Q247" s="172"/>
      <c r="R247" s="173">
        <f>SUM(R248:R252)</f>
        <v>0</v>
      </c>
      <c r="S247" s="172"/>
      <c r="T247" s="174">
        <f>SUM(T248:T252)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167" t="s">
        <v>86</v>
      </c>
      <c r="AT247" s="175" t="s">
        <v>78</v>
      </c>
      <c r="AU247" s="175" t="s">
        <v>86</v>
      </c>
      <c r="AY247" s="167" t="s">
        <v>159</v>
      </c>
      <c r="BK247" s="176">
        <f>SUM(BK248:BK252)</f>
        <v>0</v>
      </c>
    </row>
    <row r="248" s="2" customFormat="1" ht="24.15" customHeight="1">
      <c r="A248" s="37"/>
      <c r="B248" s="179"/>
      <c r="C248" s="180" t="s">
        <v>327</v>
      </c>
      <c r="D248" s="180" t="s">
        <v>162</v>
      </c>
      <c r="E248" s="181" t="s">
        <v>376</v>
      </c>
      <c r="F248" s="182" t="s">
        <v>377</v>
      </c>
      <c r="G248" s="183" t="s">
        <v>330</v>
      </c>
      <c r="H248" s="184">
        <v>5.7249999999999996</v>
      </c>
      <c r="I248" s="185"/>
      <c r="J248" s="186">
        <f>ROUND(I248*H248,2)</f>
        <v>0</v>
      </c>
      <c r="K248" s="187"/>
      <c r="L248" s="38"/>
      <c r="M248" s="188" t="s">
        <v>1</v>
      </c>
      <c r="N248" s="189" t="s">
        <v>44</v>
      </c>
      <c r="O248" s="76"/>
      <c r="P248" s="190">
        <f>O248*H248</f>
        <v>0</v>
      </c>
      <c r="Q248" s="190">
        <v>0</v>
      </c>
      <c r="R248" s="190">
        <f>Q248*H248</f>
        <v>0</v>
      </c>
      <c r="S248" s="190">
        <v>0</v>
      </c>
      <c r="T248" s="191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192" t="s">
        <v>166</v>
      </c>
      <c r="AT248" s="192" t="s">
        <v>162</v>
      </c>
      <c r="AU248" s="192" t="s">
        <v>88</v>
      </c>
      <c r="AY248" s="18" t="s">
        <v>159</v>
      </c>
      <c r="BE248" s="193">
        <f>IF(N248="základní",J248,0)</f>
        <v>0</v>
      </c>
      <c r="BF248" s="193">
        <f>IF(N248="snížená",J248,0)</f>
        <v>0</v>
      </c>
      <c r="BG248" s="193">
        <f>IF(N248="zákl. přenesená",J248,0)</f>
        <v>0</v>
      </c>
      <c r="BH248" s="193">
        <f>IF(N248="sníž. přenesená",J248,0)</f>
        <v>0</v>
      </c>
      <c r="BI248" s="193">
        <f>IF(N248="nulová",J248,0)</f>
        <v>0</v>
      </c>
      <c r="BJ248" s="18" t="s">
        <v>86</v>
      </c>
      <c r="BK248" s="193">
        <f>ROUND(I248*H248,2)</f>
        <v>0</v>
      </c>
      <c r="BL248" s="18" t="s">
        <v>166</v>
      </c>
      <c r="BM248" s="192" t="s">
        <v>331</v>
      </c>
    </row>
    <row r="249" s="2" customFormat="1" ht="24.15" customHeight="1">
      <c r="A249" s="37"/>
      <c r="B249" s="179"/>
      <c r="C249" s="180" t="s">
        <v>245</v>
      </c>
      <c r="D249" s="180" t="s">
        <v>162</v>
      </c>
      <c r="E249" s="181" t="s">
        <v>380</v>
      </c>
      <c r="F249" s="182" t="s">
        <v>381</v>
      </c>
      <c r="G249" s="183" t="s">
        <v>330</v>
      </c>
      <c r="H249" s="184">
        <v>114.5</v>
      </c>
      <c r="I249" s="185"/>
      <c r="J249" s="186">
        <f>ROUND(I249*H249,2)</f>
        <v>0</v>
      </c>
      <c r="K249" s="187"/>
      <c r="L249" s="38"/>
      <c r="M249" s="188" t="s">
        <v>1</v>
      </c>
      <c r="N249" s="189" t="s">
        <v>44</v>
      </c>
      <c r="O249" s="76"/>
      <c r="P249" s="190">
        <f>O249*H249</f>
        <v>0</v>
      </c>
      <c r="Q249" s="190">
        <v>0</v>
      </c>
      <c r="R249" s="190">
        <f>Q249*H249</f>
        <v>0</v>
      </c>
      <c r="S249" s="190">
        <v>0</v>
      </c>
      <c r="T249" s="191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192" t="s">
        <v>166</v>
      </c>
      <c r="AT249" s="192" t="s">
        <v>162</v>
      </c>
      <c r="AU249" s="192" t="s">
        <v>88</v>
      </c>
      <c r="AY249" s="18" t="s">
        <v>159</v>
      </c>
      <c r="BE249" s="193">
        <f>IF(N249="základní",J249,0)</f>
        <v>0</v>
      </c>
      <c r="BF249" s="193">
        <f>IF(N249="snížená",J249,0)</f>
        <v>0</v>
      </c>
      <c r="BG249" s="193">
        <f>IF(N249="zákl. přenesená",J249,0)</f>
        <v>0</v>
      </c>
      <c r="BH249" s="193">
        <f>IF(N249="sníž. přenesená",J249,0)</f>
        <v>0</v>
      </c>
      <c r="BI249" s="193">
        <f>IF(N249="nulová",J249,0)</f>
        <v>0</v>
      </c>
      <c r="BJ249" s="18" t="s">
        <v>86</v>
      </c>
      <c r="BK249" s="193">
        <f>ROUND(I249*H249,2)</f>
        <v>0</v>
      </c>
      <c r="BL249" s="18" t="s">
        <v>166</v>
      </c>
      <c r="BM249" s="192" t="s">
        <v>334</v>
      </c>
    </row>
    <row r="250" s="15" customFormat="1">
      <c r="A250" s="15"/>
      <c r="B250" s="210"/>
      <c r="C250" s="15"/>
      <c r="D250" s="195" t="s">
        <v>167</v>
      </c>
      <c r="E250" s="211" t="s">
        <v>1</v>
      </c>
      <c r="F250" s="212" t="s">
        <v>752</v>
      </c>
      <c r="G250" s="15"/>
      <c r="H250" s="213">
        <v>114.5</v>
      </c>
      <c r="I250" s="214"/>
      <c r="J250" s="15"/>
      <c r="K250" s="15"/>
      <c r="L250" s="210"/>
      <c r="M250" s="215"/>
      <c r="N250" s="216"/>
      <c r="O250" s="216"/>
      <c r="P250" s="216"/>
      <c r="Q250" s="216"/>
      <c r="R250" s="216"/>
      <c r="S250" s="216"/>
      <c r="T250" s="217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T250" s="211" t="s">
        <v>167</v>
      </c>
      <c r="AU250" s="211" t="s">
        <v>88</v>
      </c>
      <c r="AV250" s="15" t="s">
        <v>88</v>
      </c>
      <c r="AW250" s="15" t="s">
        <v>34</v>
      </c>
      <c r="AX250" s="15" t="s">
        <v>79</v>
      </c>
      <c r="AY250" s="211" t="s">
        <v>159</v>
      </c>
    </row>
    <row r="251" s="14" customFormat="1">
      <c r="A251" s="14"/>
      <c r="B251" s="202"/>
      <c r="C251" s="14"/>
      <c r="D251" s="195" t="s">
        <v>167</v>
      </c>
      <c r="E251" s="203" t="s">
        <v>1</v>
      </c>
      <c r="F251" s="204" t="s">
        <v>169</v>
      </c>
      <c r="G251" s="14"/>
      <c r="H251" s="205">
        <v>114.5</v>
      </c>
      <c r="I251" s="206"/>
      <c r="J251" s="14"/>
      <c r="K251" s="14"/>
      <c r="L251" s="202"/>
      <c r="M251" s="207"/>
      <c r="N251" s="208"/>
      <c r="O251" s="208"/>
      <c r="P251" s="208"/>
      <c r="Q251" s="208"/>
      <c r="R251" s="208"/>
      <c r="S251" s="208"/>
      <c r="T251" s="209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03" t="s">
        <v>167</v>
      </c>
      <c r="AU251" s="203" t="s">
        <v>88</v>
      </c>
      <c r="AV251" s="14" t="s">
        <v>166</v>
      </c>
      <c r="AW251" s="14" t="s">
        <v>34</v>
      </c>
      <c r="AX251" s="14" t="s">
        <v>86</v>
      </c>
      <c r="AY251" s="203" t="s">
        <v>159</v>
      </c>
    </row>
    <row r="252" s="2" customFormat="1" ht="33" customHeight="1">
      <c r="A252" s="37"/>
      <c r="B252" s="179"/>
      <c r="C252" s="180" t="s">
        <v>335</v>
      </c>
      <c r="D252" s="180" t="s">
        <v>162</v>
      </c>
      <c r="E252" s="181" t="s">
        <v>384</v>
      </c>
      <c r="F252" s="182" t="s">
        <v>753</v>
      </c>
      <c r="G252" s="183" t="s">
        <v>330</v>
      </c>
      <c r="H252" s="184">
        <v>5.7249999999999996</v>
      </c>
      <c r="I252" s="185"/>
      <c r="J252" s="186">
        <f>ROUND(I252*H252,2)</f>
        <v>0</v>
      </c>
      <c r="K252" s="187"/>
      <c r="L252" s="38"/>
      <c r="M252" s="188" t="s">
        <v>1</v>
      </c>
      <c r="N252" s="189" t="s">
        <v>44</v>
      </c>
      <c r="O252" s="76"/>
      <c r="P252" s="190">
        <f>O252*H252</f>
        <v>0</v>
      </c>
      <c r="Q252" s="190">
        <v>0</v>
      </c>
      <c r="R252" s="190">
        <f>Q252*H252</f>
        <v>0</v>
      </c>
      <c r="S252" s="190">
        <v>0</v>
      </c>
      <c r="T252" s="191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192" t="s">
        <v>166</v>
      </c>
      <c r="AT252" s="192" t="s">
        <v>162</v>
      </c>
      <c r="AU252" s="192" t="s">
        <v>88</v>
      </c>
      <c r="AY252" s="18" t="s">
        <v>159</v>
      </c>
      <c r="BE252" s="193">
        <f>IF(N252="základní",J252,0)</f>
        <v>0</v>
      </c>
      <c r="BF252" s="193">
        <f>IF(N252="snížená",J252,0)</f>
        <v>0</v>
      </c>
      <c r="BG252" s="193">
        <f>IF(N252="zákl. přenesená",J252,0)</f>
        <v>0</v>
      </c>
      <c r="BH252" s="193">
        <f>IF(N252="sníž. přenesená",J252,0)</f>
        <v>0</v>
      </c>
      <c r="BI252" s="193">
        <f>IF(N252="nulová",J252,0)</f>
        <v>0</v>
      </c>
      <c r="BJ252" s="18" t="s">
        <v>86</v>
      </c>
      <c r="BK252" s="193">
        <f>ROUND(I252*H252,2)</f>
        <v>0</v>
      </c>
      <c r="BL252" s="18" t="s">
        <v>166</v>
      </c>
      <c r="BM252" s="192" t="s">
        <v>338</v>
      </c>
    </row>
    <row r="253" s="12" customFormat="1" ht="22.8" customHeight="1">
      <c r="A253" s="12"/>
      <c r="B253" s="166"/>
      <c r="C253" s="12"/>
      <c r="D253" s="167" t="s">
        <v>78</v>
      </c>
      <c r="E253" s="177" t="s">
        <v>387</v>
      </c>
      <c r="F253" s="177" t="s">
        <v>388</v>
      </c>
      <c r="G253" s="12"/>
      <c r="H253" s="12"/>
      <c r="I253" s="169"/>
      <c r="J253" s="178">
        <f>BK253</f>
        <v>0</v>
      </c>
      <c r="K253" s="12"/>
      <c r="L253" s="166"/>
      <c r="M253" s="171"/>
      <c r="N253" s="172"/>
      <c r="O253" s="172"/>
      <c r="P253" s="173">
        <f>SUM(P254:P255)</f>
        <v>0</v>
      </c>
      <c r="Q253" s="172"/>
      <c r="R253" s="173">
        <f>SUM(R254:R255)</f>
        <v>0</v>
      </c>
      <c r="S253" s="172"/>
      <c r="T253" s="174">
        <f>SUM(T254:T255)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167" t="s">
        <v>86</v>
      </c>
      <c r="AT253" s="175" t="s">
        <v>78</v>
      </c>
      <c r="AU253" s="175" t="s">
        <v>86</v>
      </c>
      <c r="AY253" s="167" t="s">
        <v>159</v>
      </c>
      <c r="BK253" s="176">
        <f>SUM(BK254:BK255)</f>
        <v>0</v>
      </c>
    </row>
    <row r="254" s="2" customFormat="1" ht="21.75" customHeight="1">
      <c r="A254" s="37"/>
      <c r="B254" s="179"/>
      <c r="C254" s="180" t="s">
        <v>247</v>
      </c>
      <c r="D254" s="180" t="s">
        <v>162</v>
      </c>
      <c r="E254" s="181" t="s">
        <v>390</v>
      </c>
      <c r="F254" s="182" t="s">
        <v>391</v>
      </c>
      <c r="G254" s="183" t="s">
        <v>330</v>
      </c>
      <c r="H254" s="184">
        <v>63.283000000000001</v>
      </c>
      <c r="I254" s="185"/>
      <c r="J254" s="186">
        <f>ROUND(I254*H254,2)</f>
        <v>0</v>
      </c>
      <c r="K254" s="187"/>
      <c r="L254" s="38"/>
      <c r="M254" s="188" t="s">
        <v>1</v>
      </c>
      <c r="N254" s="189" t="s">
        <v>44</v>
      </c>
      <c r="O254" s="76"/>
      <c r="P254" s="190">
        <f>O254*H254</f>
        <v>0</v>
      </c>
      <c r="Q254" s="190">
        <v>0</v>
      </c>
      <c r="R254" s="190">
        <f>Q254*H254</f>
        <v>0</v>
      </c>
      <c r="S254" s="190">
        <v>0</v>
      </c>
      <c r="T254" s="191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192" t="s">
        <v>166</v>
      </c>
      <c r="AT254" s="192" t="s">
        <v>162</v>
      </c>
      <c r="AU254" s="192" t="s">
        <v>88</v>
      </c>
      <c r="AY254" s="18" t="s">
        <v>159</v>
      </c>
      <c r="BE254" s="193">
        <f>IF(N254="základní",J254,0)</f>
        <v>0</v>
      </c>
      <c r="BF254" s="193">
        <f>IF(N254="snížená",J254,0)</f>
        <v>0</v>
      </c>
      <c r="BG254" s="193">
        <f>IF(N254="zákl. přenesená",J254,0)</f>
        <v>0</v>
      </c>
      <c r="BH254" s="193">
        <f>IF(N254="sníž. přenesená",J254,0)</f>
        <v>0</v>
      </c>
      <c r="BI254" s="193">
        <f>IF(N254="nulová",J254,0)</f>
        <v>0</v>
      </c>
      <c r="BJ254" s="18" t="s">
        <v>86</v>
      </c>
      <c r="BK254" s="193">
        <f>ROUND(I254*H254,2)</f>
        <v>0</v>
      </c>
      <c r="BL254" s="18" t="s">
        <v>166</v>
      </c>
      <c r="BM254" s="192" t="s">
        <v>341</v>
      </c>
    </row>
    <row r="255" s="2" customFormat="1" ht="24.15" customHeight="1">
      <c r="A255" s="37"/>
      <c r="B255" s="179"/>
      <c r="C255" s="180" t="s">
        <v>342</v>
      </c>
      <c r="D255" s="180" t="s">
        <v>162</v>
      </c>
      <c r="E255" s="181" t="s">
        <v>393</v>
      </c>
      <c r="F255" s="182" t="s">
        <v>394</v>
      </c>
      <c r="G255" s="183" t="s">
        <v>330</v>
      </c>
      <c r="H255" s="184">
        <v>63.283000000000001</v>
      </c>
      <c r="I255" s="185"/>
      <c r="J255" s="186">
        <f>ROUND(I255*H255,2)</f>
        <v>0</v>
      </c>
      <c r="K255" s="187"/>
      <c r="L255" s="38"/>
      <c r="M255" s="188" t="s">
        <v>1</v>
      </c>
      <c r="N255" s="189" t="s">
        <v>44</v>
      </c>
      <c r="O255" s="76"/>
      <c r="P255" s="190">
        <f>O255*H255</f>
        <v>0</v>
      </c>
      <c r="Q255" s="190">
        <v>0</v>
      </c>
      <c r="R255" s="190">
        <f>Q255*H255</f>
        <v>0</v>
      </c>
      <c r="S255" s="190">
        <v>0</v>
      </c>
      <c r="T255" s="191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192" t="s">
        <v>166</v>
      </c>
      <c r="AT255" s="192" t="s">
        <v>162</v>
      </c>
      <c r="AU255" s="192" t="s">
        <v>88</v>
      </c>
      <c r="AY255" s="18" t="s">
        <v>159</v>
      </c>
      <c r="BE255" s="193">
        <f>IF(N255="základní",J255,0)</f>
        <v>0</v>
      </c>
      <c r="BF255" s="193">
        <f>IF(N255="snížená",J255,0)</f>
        <v>0</v>
      </c>
      <c r="BG255" s="193">
        <f>IF(N255="zákl. přenesená",J255,0)</f>
        <v>0</v>
      </c>
      <c r="BH255" s="193">
        <f>IF(N255="sníž. přenesená",J255,0)</f>
        <v>0</v>
      </c>
      <c r="BI255" s="193">
        <f>IF(N255="nulová",J255,0)</f>
        <v>0</v>
      </c>
      <c r="BJ255" s="18" t="s">
        <v>86</v>
      </c>
      <c r="BK255" s="193">
        <f>ROUND(I255*H255,2)</f>
        <v>0</v>
      </c>
      <c r="BL255" s="18" t="s">
        <v>166</v>
      </c>
      <c r="BM255" s="192" t="s">
        <v>345</v>
      </c>
    </row>
    <row r="256" s="12" customFormat="1" ht="25.92" customHeight="1">
      <c r="A256" s="12"/>
      <c r="B256" s="166"/>
      <c r="C256" s="12"/>
      <c r="D256" s="167" t="s">
        <v>78</v>
      </c>
      <c r="E256" s="168" t="s">
        <v>396</v>
      </c>
      <c r="F256" s="168" t="s">
        <v>397</v>
      </c>
      <c r="G256" s="12"/>
      <c r="H256" s="12"/>
      <c r="I256" s="169"/>
      <c r="J256" s="170">
        <f>BK256</f>
        <v>0</v>
      </c>
      <c r="K256" s="12"/>
      <c r="L256" s="166"/>
      <c r="M256" s="171"/>
      <c r="N256" s="172"/>
      <c r="O256" s="172"/>
      <c r="P256" s="173">
        <f>P257+P266+P296+P302+P306</f>
        <v>0</v>
      </c>
      <c r="Q256" s="172"/>
      <c r="R256" s="173">
        <f>R257+R266+R296+R302+R306</f>
        <v>0.67879790000000007</v>
      </c>
      <c r="S256" s="172"/>
      <c r="T256" s="174">
        <f>T257+T266+T296+T302+T306</f>
        <v>0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167" t="s">
        <v>88</v>
      </c>
      <c r="AT256" s="175" t="s">
        <v>78</v>
      </c>
      <c r="AU256" s="175" t="s">
        <v>79</v>
      </c>
      <c r="AY256" s="167" t="s">
        <v>159</v>
      </c>
      <c r="BK256" s="176">
        <f>BK257+BK266+BK296+BK302+BK306</f>
        <v>0</v>
      </c>
    </row>
    <row r="257" s="12" customFormat="1" ht="22.8" customHeight="1">
      <c r="A257" s="12"/>
      <c r="B257" s="166"/>
      <c r="C257" s="12"/>
      <c r="D257" s="167" t="s">
        <v>78</v>
      </c>
      <c r="E257" s="177" t="s">
        <v>754</v>
      </c>
      <c r="F257" s="177" t="s">
        <v>755</v>
      </c>
      <c r="G257" s="12"/>
      <c r="H257" s="12"/>
      <c r="I257" s="169"/>
      <c r="J257" s="178">
        <f>BK257</f>
        <v>0</v>
      </c>
      <c r="K257" s="12"/>
      <c r="L257" s="166"/>
      <c r="M257" s="171"/>
      <c r="N257" s="172"/>
      <c r="O257" s="172"/>
      <c r="P257" s="173">
        <f>SUM(P258:P265)</f>
        <v>0</v>
      </c>
      <c r="Q257" s="172"/>
      <c r="R257" s="173">
        <f>SUM(R258:R265)</f>
        <v>0.11158700000000001</v>
      </c>
      <c r="S257" s="172"/>
      <c r="T257" s="174">
        <f>SUM(T258:T265)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167" t="s">
        <v>88</v>
      </c>
      <c r="AT257" s="175" t="s">
        <v>78</v>
      </c>
      <c r="AU257" s="175" t="s">
        <v>86</v>
      </c>
      <c r="AY257" s="167" t="s">
        <v>159</v>
      </c>
      <c r="BK257" s="176">
        <f>SUM(BK258:BK265)</f>
        <v>0</v>
      </c>
    </row>
    <row r="258" s="2" customFormat="1" ht="24.15" customHeight="1">
      <c r="A258" s="37"/>
      <c r="B258" s="179"/>
      <c r="C258" s="180" t="s">
        <v>250</v>
      </c>
      <c r="D258" s="180" t="s">
        <v>162</v>
      </c>
      <c r="E258" s="181" t="s">
        <v>756</v>
      </c>
      <c r="F258" s="182" t="s">
        <v>757</v>
      </c>
      <c r="G258" s="183" t="s">
        <v>313</v>
      </c>
      <c r="H258" s="184">
        <v>10.6</v>
      </c>
      <c r="I258" s="185"/>
      <c r="J258" s="186">
        <f>ROUND(I258*H258,2)</f>
        <v>0</v>
      </c>
      <c r="K258" s="187"/>
      <c r="L258" s="38"/>
      <c r="M258" s="188" t="s">
        <v>1</v>
      </c>
      <c r="N258" s="189" t="s">
        <v>44</v>
      </c>
      <c r="O258" s="76"/>
      <c r="P258" s="190">
        <f>O258*H258</f>
        <v>0</v>
      </c>
      <c r="Q258" s="190">
        <v>0.0026800000000000001</v>
      </c>
      <c r="R258" s="190">
        <f>Q258*H258</f>
        <v>0.028407999999999999</v>
      </c>
      <c r="S258" s="190">
        <v>0</v>
      </c>
      <c r="T258" s="191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192" t="s">
        <v>193</v>
      </c>
      <c r="AT258" s="192" t="s">
        <v>162</v>
      </c>
      <c r="AU258" s="192" t="s">
        <v>88</v>
      </c>
      <c r="AY258" s="18" t="s">
        <v>159</v>
      </c>
      <c r="BE258" s="193">
        <f>IF(N258="základní",J258,0)</f>
        <v>0</v>
      </c>
      <c r="BF258" s="193">
        <f>IF(N258="snížená",J258,0)</f>
        <v>0</v>
      </c>
      <c r="BG258" s="193">
        <f>IF(N258="zákl. přenesená",J258,0)</f>
        <v>0</v>
      </c>
      <c r="BH258" s="193">
        <f>IF(N258="sníž. přenesená",J258,0)</f>
        <v>0</v>
      </c>
      <c r="BI258" s="193">
        <f>IF(N258="nulová",J258,0)</f>
        <v>0</v>
      </c>
      <c r="BJ258" s="18" t="s">
        <v>86</v>
      </c>
      <c r="BK258" s="193">
        <f>ROUND(I258*H258,2)</f>
        <v>0</v>
      </c>
      <c r="BL258" s="18" t="s">
        <v>193</v>
      </c>
      <c r="BM258" s="192" t="s">
        <v>348</v>
      </c>
    </row>
    <row r="259" s="15" customFormat="1">
      <c r="A259" s="15"/>
      <c r="B259" s="210"/>
      <c r="C259" s="15"/>
      <c r="D259" s="195" t="s">
        <v>167</v>
      </c>
      <c r="E259" s="211" t="s">
        <v>1</v>
      </c>
      <c r="F259" s="212" t="s">
        <v>758</v>
      </c>
      <c r="G259" s="15"/>
      <c r="H259" s="213">
        <v>10.6</v>
      </c>
      <c r="I259" s="214"/>
      <c r="J259" s="15"/>
      <c r="K259" s="15"/>
      <c r="L259" s="210"/>
      <c r="M259" s="215"/>
      <c r="N259" s="216"/>
      <c r="O259" s="216"/>
      <c r="P259" s="216"/>
      <c r="Q259" s="216"/>
      <c r="R259" s="216"/>
      <c r="S259" s="216"/>
      <c r="T259" s="217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11" t="s">
        <v>167</v>
      </c>
      <c r="AU259" s="211" t="s">
        <v>88</v>
      </c>
      <c r="AV259" s="15" t="s">
        <v>88</v>
      </c>
      <c r="AW259" s="15" t="s">
        <v>34</v>
      </c>
      <c r="AX259" s="15" t="s">
        <v>79</v>
      </c>
      <c r="AY259" s="211" t="s">
        <v>159</v>
      </c>
    </row>
    <row r="260" s="14" customFormat="1">
      <c r="A260" s="14"/>
      <c r="B260" s="202"/>
      <c r="C260" s="14"/>
      <c r="D260" s="195" t="s">
        <v>167</v>
      </c>
      <c r="E260" s="203" t="s">
        <v>1</v>
      </c>
      <c r="F260" s="204" t="s">
        <v>169</v>
      </c>
      <c r="G260" s="14"/>
      <c r="H260" s="205">
        <v>10.6</v>
      </c>
      <c r="I260" s="206"/>
      <c r="J260" s="14"/>
      <c r="K260" s="14"/>
      <c r="L260" s="202"/>
      <c r="M260" s="207"/>
      <c r="N260" s="208"/>
      <c r="O260" s="208"/>
      <c r="P260" s="208"/>
      <c r="Q260" s="208"/>
      <c r="R260" s="208"/>
      <c r="S260" s="208"/>
      <c r="T260" s="209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03" t="s">
        <v>167</v>
      </c>
      <c r="AU260" s="203" t="s">
        <v>88</v>
      </c>
      <c r="AV260" s="14" t="s">
        <v>166</v>
      </c>
      <c r="AW260" s="14" t="s">
        <v>34</v>
      </c>
      <c r="AX260" s="14" t="s">
        <v>86</v>
      </c>
      <c r="AY260" s="203" t="s">
        <v>159</v>
      </c>
    </row>
    <row r="261" s="2" customFormat="1" ht="24.15" customHeight="1">
      <c r="A261" s="37"/>
      <c r="B261" s="179"/>
      <c r="C261" s="180" t="s">
        <v>349</v>
      </c>
      <c r="D261" s="180" t="s">
        <v>162</v>
      </c>
      <c r="E261" s="181" t="s">
        <v>759</v>
      </c>
      <c r="F261" s="182" t="s">
        <v>760</v>
      </c>
      <c r="G261" s="183" t="s">
        <v>313</v>
      </c>
      <c r="H261" s="184">
        <v>37.299999999999997</v>
      </c>
      <c r="I261" s="185"/>
      <c r="J261" s="186">
        <f>ROUND(I261*H261,2)</f>
        <v>0</v>
      </c>
      <c r="K261" s="187"/>
      <c r="L261" s="38"/>
      <c r="M261" s="188" t="s">
        <v>1</v>
      </c>
      <c r="N261" s="189" t="s">
        <v>44</v>
      </c>
      <c r="O261" s="76"/>
      <c r="P261" s="190">
        <f>O261*H261</f>
        <v>0</v>
      </c>
      <c r="Q261" s="190">
        <v>0.0022300000000000002</v>
      </c>
      <c r="R261" s="190">
        <f>Q261*H261</f>
        <v>0.083179000000000003</v>
      </c>
      <c r="S261" s="190">
        <v>0</v>
      </c>
      <c r="T261" s="191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192" t="s">
        <v>193</v>
      </c>
      <c r="AT261" s="192" t="s">
        <v>162</v>
      </c>
      <c r="AU261" s="192" t="s">
        <v>88</v>
      </c>
      <c r="AY261" s="18" t="s">
        <v>159</v>
      </c>
      <c r="BE261" s="193">
        <f>IF(N261="základní",J261,0)</f>
        <v>0</v>
      </c>
      <c r="BF261" s="193">
        <f>IF(N261="snížená",J261,0)</f>
        <v>0</v>
      </c>
      <c r="BG261" s="193">
        <f>IF(N261="zákl. přenesená",J261,0)</f>
        <v>0</v>
      </c>
      <c r="BH261" s="193">
        <f>IF(N261="sníž. přenesená",J261,0)</f>
        <v>0</v>
      </c>
      <c r="BI261" s="193">
        <f>IF(N261="nulová",J261,0)</f>
        <v>0</v>
      </c>
      <c r="BJ261" s="18" t="s">
        <v>86</v>
      </c>
      <c r="BK261" s="193">
        <f>ROUND(I261*H261,2)</f>
        <v>0</v>
      </c>
      <c r="BL261" s="18" t="s">
        <v>193</v>
      </c>
      <c r="BM261" s="192" t="s">
        <v>352</v>
      </c>
    </row>
    <row r="262" s="15" customFormat="1">
      <c r="A262" s="15"/>
      <c r="B262" s="210"/>
      <c r="C262" s="15"/>
      <c r="D262" s="195" t="s">
        <v>167</v>
      </c>
      <c r="E262" s="211" t="s">
        <v>1</v>
      </c>
      <c r="F262" s="212" t="s">
        <v>761</v>
      </c>
      <c r="G262" s="15"/>
      <c r="H262" s="213">
        <v>37.299999999999997</v>
      </c>
      <c r="I262" s="214"/>
      <c r="J262" s="15"/>
      <c r="K262" s="15"/>
      <c r="L262" s="210"/>
      <c r="M262" s="215"/>
      <c r="N262" s="216"/>
      <c r="O262" s="216"/>
      <c r="P262" s="216"/>
      <c r="Q262" s="216"/>
      <c r="R262" s="216"/>
      <c r="S262" s="216"/>
      <c r="T262" s="217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11" t="s">
        <v>167</v>
      </c>
      <c r="AU262" s="211" t="s">
        <v>88</v>
      </c>
      <c r="AV262" s="15" t="s">
        <v>88</v>
      </c>
      <c r="AW262" s="15" t="s">
        <v>34</v>
      </c>
      <c r="AX262" s="15" t="s">
        <v>79</v>
      </c>
      <c r="AY262" s="211" t="s">
        <v>159</v>
      </c>
    </row>
    <row r="263" s="14" customFormat="1">
      <c r="A263" s="14"/>
      <c r="B263" s="202"/>
      <c r="C263" s="14"/>
      <c r="D263" s="195" t="s">
        <v>167</v>
      </c>
      <c r="E263" s="203" t="s">
        <v>1</v>
      </c>
      <c r="F263" s="204" t="s">
        <v>169</v>
      </c>
      <c r="G263" s="14"/>
      <c r="H263" s="205">
        <v>37.299999999999997</v>
      </c>
      <c r="I263" s="206"/>
      <c r="J263" s="14"/>
      <c r="K263" s="14"/>
      <c r="L263" s="202"/>
      <c r="M263" s="207"/>
      <c r="N263" s="208"/>
      <c r="O263" s="208"/>
      <c r="P263" s="208"/>
      <c r="Q263" s="208"/>
      <c r="R263" s="208"/>
      <c r="S263" s="208"/>
      <c r="T263" s="209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03" t="s">
        <v>167</v>
      </c>
      <c r="AU263" s="203" t="s">
        <v>88</v>
      </c>
      <c r="AV263" s="14" t="s">
        <v>166</v>
      </c>
      <c r="AW263" s="14" t="s">
        <v>34</v>
      </c>
      <c r="AX263" s="14" t="s">
        <v>86</v>
      </c>
      <c r="AY263" s="203" t="s">
        <v>159</v>
      </c>
    </row>
    <row r="264" s="2" customFormat="1" ht="24.15" customHeight="1">
      <c r="A264" s="37"/>
      <c r="B264" s="179"/>
      <c r="C264" s="180" t="s">
        <v>253</v>
      </c>
      <c r="D264" s="180" t="s">
        <v>162</v>
      </c>
      <c r="E264" s="181" t="s">
        <v>762</v>
      </c>
      <c r="F264" s="182" t="s">
        <v>763</v>
      </c>
      <c r="G264" s="183" t="s">
        <v>441</v>
      </c>
      <c r="H264" s="229"/>
      <c r="I264" s="185"/>
      <c r="J264" s="186">
        <f>ROUND(I264*H264,2)</f>
        <v>0</v>
      </c>
      <c r="K264" s="187"/>
      <c r="L264" s="38"/>
      <c r="M264" s="188" t="s">
        <v>1</v>
      </c>
      <c r="N264" s="189" t="s">
        <v>44</v>
      </c>
      <c r="O264" s="76"/>
      <c r="P264" s="190">
        <f>O264*H264</f>
        <v>0</v>
      </c>
      <c r="Q264" s="190">
        <v>0</v>
      </c>
      <c r="R264" s="190">
        <f>Q264*H264</f>
        <v>0</v>
      </c>
      <c r="S264" s="190">
        <v>0</v>
      </c>
      <c r="T264" s="191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192" t="s">
        <v>193</v>
      </c>
      <c r="AT264" s="192" t="s">
        <v>162</v>
      </c>
      <c r="AU264" s="192" t="s">
        <v>88</v>
      </c>
      <c r="AY264" s="18" t="s">
        <v>159</v>
      </c>
      <c r="BE264" s="193">
        <f>IF(N264="základní",J264,0)</f>
        <v>0</v>
      </c>
      <c r="BF264" s="193">
        <f>IF(N264="snížená",J264,0)</f>
        <v>0</v>
      </c>
      <c r="BG264" s="193">
        <f>IF(N264="zákl. přenesená",J264,0)</f>
        <v>0</v>
      </c>
      <c r="BH264" s="193">
        <f>IF(N264="sníž. přenesená",J264,0)</f>
        <v>0</v>
      </c>
      <c r="BI264" s="193">
        <f>IF(N264="nulová",J264,0)</f>
        <v>0</v>
      </c>
      <c r="BJ264" s="18" t="s">
        <v>86</v>
      </c>
      <c r="BK264" s="193">
        <f>ROUND(I264*H264,2)</f>
        <v>0</v>
      </c>
      <c r="BL264" s="18" t="s">
        <v>193</v>
      </c>
      <c r="BM264" s="192" t="s">
        <v>355</v>
      </c>
    </row>
    <row r="265" s="2" customFormat="1" ht="33" customHeight="1">
      <c r="A265" s="37"/>
      <c r="B265" s="179"/>
      <c r="C265" s="180" t="s">
        <v>356</v>
      </c>
      <c r="D265" s="180" t="s">
        <v>162</v>
      </c>
      <c r="E265" s="181" t="s">
        <v>764</v>
      </c>
      <c r="F265" s="182" t="s">
        <v>765</v>
      </c>
      <c r="G265" s="183" t="s">
        <v>441</v>
      </c>
      <c r="H265" s="229"/>
      <c r="I265" s="185"/>
      <c r="J265" s="186">
        <f>ROUND(I265*H265,2)</f>
        <v>0</v>
      </c>
      <c r="K265" s="187"/>
      <c r="L265" s="38"/>
      <c r="M265" s="188" t="s">
        <v>1</v>
      </c>
      <c r="N265" s="189" t="s">
        <v>44</v>
      </c>
      <c r="O265" s="76"/>
      <c r="P265" s="190">
        <f>O265*H265</f>
        <v>0</v>
      </c>
      <c r="Q265" s="190">
        <v>0</v>
      </c>
      <c r="R265" s="190">
        <f>Q265*H265</f>
        <v>0</v>
      </c>
      <c r="S265" s="190">
        <v>0</v>
      </c>
      <c r="T265" s="191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192" t="s">
        <v>193</v>
      </c>
      <c r="AT265" s="192" t="s">
        <v>162</v>
      </c>
      <c r="AU265" s="192" t="s">
        <v>88</v>
      </c>
      <c r="AY265" s="18" t="s">
        <v>159</v>
      </c>
      <c r="BE265" s="193">
        <f>IF(N265="základní",J265,0)</f>
        <v>0</v>
      </c>
      <c r="BF265" s="193">
        <f>IF(N265="snížená",J265,0)</f>
        <v>0</v>
      </c>
      <c r="BG265" s="193">
        <f>IF(N265="zákl. přenesená",J265,0)</f>
        <v>0</v>
      </c>
      <c r="BH265" s="193">
        <f>IF(N265="sníž. přenesená",J265,0)</f>
        <v>0</v>
      </c>
      <c r="BI265" s="193">
        <f>IF(N265="nulová",J265,0)</f>
        <v>0</v>
      </c>
      <c r="BJ265" s="18" t="s">
        <v>86</v>
      </c>
      <c r="BK265" s="193">
        <f>ROUND(I265*H265,2)</f>
        <v>0</v>
      </c>
      <c r="BL265" s="18" t="s">
        <v>193</v>
      </c>
      <c r="BM265" s="192" t="s">
        <v>359</v>
      </c>
    </row>
    <row r="266" s="12" customFormat="1" ht="22.8" customHeight="1">
      <c r="A266" s="12"/>
      <c r="B266" s="166"/>
      <c r="C266" s="12"/>
      <c r="D266" s="167" t="s">
        <v>78</v>
      </c>
      <c r="E266" s="177" t="s">
        <v>766</v>
      </c>
      <c r="F266" s="177" t="s">
        <v>448</v>
      </c>
      <c r="G266" s="12"/>
      <c r="H266" s="12"/>
      <c r="I266" s="169"/>
      <c r="J266" s="178">
        <f>BK266</f>
        <v>0</v>
      </c>
      <c r="K266" s="12"/>
      <c r="L266" s="166"/>
      <c r="M266" s="171"/>
      <c r="N266" s="172"/>
      <c r="O266" s="172"/>
      <c r="P266" s="173">
        <f>SUM(P267:P295)</f>
        <v>0</v>
      </c>
      <c r="Q266" s="172"/>
      <c r="R266" s="173">
        <f>SUM(R267:R295)</f>
        <v>0</v>
      </c>
      <c r="S266" s="172"/>
      <c r="T266" s="174">
        <f>SUM(T267:T295)</f>
        <v>0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167" t="s">
        <v>88</v>
      </c>
      <c r="AT266" s="175" t="s">
        <v>78</v>
      </c>
      <c r="AU266" s="175" t="s">
        <v>86</v>
      </c>
      <c r="AY266" s="167" t="s">
        <v>159</v>
      </c>
      <c r="BK266" s="176">
        <f>SUM(BK267:BK295)</f>
        <v>0</v>
      </c>
    </row>
    <row r="267" s="2" customFormat="1" ht="24.15" customHeight="1">
      <c r="A267" s="37"/>
      <c r="B267" s="179"/>
      <c r="C267" s="180" t="s">
        <v>257</v>
      </c>
      <c r="D267" s="180" t="s">
        <v>162</v>
      </c>
      <c r="E267" s="181" t="s">
        <v>767</v>
      </c>
      <c r="F267" s="182" t="s">
        <v>768</v>
      </c>
      <c r="G267" s="183" t="s">
        <v>403</v>
      </c>
      <c r="H267" s="184">
        <v>6</v>
      </c>
      <c r="I267" s="185"/>
      <c r="J267" s="186">
        <f>ROUND(I267*H267,2)</f>
        <v>0</v>
      </c>
      <c r="K267" s="187"/>
      <c r="L267" s="38"/>
      <c r="M267" s="188" t="s">
        <v>1</v>
      </c>
      <c r="N267" s="189" t="s">
        <v>44</v>
      </c>
      <c r="O267" s="76"/>
      <c r="P267" s="190">
        <f>O267*H267</f>
        <v>0</v>
      </c>
      <c r="Q267" s="190">
        <v>0</v>
      </c>
      <c r="R267" s="190">
        <f>Q267*H267</f>
        <v>0</v>
      </c>
      <c r="S267" s="190">
        <v>0</v>
      </c>
      <c r="T267" s="191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192" t="s">
        <v>193</v>
      </c>
      <c r="AT267" s="192" t="s">
        <v>162</v>
      </c>
      <c r="AU267" s="192" t="s">
        <v>88</v>
      </c>
      <c r="AY267" s="18" t="s">
        <v>159</v>
      </c>
      <c r="BE267" s="193">
        <f>IF(N267="základní",J267,0)</f>
        <v>0</v>
      </c>
      <c r="BF267" s="193">
        <f>IF(N267="snížená",J267,0)</f>
        <v>0</v>
      </c>
      <c r="BG267" s="193">
        <f>IF(N267="zákl. přenesená",J267,0)</f>
        <v>0</v>
      </c>
      <c r="BH267" s="193">
        <f>IF(N267="sníž. přenesená",J267,0)</f>
        <v>0</v>
      </c>
      <c r="BI267" s="193">
        <f>IF(N267="nulová",J267,0)</f>
        <v>0</v>
      </c>
      <c r="BJ267" s="18" t="s">
        <v>86</v>
      </c>
      <c r="BK267" s="193">
        <f>ROUND(I267*H267,2)</f>
        <v>0</v>
      </c>
      <c r="BL267" s="18" t="s">
        <v>193</v>
      </c>
      <c r="BM267" s="192" t="s">
        <v>362</v>
      </c>
    </row>
    <row r="268" s="15" customFormat="1">
      <c r="A268" s="15"/>
      <c r="B268" s="210"/>
      <c r="C268" s="15"/>
      <c r="D268" s="195" t="s">
        <v>167</v>
      </c>
      <c r="E268" s="211" t="s">
        <v>1</v>
      </c>
      <c r="F268" s="212" t="s">
        <v>176</v>
      </c>
      <c r="G268" s="15"/>
      <c r="H268" s="213">
        <v>6</v>
      </c>
      <c r="I268" s="214"/>
      <c r="J268" s="15"/>
      <c r="K268" s="15"/>
      <c r="L268" s="210"/>
      <c r="M268" s="215"/>
      <c r="N268" s="216"/>
      <c r="O268" s="216"/>
      <c r="P268" s="216"/>
      <c r="Q268" s="216"/>
      <c r="R268" s="216"/>
      <c r="S268" s="216"/>
      <c r="T268" s="217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T268" s="211" t="s">
        <v>167</v>
      </c>
      <c r="AU268" s="211" t="s">
        <v>88</v>
      </c>
      <c r="AV268" s="15" t="s">
        <v>88</v>
      </c>
      <c r="AW268" s="15" t="s">
        <v>34</v>
      </c>
      <c r="AX268" s="15" t="s">
        <v>79</v>
      </c>
      <c r="AY268" s="211" t="s">
        <v>159</v>
      </c>
    </row>
    <row r="269" s="14" customFormat="1">
      <c r="A269" s="14"/>
      <c r="B269" s="202"/>
      <c r="C269" s="14"/>
      <c r="D269" s="195" t="s">
        <v>167</v>
      </c>
      <c r="E269" s="203" t="s">
        <v>1</v>
      </c>
      <c r="F269" s="204" t="s">
        <v>169</v>
      </c>
      <c r="G269" s="14"/>
      <c r="H269" s="205">
        <v>6</v>
      </c>
      <c r="I269" s="206"/>
      <c r="J269" s="14"/>
      <c r="K269" s="14"/>
      <c r="L269" s="202"/>
      <c r="M269" s="207"/>
      <c r="N269" s="208"/>
      <c r="O269" s="208"/>
      <c r="P269" s="208"/>
      <c r="Q269" s="208"/>
      <c r="R269" s="208"/>
      <c r="S269" s="208"/>
      <c r="T269" s="209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03" t="s">
        <v>167</v>
      </c>
      <c r="AU269" s="203" t="s">
        <v>88</v>
      </c>
      <c r="AV269" s="14" t="s">
        <v>166</v>
      </c>
      <c r="AW269" s="14" t="s">
        <v>34</v>
      </c>
      <c r="AX269" s="14" t="s">
        <v>86</v>
      </c>
      <c r="AY269" s="203" t="s">
        <v>159</v>
      </c>
    </row>
    <row r="270" s="2" customFormat="1" ht="16.5" customHeight="1">
      <c r="A270" s="37"/>
      <c r="B270" s="179"/>
      <c r="C270" s="180" t="s">
        <v>363</v>
      </c>
      <c r="D270" s="180" t="s">
        <v>162</v>
      </c>
      <c r="E270" s="181" t="s">
        <v>769</v>
      </c>
      <c r="F270" s="182" t="s">
        <v>770</v>
      </c>
      <c r="G270" s="183" t="s">
        <v>403</v>
      </c>
      <c r="H270" s="184">
        <v>4</v>
      </c>
      <c r="I270" s="185"/>
      <c r="J270" s="186">
        <f>ROUND(I270*H270,2)</f>
        <v>0</v>
      </c>
      <c r="K270" s="187"/>
      <c r="L270" s="38"/>
      <c r="M270" s="188" t="s">
        <v>1</v>
      </c>
      <c r="N270" s="189" t="s">
        <v>44</v>
      </c>
      <c r="O270" s="76"/>
      <c r="P270" s="190">
        <f>O270*H270</f>
        <v>0</v>
      </c>
      <c r="Q270" s="190">
        <v>0</v>
      </c>
      <c r="R270" s="190">
        <f>Q270*H270</f>
        <v>0</v>
      </c>
      <c r="S270" s="190">
        <v>0</v>
      </c>
      <c r="T270" s="191">
        <f>S270*H270</f>
        <v>0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192" t="s">
        <v>193</v>
      </c>
      <c r="AT270" s="192" t="s">
        <v>162</v>
      </c>
      <c r="AU270" s="192" t="s">
        <v>88</v>
      </c>
      <c r="AY270" s="18" t="s">
        <v>159</v>
      </c>
      <c r="BE270" s="193">
        <f>IF(N270="základní",J270,0)</f>
        <v>0</v>
      </c>
      <c r="BF270" s="193">
        <f>IF(N270="snížená",J270,0)</f>
        <v>0</v>
      </c>
      <c r="BG270" s="193">
        <f>IF(N270="zákl. přenesená",J270,0)</f>
        <v>0</v>
      </c>
      <c r="BH270" s="193">
        <f>IF(N270="sníž. přenesená",J270,0)</f>
        <v>0</v>
      </c>
      <c r="BI270" s="193">
        <f>IF(N270="nulová",J270,0)</f>
        <v>0</v>
      </c>
      <c r="BJ270" s="18" t="s">
        <v>86</v>
      </c>
      <c r="BK270" s="193">
        <f>ROUND(I270*H270,2)</f>
        <v>0</v>
      </c>
      <c r="BL270" s="18" t="s">
        <v>193</v>
      </c>
      <c r="BM270" s="192" t="s">
        <v>366</v>
      </c>
    </row>
    <row r="271" s="15" customFormat="1">
      <c r="A271" s="15"/>
      <c r="B271" s="210"/>
      <c r="C271" s="15"/>
      <c r="D271" s="195" t="s">
        <v>167</v>
      </c>
      <c r="E271" s="211" t="s">
        <v>1</v>
      </c>
      <c r="F271" s="212" t="s">
        <v>166</v>
      </c>
      <c r="G271" s="15"/>
      <c r="H271" s="213">
        <v>4</v>
      </c>
      <c r="I271" s="214"/>
      <c r="J271" s="15"/>
      <c r="K271" s="15"/>
      <c r="L271" s="210"/>
      <c r="M271" s="215"/>
      <c r="N271" s="216"/>
      <c r="O271" s="216"/>
      <c r="P271" s="216"/>
      <c r="Q271" s="216"/>
      <c r="R271" s="216"/>
      <c r="S271" s="216"/>
      <c r="T271" s="217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11" t="s">
        <v>167</v>
      </c>
      <c r="AU271" s="211" t="s">
        <v>88</v>
      </c>
      <c r="AV271" s="15" t="s">
        <v>88</v>
      </c>
      <c r="AW271" s="15" t="s">
        <v>34</v>
      </c>
      <c r="AX271" s="15" t="s">
        <v>79</v>
      </c>
      <c r="AY271" s="211" t="s">
        <v>159</v>
      </c>
    </row>
    <row r="272" s="14" customFormat="1">
      <c r="A272" s="14"/>
      <c r="B272" s="202"/>
      <c r="C272" s="14"/>
      <c r="D272" s="195" t="s">
        <v>167</v>
      </c>
      <c r="E272" s="203" t="s">
        <v>1</v>
      </c>
      <c r="F272" s="204" t="s">
        <v>169</v>
      </c>
      <c r="G272" s="14"/>
      <c r="H272" s="205">
        <v>4</v>
      </c>
      <c r="I272" s="206"/>
      <c r="J272" s="14"/>
      <c r="K272" s="14"/>
      <c r="L272" s="202"/>
      <c r="M272" s="207"/>
      <c r="N272" s="208"/>
      <c r="O272" s="208"/>
      <c r="P272" s="208"/>
      <c r="Q272" s="208"/>
      <c r="R272" s="208"/>
      <c r="S272" s="208"/>
      <c r="T272" s="209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03" t="s">
        <v>167</v>
      </c>
      <c r="AU272" s="203" t="s">
        <v>88</v>
      </c>
      <c r="AV272" s="14" t="s">
        <v>166</v>
      </c>
      <c r="AW272" s="14" t="s">
        <v>34</v>
      </c>
      <c r="AX272" s="14" t="s">
        <v>86</v>
      </c>
      <c r="AY272" s="203" t="s">
        <v>159</v>
      </c>
    </row>
    <row r="273" s="2" customFormat="1" ht="24.15" customHeight="1">
      <c r="A273" s="37"/>
      <c r="B273" s="179"/>
      <c r="C273" s="180" t="s">
        <v>259</v>
      </c>
      <c r="D273" s="180" t="s">
        <v>162</v>
      </c>
      <c r="E273" s="181" t="s">
        <v>771</v>
      </c>
      <c r="F273" s="182" t="s">
        <v>772</v>
      </c>
      <c r="G273" s="183" t="s">
        <v>403</v>
      </c>
      <c r="H273" s="184">
        <v>1</v>
      </c>
      <c r="I273" s="185"/>
      <c r="J273" s="186">
        <f>ROUND(I273*H273,2)</f>
        <v>0</v>
      </c>
      <c r="K273" s="187"/>
      <c r="L273" s="38"/>
      <c r="M273" s="188" t="s">
        <v>1</v>
      </c>
      <c r="N273" s="189" t="s">
        <v>44</v>
      </c>
      <c r="O273" s="76"/>
      <c r="P273" s="190">
        <f>O273*H273</f>
        <v>0</v>
      </c>
      <c r="Q273" s="190">
        <v>0</v>
      </c>
      <c r="R273" s="190">
        <f>Q273*H273</f>
        <v>0</v>
      </c>
      <c r="S273" s="190">
        <v>0</v>
      </c>
      <c r="T273" s="191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192" t="s">
        <v>193</v>
      </c>
      <c r="AT273" s="192" t="s">
        <v>162</v>
      </c>
      <c r="AU273" s="192" t="s">
        <v>88</v>
      </c>
      <c r="AY273" s="18" t="s">
        <v>159</v>
      </c>
      <c r="BE273" s="193">
        <f>IF(N273="základní",J273,0)</f>
        <v>0</v>
      </c>
      <c r="BF273" s="193">
        <f>IF(N273="snížená",J273,0)</f>
        <v>0</v>
      </c>
      <c r="BG273" s="193">
        <f>IF(N273="zákl. přenesená",J273,0)</f>
        <v>0</v>
      </c>
      <c r="BH273" s="193">
        <f>IF(N273="sníž. přenesená",J273,0)</f>
        <v>0</v>
      </c>
      <c r="BI273" s="193">
        <f>IF(N273="nulová",J273,0)</f>
        <v>0</v>
      </c>
      <c r="BJ273" s="18" t="s">
        <v>86</v>
      </c>
      <c r="BK273" s="193">
        <f>ROUND(I273*H273,2)</f>
        <v>0</v>
      </c>
      <c r="BL273" s="18" t="s">
        <v>193</v>
      </c>
      <c r="BM273" s="192" t="s">
        <v>371</v>
      </c>
    </row>
    <row r="274" s="15" customFormat="1">
      <c r="A274" s="15"/>
      <c r="B274" s="210"/>
      <c r="C274" s="15"/>
      <c r="D274" s="195" t="s">
        <v>167</v>
      </c>
      <c r="E274" s="211" t="s">
        <v>1</v>
      </c>
      <c r="F274" s="212" t="s">
        <v>86</v>
      </c>
      <c r="G274" s="15"/>
      <c r="H274" s="213">
        <v>1</v>
      </c>
      <c r="I274" s="214"/>
      <c r="J274" s="15"/>
      <c r="K274" s="15"/>
      <c r="L274" s="210"/>
      <c r="M274" s="215"/>
      <c r="N274" s="216"/>
      <c r="O274" s="216"/>
      <c r="P274" s="216"/>
      <c r="Q274" s="216"/>
      <c r="R274" s="216"/>
      <c r="S274" s="216"/>
      <c r="T274" s="217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11" t="s">
        <v>167</v>
      </c>
      <c r="AU274" s="211" t="s">
        <v>88</v>
      </c>
      <c r="AV274" s="15" t="s">
        <v>88</v>
      </c>
      <c r="AW274" s="15" t="s">
        <v>34</v>
      </c>
      <c r="AX274" s="15" t="s">
        <v>79</v>
      </c>
      <c r="AY274" s="211" t="s">
        <v>159</v>
      </c>
    </row>
    <row r="275" s="14" customFormat="1">
      <c r="A275" s="14"/>
      <c r="B275" s="202"/>
      <c r="C275" s="14"/>
      <c r="D275" s="195" t="s">
        <v>167</v>
      </c>
      <c r="E275" s="203" t="s">
        <v>1</v>
      </c>
      <c r="F275" s="204" t="s">
        <v>169</v>
      </c>
      <c r="G275" s="14"/>
      <c r="H275" s="205">
        <v>1</v>
      </c>
      <c r="I275" s="206"/>
      <c r="J275" s="14"/>
      <c r="K275" s="14"/>
      <c r="L275" s="202"/>
      <c r="M275" s="207"/>
      <c r="N275" s="208"/>
      <c r="O275" s="208"/>
      <c r="P275" s="208"/>
      <c r="Q275" s="208"/>
      <c r="R275" s="208"/>
      <c r="S275" s="208"/>
      <c r="T275" s="209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03" t="s">
        <v>167</v>
      </c>
      <c r="AU275" s="203" t="s">
        <v>88</v>
      </c>
      <c r="AV275" s="14" t="s">
        <v>166</v>
      </c>
      <c r="AW275" s="14" t="s">
        <v>34</v>
      </c>
      <c r="AX275" s="14" t="s">
        <v>86</v>
      </c>
      <c r="AY275" s="203" t="s">
        <v>159</v>
      </c>
    </row>
    <row r="276" s="2" customFormat="1" ht="24.15" customHeight="1">
      <c r="A276" s="37"/>
      <c r="B276" s="179"/>
      <c r="C276" s="180" t="s">
        <v>372</v>
      </c>
      <c r="D276" s="180" t="s">
        <v>162</v>
      </c>
      <c r="E276" s="181" t="s">
        <v>773</v>
      </c>
      <c r="F276" s="182" t="s">
        <v>774</v>
      </c>
      <c r="G276" s="183" t="s">
        <v>403</v>
      </c>
      <c r="H276" s="184">
        <v>1</v>
      </c>
      <c r="I276" s="185"/>
      <c r="J276" s="186">
        <f>ROUND(I276*H276,2)</f>
        <v>0</v>
      </c>
      <c r="K276" s="187"/>
      <c r="L276" s="38"/>
      <c r="M276" s="188" t="s">
        <v>1</v>
      </c>
      <c r="N276" s="189" t="s">
        <v>44</v>
      </c>
      <c r="O276" s="76"/>
      <c r="P276" s="190">
        <f>O276*H276</f>
        <v>0</v>
      </c>
      <c r="Q276" s="190">
        <v>0</v>
      </c>
      <c r="R276" s="190">
        <f>Q276*H276</f>
        <v>0</v>
      </c>
      <c r="S276" s="190">
        <v>0</v>
      </c>
      <c r="T276" s="191">
        <f>S276*H276</f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192" t="s">
        <v>193</v>
      </c>
      <c r="AT276" s="192" t="s">
        <v>162</v>
      </c>
      <c r="AU276" s="192" t="s">
        <v>88</v>
      </c>
      <c r="AY276" s="18" t="s">
        <v>159</v>
      </c>
      <c r="BE276" s="193">
        <f>IF(N276="základní",J276,0)</f>
        <v>0</v>
      </c>
      <c r="BF276" s="193">
        <f>IF(N276="snížená",J276,0)</f>
        <v>0</v>
      </c>
      <c r="BG276" s="193">
        <f>IF(N276="zákl. přenesená",J276,0)</f>
        <v>0</v>
      </c>
      <c r="BH276" s="193">
        <f>IF(N276="sníž. přenesená",J276,0)</f>
        <v>0</v>
      </c>
      <c r="BI276" s="193">
        <f>IF(N276="nulová",J276,0)</f>
        <v>0</v>
      </c>
      <c r="BJ276" s="18" t="s">
        <v>86</v>
      </c>
      <c r="BK276" s="193">
        <f>ROUND(I276*H276,2)</f>
        <v>0</v>
      </c>
      <c r="BL276" s="18" t="s">
        <v>193</v>
      </c>
      <c r="BM276" s="192" t="s">
        <v>375</v>
      </c>
    </row>
    <row r="277" s="15" customFormat="1">
      <c r="A277" s="15"/>
      <c r="B277" s="210"/>
      <c r="C277" s="15"/>
      <c r="D277" s="195" t="s">
        <v>167</v>
      </c>
      <c r="E277" s="211" t="s">
        <v>1</v>
      </c>
      <c r="F277" s="212" t="s">
        <v>86</v>
      </c>
      <c r="G277" s="15"/>
      <c r="H277" s="213">
        <v>1</v>
      </c>
      <c r="I277" s="214"/>
      <c r="J277" s="15"/>
      <c r="K277" s="15"/>
      <c r="L277" s="210"/>
      <c r="M277" s="215"/>
      <c r="N277" s="216"/>
      <c r="O277" s="216"/>
      <c r="P277" s="216"/>
      <c r="Q277" s="216"/>
      <c r="R277" s="216"/>
      <c r="S277" s="216"/>
      <c r="T277" s="217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11" t="s">
        <v>167</v>
      </c>
      <c r="AU277" s="211" t="s">
        <v>88</v>
      </c>
      <c r="AV277" s="15" t="s">
        <v>88</v>
      </c>
      <c r="AW277" s="15" t="s">
        <v>34</v>
      </c>
      <c r="AX277" s="15" t="s">
        <v>79</v>
      </c>
      <c r="AY277" s="211" t="s">
        <v>159</v>
      </c>
    </row>
    <row r="278" s="14" customFormat="1">
      <c r="A278" s="14"/>
      <c r="B278" s="202"/>
      <c r="C278" s="14"/>
      <c r="D278" s="195" t="s">
        <v>167</v>
      </c>
      <c r="E278" s="203" t="s">
        <v>1</v>
      </c>
      <c r="F278" s="204" t="s">
        <v>169</v>
      </c>
      <c r="G278" s="14"/>
      <c r="H278" s="205">
        <v>1</v>
      </c>
      <c r="I278" s="206"/>
      <c r="J278" s="14"/>
      <c r="K278" s="14"/>
      <c r="L278" s="202"/>
      <c r="M278" s="207"/>
      <c r="N278" s="208"/>
      <c r="O278" s="208"/>
      <c r="P278" s="208"/>
      <c r="Q278" s="208"/>
      <c r="R278" s="208"/>
      <c r="S278" s="208"/>
      <c r="T278" s="209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03" t="s">
        <v>167</v>
      </c>
      <c r="AU278" s="203" t="s">
        <v>88</v>
      </c>
      <c r="AV278" s="14" t="s">
        <v>166</v>
      </c>
      <c r="AW278" s="14" t="s">
        <v>34</v>
      </c>
      <c r="AX278" s="14" t="s">
        <v>86</v>
      </c>
      <c r="AY278" s="203" t="s">
        <v>159</v>
      </c>
    </row>
    <row r="279" s="2" customFormat="1" ht="24.15" customHeight="1">
      <c r="A279" s="37"/>
      <c r="B279" s="179"/>
      <c r="C279" s="180" t="s">
        <v>262</v>
      </c>
      <c r="D279" s="180" t="s">
        <v>162</v>
      </c>
      <c r="E279" s="181" t="s">
        <v>775</v>
      </c>
      <c r="F279" s="182" t="s">
        <v>776</v>
      </c>
      <c r="G279" s="183" t="s">
        <v>403</v>
      </c>
      <c r="H279" s="184">
        <v>1</v>
      </c>
      <c r="I279" s="185"/>
      <c r="J279" s="186">
        <f>ROUND(I279*H279,2)</f>
        <v>0</v>
      </c>
      <c r="K279" s="187"/>
      <c r="L279" s="38"/>
      <c r="M279" s="188" t="s">
        <v>1</v>
      </c>
      <c r="N279" s="189" t="s">
        <v>44</v>
      </c>
      <c r="O279" s="76"/>
      <c r="P279" s="190">
        <f>O279*H279</f>
        <v>0</v>
      </c>
      <c r="Q279" s="190">
        <v>0</v>
      </c>
      <c r="R279" s="190">
        <f>Q279*H279</f>
        <v>0</v>
      </c>
      <c r="S279" s="190">
        <v>0</v>
      </c>
      <c r="T279" s="191">
        <f>S279*H279</f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192" t="s">
        <v>193</v>
      </c>
      <c r="AT279" s="192" t="s">
        <v>162</v>
      </c>
      <c r="AU279" s="192" t="s">
        <v>88</v>
      </c>
      <c r="AY279" s="18" t="s">
        <v>159</v>
      </c>
      <c r="BE279" s="193">
        <f>IF(N279="základní",J279,0)</f>
        <v>0</v>
      </c>
      <c r="BF279" s="193">
        <f>IF(N279="snížená",J279,0)</f>
        <v>0</v>
      </c>
      <c r="BG279" s="193">
        <f>IF(N279="zákl. přenesená",J279,0)</f>
        <v>0</v>
      </c>
      <c r="BH279" s="193">
        <f>IF(N279="sníž. přenesená",J279,0)</f>
        <v>0</v>
      </c>
      <c r="BI279" s="193">
        <f>IF(N279="nulová",J279,0)</f>
        <v>0</v>
      </c>
      <c r="BJ279" s="18" t="s">
        <v>86</v>
      </c>
      <c r="BK279" s="193">
        <f>ROUND(I279*H279,2)</f>
        <v>0</v>
      </c>
      <c r="BL279" s="18" t="s">
        <v>193</v>
      </c>
      <c r="BM279" s="192" t="s">
        <v>378</v>
      </c>
    </row>
    <row r="280" s="15" customFormat="1">
      <c r="A280" s="15"/>
      <c r="B280" s="210"/>
      <c r="C280" s="15"/>
      <c r="D280" s="195" t="s">
        <v>167</v>
      </c>
      <c r="E280" s="211" t="s">
        <v>1</v>
      </c>
      <c r="F280" s="212" t="s">
        <v>86</v>
      </c>
      <c r="G280" s="15"/>
      <c r="H280" s="213">
        <v>1</v>
      </c>
      <c r="I280" s="214"/>
      <c r="J280" s="15"/>
      <c r="K280" s="15"/>
      <c r="L280" s="210"/>
      <c r="M280" s="215"/>
      <c r="N280" s="216"/>
      <c r="O280" s="216"/>
      <c r="P280" s="216"/>
      <c r="Q280" s="216"/>
      <c r="R280" s="216"/>
      <c r="S280" s="216"/>
      <c r="T280" s="217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11" t="s">
        <v>167</v>
      </c>
      <c r="AU280" s="211" t="s">
        <v>88</v>
      </c>
      <c r="AV280" s="15" t="s">
        <v>88</v>
      </c>
      <c r="AW280" s="15" t="s">
        <v>34</v>
      </c>
      <c r="AX280" s="15" t="s">
        <v>79</v>
      </c>
      <c r="AY280" s="211" t="s">
        <v>159</v>
      </c>
    </row>
    <row r="281" s="14" customFormat="1">
      <c r="A281" s="14"/>
      <c r="B281" s="202"/>
      <c r="C281" s="14"/>
      <c r="D281" s="195" t="s">
        <v>167</v>
      </c>
      <c r="E281" s="203" t="s">
        <v>1</v>
      </c>
      <c r="F281" s="204" t="s">
        <v>169</v>
      </c>
      <c r="G281" s="14"/>
      <c r="H281" s="205">
        <v>1</v>
      </c>
      <c r="I281" s="206"/>
      <c r="J281" s="14"/>
      <c r="K281" s="14"/>
      <c r="L281" s="202"/>
      <c r="M281" s="207"/>
      <c r="N281" s="208"/>
      <c r="O281" s="208"/>
      <c r="P281" s="208"/>
      <c r="Q281" s="208"/>
      <c r="R281" s="208"/>
      <c r="S281" s="208"/>
      <c r="T281" s="209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03" t="s">
        <v>167</v>
      </c>
      <c r="AU281" s="203" t="s">
        <v>88</v>
      </c>
      <c r="AV281" s="14" t="s">
        <v>166</v>
      </c>
      <c r="AW281" s="14" t="s">
        <v>34</v>
      </c>
      <c r="AX281" s="14" t="s">
        <v>86</v>
      </c>
      <c r="AY281" s="203" t="s">
        <v>159</v>
      </c>
    </row>
    <row r="282" s="2" customFormat="1" ht="24.15" customHeight="1">
      <c r="A282" s="37"/>
      <c r="B282" s="179"/>
      <c r="C282" s="180" t="s">
        <v>379</v>
      </c>
      <c r="D282" s="180" t="s">
        <v>162</v>
      </c>
      <c r="E282" s="181" t="s">
        <v>777</v>
      </c>
      <c r="F282" s="182" t="s">
        <v>778</v>
      </c>
      <c r="G282" s="183" t="s">
        <v>403</v>
      </c>
      <c r="H282" s="184">
        <v>1</v>
      </c>
      <c r="I282" s="185"/>
      <c r="J282" s="186">
        <f>ROUND(I282*H282,2)</f>
        <v>0</v>
      </c>
      <c r="K282" s="187"/>
      <c r="L282" s="38"/>
      <c r="M282" s="188" t="s">
        <v>1</v>
      </c>
      <c r="N282" s="189" t="s">
        <v>44</v>
      </c>
      <c r="O282" s="76"/>
      <c r="P282" s="190">
        <f>O282*H282</f>
        <v>0</v>
      </c>
      <c r="Q282" s="190">
        <v>0</v>
      </c>
      <c r="R282" s="190">
        <f>Q282*H282</f>
        <v>0</v>
      </c>
      <c r="S282" s="190">
        <v>0</v>
      </c>
      <c r="T282" s="191">
        <f>S282*H282</f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192" t="s">
        <v>193</v>
      </c>
      <c r="AT282" s="192" t="s">
        <v>162</v>
      </c>
      <c r="AU282" s="192" t="s">
        <v>88</v>
      </c>
      <c r="AY282" s="18" t="s">
        <v>159</v>
      </c>
      <c r="BE282" s="193">
        <f>IF(N282="základní",J282,0)</f>
        <v>0</v>
      </c>
      <c r="BF282" s="193">
        <f>IF(N282="snížená",J282,0)</f>
        <v>0</v>
      </c>
      <c r="BG282" s="193">
        <f>IF(N282="zákl. přenesená",J282,0)</f>
        <v>0</v>
      </c>
      <c r="BH282" s="193">
        <f>IF(N282="sníž. přenesená",J282,0)</f>
        <v>0</v>
      </c>
      <c r="BI282" s="193">
        <f>IF(N282="nulová",J282,0)</f>
        <v>0</v>
      </c>
      <c r="BJ282" s="18" t="s">
        <v>86</v>
      </c>
      <c r="BK282" s="193">
        <f>ROUND(I282*H282,2)</f>
        <v>0</v>
      </c>
      <c r="BL282" s="18" t="s">
        <v>193</v>
      </c>
      <c r="BM282" s="192" t="s">
        <v>382</v>
      </c>
    </row>
    <row r="283" s="15" customFormat="1">
      <c r="A283" s="15"/>
      <c r="B283" s="210"/>
      <c r="C283" s="15"/>
      <c r="D283" s="195" t="s">
        <v>167</v>
      </c>
      <c r="E283" s="211" t="s">
        <v>1</v>
      </c>
      <c r="F283" s="212" t="s">
        <v>86</v>
      </c>
      <c r="G283" s="15"/>
      <c r="H283" s="213">
        <v>1</v>
      </c>
      <c r="I283" s="214"/>
      <c r="J283" s="15"/>
      <c r="K283" s="15"/>
      <c r="L283" s="210"/>
      <c r="M283" s="215"/>
      <c r="N283" s="216"/>
      <c r="O283" s="216"/>
      <c r="P283" s="216"/>
      <c r="Q283" s="216"/>
      <c r="R283" s="216"/>
      <c r="S283" s="216"/>
      <c r="T283" s="217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T283" s="211" t="s">
        <v>167</v>
      </c>
      <c r="AU283" s="211" t="s">
        <v>88</v>
      </c>
      <c r="AV283" s="15" t="s">
        <v>88</v>
      </c>
      <c r="AW283" s="15" t="s">
        <v>34</v>
      </c>
      <c r="AX283" s="15" t="s">
        <v>79</v>
      </c>
      <c r="AY283" s="211" t="s">
        <v>159</v>
      </c>
    </row>
    <row r="284" s="14" customFormat="1">
      <c r="A284" s="14"/>
      <c r="B284" s="202"/>
      <c r="C284" s="14"/>
      <c r="D284" s="195" t="s">
        <v>167</v>
      </c>
      <c r="E284" s="203" t="s">
        <v>1</v>
      </c>
      <c r="F284" s="204" t="s">
        <v>169</v>
      </c>
      <c r="G284" s="14"/>
      <c r="H284" s="205">
        <v>1</v>
      </c>
      <c r="I284" s="206"/>
      <c r="J284" s="14"/>
      <c r="K284" s="14"/>
      <c r="L284" s="202"/>
      <c r="M284" s="207"/>
      <c r="N284" s="208"/>
      <c r="O284" s="208"/>
      <c r="P284" s="208"/>
      <c r="Q284" s="208"/>
      <c r="R284" s="208"/>
      <c r="S284" s="208"/>
      <c r="T284" s="209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03" t="s">
        <v>167</v>
      </c>
      <c r="AU284" s="203" t="s">
        <v>88</v>
      </c>
      <c r="AV284" s="14" t="s">
        <v>166</v>
      </c>
      <c r="AW284" s="14" t="s">
        <v>34</v>
      </c>
      <c r="AX284" s="14" t="s">
        <v>86</v>
      </c>
      <c r="AY284" s="203" t="s">
        <v>159</v>
      </c>
    </row>
    <row r="285" s="2" customFormat="1" ht="24.15" customHeight="1">
      <c r="A285" s="37"/>
      <c r="B285" s="179"/>
      <c r="C285" s="180" t="s">
        <v>265</v>
      </c>
      <c r="D285" s="180" t="s">
        <v>162</v>
      </c>
      <c r="E285" s="181" t="s">
        <v>779</v>
      </c>
      <c r="F285" s="182" t="s">
        <v>780</v>
      </c>
      <c r="G285" s="183" t="s">
        <v>403</v>
      </c>
      <c r="H285" s="184">
        <v>1</v>
      </c>
      <c r="I285" s="185"/>
      <c r="J285" s="186">
        <f>ROUND(I285*H285,2)</f>
        <v>0</v>
      </c>
      <c r="K285" s="187"/>
      <c r="L285" s="38"/>
      <c r="M285" s="188" t="s">
        <v>1</v>
      </c>
      <c r="N285" s="189" t="s">
        <v>44</v>
      </c>
      <c r="O285" s="76"/>
      <c r="P285" s="190">
        <f>O285*H285</f>
        <v>0</v>
      </c>
      <c r="Q285" s="190">
        <v>0</v>
      </c>
      <c r="R285" s="190">
        <f>Q285*H285</f>
        <v>0</v>
      </c>
      <c r="S285" s="190">
        <v>0</v>
      </c>
      <c r="T285" s="191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192" t="s">
        <v>193</v>
      </c>
      <c r="AT285" s="192" t="s">
        <v>162</v>
      </c>
      <c r="AU285" s="192" t="s">
        <v>88</v>
      </c>
      <c r="AY285" s="18" t="s">
        <v>159</v>
      </c>
      <c r="BE285" s="193">
        <f>IF(N285="základní",J285,0)</f>
        <v>0</v>
      </c>
      <c r="BF285" s="193">
        <f>IF(N285="snížená",J285,0)</f>
        <v>0</v>
      </c>
      <c r="BG285" s="193">
        <f>IF(N285="zákl. přenesená",J285,0)</f>
        <v>0</v>
      </c>
      <c r="BH285" s="193">
        <f>IF(N285="sníž. přenesená",J285,0)</f>
        <v>0</v>
      </c>
      <c r="BI285" s="193">
        <f>IF(N285="nulová",J285,0)</f>
        <v>0</v>
      </c>
      <c r="BJ285" s="18" t="s">
        <v>86</v>
      </c>
      <c r="BK285" s="193">
        <f>ROUND(I285*H285,2)</f>
        <v>0</v>
      </c>
      <c r="BL285" s="18" t="s">
        <v>193</v>
      </c>
      <c r="BM285" s="192" t="s">
        <v>386</v>
      </c>
    </row>
    <row r="286" s="15" customFormat="1">
      <c r="A286" s="15"/>
      <c r="B286" s="210"/>
      <c r="C286" s="15"/>
      <c r="D286" s="195" t="s">
        <v>167</v>
      </c>
      <c r="E286" s="211" t="s">
        <v>1</v>
      </c>
      <c r="F286" s="212" t="s">
        <v>86</v>
      </c>
      <c r="G286" s="15"/>
      <c r="H286" s="213">
        <v>1</v>
      </c>
      <c r="I286" s="214"/>
      <c r="J286" s="15"/>
      <c r="K286" s="15"/>
      <c r="L286" s="210"/>
      <c r="M286" s="215"/>
      <c r="N286" s="216"/>
      <c r="O286" s="216"/>
      <c r="P286" s="216"/>
      <c r="Q286" s="216"/>
      <c r="R286" s="216"/>
      <c r="S286" s="216"/>
      <c r="T286" s="217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211" t="s">
        <v>167</v>
      </c>
      <c r="AU286" s="211" t="s">
        <v>88</v>
      </c>
      <c r="AV286" s="15" t="s">
        <v>88</v>
      </c>
      <c r="AW286" s="15" t="s">
        <v>34</v>
      </c>
      <c r="AX286" s="15" t="s">
        <v>79</v>
      </c>
      <c r="AY286" s="211" t="s">
        <v>159</v>
      </c>
    </row>
    <row r="287" s="14" customFormat="1">
      <c r="A287" s="14"/>
      <c r="B287" s="202"/>
      <c r="C287" s="14"/>
      <c r="D287" s="195" t="s">
        <v>167</v>
      </c>
      <c r="E287" s="203" t="s">
        <v>1</v>
      </c>
      <c r="F287" s="204" t="s">
        <v>169</v>
      </c>
      <c r="G287" s="14"/>
      <c r="H287" s="205">
        <v>1</v>
      </c>
      <c r="I287" s="206"/>
      <c r="J287" s="14"/>
      <c r="K287" s="14"/>
      <c r="L287" s="202"/>
      <c r="M287" s="207"/>
      <c r="N287" s="208"/>
      <c r="O287" s="208"/>
      <c r="P287" s="208"/>
      <c r="Q287" s="208"/>
      <c r="R287" s="208"/>
      <c r="S287" s="208"/>
      <c r="T287" s="209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03" t="s">
        <v>167</v>
      </c>
      <c r="AU287" s="203" t="s">
        <v>88</v>
      </c>
      <c r="AV287" s="14" t="s">
        <v>166</v>
      </c>
      <c r="AW287" s="14" t="s">
        <v>34</v>
      </c>
      <c r="AX287" s="14" t="s">
        <v>86</v>
      </c>
      <c r="AY287" s="203" t="s">
        <v>159</v>
      </c>
    </row>
    <row r="288" s="2" customFormat="1" ht="24.15" customHeight="1">
      <c r="A288" s="37"/>
      <c r="B288" s="179"/>
      <c r="C288" s="180" t="s">
        <v>389</v>
      </c>
      <c r="D288" s="180" t="s">
        <v>162</v>
      </c>
      <c r="E288" s="181" t="s">
        <v>781</v>
      </c>
      <c r="F288" s="182" t="s">
        <v>782</v>
      </c>
      <c r="G288" s="183" t="s">
        <v>403</v>
      </c>
      <c r="H288" s="184">
        <v>1</v>
      </c>
      <c r="I288" s="185"/>
      <c r="J288" s="186">
        <f>ROUND(I288*H288,2)</f>
        <v>0</v>
      </c>
      <c r="K288" s="187"/>
      <c r="L288" s="38"/>
      <c r="M288" s="188" t="s">
        <v>1</v>
      </c>
      <c r="N288" s="189" t="s">
        <v>44</v>
      </c>
      <c r="O288" s="76"/>
      <c r="P288" s="190">
        <f>O288*H288</f>
        <v>0</v>
      </c>
      <c r="Q288" s="190">
        <v>0</v>
      </c>
      <c r="R288" s="190">
        <f>Q288*H288</f>
        <v>0</v>
      </c>
      <c r="S288" s="190">
        <v>0</v>
      </c>
      <c r="T288" s="191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192" t="s">
        <v>193</v>
      </c>
      <c r="AT288" s="192" t="s">
        <v>162</v>
      </c>
      <c r="AU288" s="192" t="s">
        <v>88</v>
      </c>
      <c r="AY288" s="18" t="s">
        <v>159</v>
      </c>
      <c r="BE288" s="193">
        <f>IF(N288="základní",J288,0)</f>
        <v>0</v>
      </c>
      <c r="BF288" s="193">
        <f>IF(N288="snížená",J288,0)</f>
        <v>0</v>
      </c>
      <c r="BG288" s="193">
        <f>IF(N288="zákl. přenesená",J288,0)</f>
        <v>0</v>
      </c>
      <c r="BH288" s="193">
        <f>IF(N288="sníž. přenesená",J288,0)</f>
        <v>0</v>
      </c>
      <c r="BI288" s="193">
        <f>IF(N288="nulová",J288,0)</f>
        <v>0</v>
      </c>
      <c r="BJ288" s="18" t="s">
        <v>86</v>
      </c>
      <c r="BK288" s="193">
        <f>ROUND(I288*H288,2)</f>
        <v>0</v>
      </c>
      <c r="BL288" s="18" t="s">
        <v>193</v>
      </c>
      <c r="BM288" s="192" t="s">
        <v>392</v>
      </c>
    </row>
    <row r="289" s="15" customFormat="1">
      <c r="A289" s="15"/>
      <c r="B289" s="210"/>
      <c r="C289" s="15"/>
      <c r="D289" s="195" t="s">
        <v>167</v>
      </c>
      <c r="E289" s="211" t="s">
        <v>1</v>
      </c>
      <c r="F289" s="212" t="s">
        <v>86</v>
      </c>
      <c r="G289" s="15"/>
      <c r="H289" s="213">
        <v>1</v>
      </c>
      <c r="I289" s="214"/>
      <c r="J289" s="15"/>
      <c r="K289" s="15"/>
      <c r="L289" s="210"/>
      <c r="M289" s="215"/>
      <c r="N289" s="216"/>
      <c r="O289" s="216"/>
      <c r="P289" s="216"/>
      <c r="Q289" s="216"/>
      <c r="R289" s="216"/>
      <c r="S289" s="216"/>
      <c r="T289" s="217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11" t="s">
        <v>167</v>
      </c>
      <c r="AU289" s="211" t="s">
        <v>88</v>
      </c>
      <c r="AV289" s="15" t="s">
        <v>88</v>
      </c>
      <c r="AW289" s="15" t="s">
        <v>34</v>
      </c>
      <c r="AX289" s="15" t="s">
        <v>79</v>
      </c>
      <c r="AY289" s="211" t="s">
        <v>159</v>
      </c>
    </row>
    <row r="290" s="14" customFormat="1">
      <c r="A290" s="14"/>
      <c r="B290" s="202"/>
      <c r="C290" s="14"/>
      <c r="D290" s="195" t="s">
        <v>167</v>
      </c>
      <c r="E290" s="203" t="s">
        <v>1</v>
      </c>
      <c r="F290" s="204" t="s">
        <v>169</v>
      </c>
      <c r="G290" s="14"/>
      <c r="H290" s="205">
        <v>1</v>
      </c>
      <c r="I290" s="206"/>
      <c r="J290" s="14"/>
      <c r="K290" s="14"/>
      <c r="L290" s="202"/>
      <c r="M290" s="207"/>
      <c r="N290" s="208"/>
      <c r="O290" s="208"/>
      <c r="P290" s="208"/>
      <c r="Q290" s="208"/>
      <c r="R290" s="208"/>
      <c r="S290" s="208"/>
      <c r="T290" s="209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03" t="s">
        <v>167</v>
      </c>
      <c r="AU290" s="203" t="s">
        <v>88</v>
      </c>
      <c r="AV290" s="14" t="s">
        <v>166</v>
      </c>
      <c r="AW290" s="14" t="s">
        <v>34</v>
      </c>
      <c r="AX290" s="14" t="s">
        <v>86</v>
      </c>
      <c r="AY290" s="203" t="s">
        <v>159</v>
      </c>
    </row>
    <row r="291" s="2" customFormat="1" ht="24.15" customHeight="1">
      <c r="A291" s="37"/>
      <c r="B291" s="179"/>
      <c r="C291" s="180" t="s">
        <v>269</v>
      </c>
      <c r="D291" s="180" t="s">
        <v>162</v>
      </c>
      <c r="E291" s="181" t="s">
        <v>783</v>
      </c>
      <c r="F291" s="182" t="s">
        <v>784</v>
      </c>
      <c r="G291" s="183" t="s">
        <v>403</v>
      </c>
      <c r="H291" s="184">
        <v>1</v>
      </c>
      <c r="I291" s="185"/>
      <c r="J291" s="186">
        <f>ROUND(I291*H291,2)</f>
        <v>0</v>
      </c>
      <c r="K291" s="187"/>
      <c r="L291" s="38"/>
      <c r="M291" s="188" t="s">
        <v>1</v>
      </c>
      <c r="N291" s="189" t="s">
        <v>44</v>
      </c>
      <c r="O291" s="76"/>
      <c r="P291" s="190">
        <f>O291*H291</f>
        <v>0</v>
      </c>
      <c r="Q291" s="190">
        <v>0</v>
      </c>
      <c r="R291" s="190">
        <f>Q291*H291</f>
        <v>0</v>
      </c>
      <c r="S291" s="190">
        <v>0</v>
      </c>
      <c r="T291" s="191">
        <f>S291*H291</f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192" t="s">
        <v>193</v>
      </c>
      <c r="AT291" s="192" t="s">
        <v>162</v>
      </c>
      <c r="AU291" s="192" t="s">
        <v>88</v>
      </c>
      <c r="AY291" s="18" t="s">
        <v>159</v>
      </c>
      <c r="BE291" s="193">
        <f>IF(N291="základní",J291,0)</f>
        <v>0</v>
      </c>
      <c r="BF291" s="193">
        <f>IF(N291="snížená",J291,0)</f>
        <v>0</v>
      </c>
      <c r="BG291" s="193">
        <f>IF(N291="zákl. přenesená",J291,0)</f>
        <v>0</v>
      </c>
      <c r="BH291" s="193">
        <f>IF(N291="sníž. přenesená",J291,0)</f>
        <v>0</v>
      </c>
      <c r="BI291" s="193">
        <f>IF(N291="nulová",J291,0)</f>
        <v>0</v>
      </c>
      <c r="BJ291" s="18" t="s">
        <v>86</v>
      </c>
      <c r="BK291" s="193">
        <f>ROUND(I291*H291,2)</f>
        <v>0</v>
      </c>
      <c r="BL291" s="18" t="s">
        <v>193</v>
      </c>
      <c r="BM291" s="192" t="s">
        <v>395</v>
      </c>
    </row>
    <row r="292" s="15" customFormat="1">
      <c r="A292" s="15"/>
      <c r="B292" s="210"/>
      <c r="C292" s="15"/>
      <c r="D292" s="195" t="s">
        <v>167</v>
      </c>
      <c r="E292" s="211" t="s">
        <v>1</v>
      </c>
      <c r="F292" s="212" t="s">
        <v>86</v>
      </c>
      <c r="G292" s="15"/>
      <c r="H292" s="213">
        <v>1</v>
      </c>
      <c r="I292" s="214"/>
      <c r="J292" s="15"/>
      <c r="K292" s="15"/>
      <c r="L292" s="210"/>
      <c r="M292" s="215"/>
      <c r="N292" s="216"/>
      <c r="O292" s="216"/>
      <c r="P292" s="216"/>
      <c r="Q292" s="216"/>
      <c r="R292" s="216"/>
      <c r="S292" s="216"/>
      <c r="T292" s="217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T292" s="211" t="s">
        <v>167</v>
      </c>
      <c r="AU292" s="211" t="s">
        <v>88</v>
      </c>
      <c r="AV292" s="15" t="s">
        <v>88</v>
      </c>
      <c r="AW292" s="15" t="s">
        <v>34</v>
      </c>
      <c r="AX292" s="15" t="s">
        <v>79</v>
      </c>
      <c r="AY292" s="211" t="s">
        <v>159</v>
      </c>
    </row>
    <row r="293" s="14" customFormat="1">
      <c r="A293" s="14"/>
      <c r="B293" s="202"/>
      <c r="C293" s="14"/>
      <c r="D293" s="195" t="s">
        <v>167</v>
      </c>
      <c r="E293" s="203" t="s">
        <v>1</v>
      </c>
      <c r="F293" s="204" t="s">
        <v>169</v>
      </c>
      <c r="G293" s="14"/>
      <c r="H293" s="205">
        <v>1</v>
      </c>
      <c r="I293" s="206"/>
      <c r="J293" s="14"/>
      <c r="K293" s="14"/>
      <c r="L293" s="202"/>
      <c r="M293" s="207"/>
      <c r="N293" s="208"/>
      <c r="O293" s="208"/>
      <c r="P293" s="208"/>
      <c r="Q293" s="208"/>
      <c r="R293" s="208"/>
      <c r="S293" s="208"/>
      <c r="T293" s="209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03" t="s">
        <v>167</v>
      </c>
      <c r="AU293" s="203" t="s">
        <v>88</v>
      </c>
      <c r="AV293" s="14" t="s">
        <v>166</v>
      </c>
      <c r="AW293" s="14" t="s">
        <v>34</v>
      </c>
      <c r="AX293" s="14" t="s">
        <v>86</v>
      </c>
      <c r="AY293" s="203" t="s">
        <v>159</v>
      </c>
    </row>
    <row r="294" s="2" customFormat="1" ht="24.15" customHeight="1">
      <c r="A294" s="37"/>
      <c r="B294" s="179"/>
      <c r="C294" s="180" t="s">
        <v>400</v>
      </c>
      <c r="D294" s="180" t="s">
        <v>162</v>
      </c>
      <c r="E294" s="181" t="s">
        <v>785</v>
      </c>
      <c r="F294" s="182" t="s">
        <v>786</v>
      </c>
      <c r="G294" s="183" t="s">
        <v>441</v>
      </c>
      <c r="H294" s="229"/>
      <c r="I294" s="185"/>
      <c r="J294" s="186">
        <f>ROUND(I294*H294,2)</f>
        <v>0</v>
      </c>
      <c r="K294" s="187"/>
      <c r="L294" s="38"/>
      <c r="M294" s="188" t="s">
        <v>1</v>
      </c>
      <c r="N294" s="189" t="s">
        <v>44</v>
      </c>
      <c r="O294" s="76"/>
      <c r="P294" s="190">
        <f>O294*H294</f>
        <v>0</v>
      </c>
      <c r="Q294" s="190">
        <v>0</v>
      </c>
      <c r="R294" s="190">
        <f>Q294*H294</f>
        <v>0</v>
      </c>
      <c r="S294" s="190">
        <v>0</v>
      </c>
      <c r="T294" s="191">
        <f>S294*H294</f>
        <v>0</v>
      </c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R294" s="192" t="s">
        <v>193</v>
      </c>
      <c r="AT294" s="192" t="s">
        <v>162</v>
      </c>
      <c r="AU294" s="192" t="s">
        <v>88</v>
      </c>
      <c r="AY294" s="18" t="s">
        <v>159</v>
      </c>
      <c r="BE294" s="193">
        <f>IF(N294="základní",J294,0)</f>
        <v>0</v>
      </c>
      <c r="BF294" s="193">
        <f>IF(N294="snížená",J294,0)</f>
        <v>0</v>
      </c>
      <c r="BG294" s="193">
        <f>IF(N294="zákl. přenesená",J294,0)</f>
        <v>0</v>
      </c>
      <c r="BH294" s="193">
        <f>IF(N294="sníž. přenesená",J294,0)</f>
        <v>0</v>
      </c>
      <c r="BI294" s="193">
        <f>IF(N294="nulová",J294,0)</f>
        <v>0</v>
      </c>
      <c r="BJ294" s="18" t="s">
        <v>86</v>
      </c>
      <c r="BK294" s="193">
        <f>ROUND(I294*H294,2)</f>
        <v>0</v>
      </c>
      <c r="BL294" s="18" t="s">
        <v>193</v>
      </c>
      <c r="BM294" s="192" t="s">
        <v>404</v>
      </c>
    </row>
    <row r="295" s="2" customFormat="1" ht="24.15" customHeight="1">
      <c r="A295" s="37"/>
      <c r="B295" s="179"/>
      <c r="C295" s="180" t="s">
        <v>272</v>
      </c>
      <c r="D295" s="180" t="s">
        <v>162</v>
      </c>
      <c r="E295" s="181" t="s">
        <v>787</v>
      </c>
      <c r="F295" s="182" t="s">
        <v>788</v>
      </c>
      <c r="G295" s="183" t="s">
        <v>441</v>
      </c>
      <c r="H295" s="229"/>
      <c r="I295" s="185"/>
      <c r="J295" s="186">
        <f>ROUND(I295*H295,2)</f>
        <v>0</v>
      </c>
      <c r="K295" s="187"/>
      <c r="L295" s="38"/>
      <c r="M295" s="188" t="s">
        <v>1</v>
      </c>
      <c r="N295" s="189" t="s">
        <v>44</v>
      </c>
      <c r="O295" s="76"/>
      <c r="P295" s="190">
        <f>O295*H295</f>
        <v>0</v>
      </c>
      <c r="Q295" s="190">
        <v>0</v>
      </c>
      <c r="R295" s="190">
        <f>Q295*H295</f>
        <v>0</v>
      </c>
      <c r="S295" s="190">
        <v>0</v>
      </c>
      <c r="T295" s="191">
        <f>S295*H295</f>
        <v>0</v>
      </c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R295" s="192" t="s">
        <v>193</v>
      </c>
      <c r="AT295" s="192" t="s">
        <v>162</v>
      </c>
      <c r="AU295" s="192" t="s">
        <v>88</v>
      </c>
      <c r="AY295" s="18" t="s">
        <v>159</v>
      </c>
      <c r="BE295" s="193">
        <f>IF(N295="základní",J295,0)</f>
        <v>0</v>
      </c>
      <c r="BF295" s="193">
        <f>IF(N295="snížená",J295,0)</f>
        <v>0</v>
      </c>
      <c r="BG295" s="193">
        <f>IF(N295="zákl. přenesená",J295,0)</f>
        <v>0</v>
      </c>
      <c r="BH295" s="193">
        <f>IF(N295="sníž. přenesená",J295,0)</f>
        <v>0</v>
      </c>
      <c r="BI295" s="193">
        <f>IF(N295="nulová",J295,0)</f>
        <v>0</v>
      </c>
      <c r="BJ295" s="18" t="s">
        <v>86</v>
      </c>
      <c r="BK295" s="193">
        <f>ROUND(I295*H295,2)</f>
        <v>0</v>
      </c>
      <c r="BL295" s="18" t="s">
        <v>193</v>
      </c>
      <c r="BM295" s="192" t="s">
        <v>409</v>
      </c>
    </row>
    <row r="296" s="12" customFormat="1" ht="22.8" customHeight="1">
      <c r="A296" s="12"/>
      <c r="B296" s="166"/>
      <c r="C296" s="12"/>
      <c r="D296" s="167" t="s">
        <v>78</v>
      </c>
      <c r="E296" s="177" t="s">
        <v>447</v>
      </c>
      <c r="F296" s="177" t="s">
        <v>789</v>
      </c>
      <c r="G296" s="12"/>
      <c r="H296" s="12"/>
      <c r="I296" s="169"/>
      <c r="J296" s="178">
        <f>BK296</f>
        <v>0</v>
      </c>
      <c r="K296" s="12"/>
      <c r="L296" s="166"/>
      <c r="M296" s="171"/>
      <c r="N296" s="172"/>
      <c r="O296" s="172"/>
      <c r="P296" s="173">
        <f>SUM(P297:P301)</f>
        <v>0</v>
      </c>
      <c r="Q296" s="172"/>
      <c r="R296" s="173">
        <f>SUM(R297:R301)</f>
        <v>0</v>
      </c>
      <c r="S296" s="172"/>
      <c r="T296" s="174">
        <f>SUM(T297:T301)</f>
        <v>0</v>
      </c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R296" s="167" t="s">
        <v>88</v>
      </c>
      <c r="AT296" s="175" t="s">
        <v>78</v>
      </c>
      <c r="AU296" s="175" t="s">
        <v>86</v>
      </c>
      <c r="AY296" s="167" t="s">
        <v>159</v>
      </c>
      <c r="BK296" s="176">
        <f>SUM(BK297:BK301)</f>
        <v>0</v>
      </c>
    </row>
    <row r="297" s="2" customFormat="1" ht="24.15" customHeight="1">
      <c r="A297" s="37"/>
      <c r="B297" s="179"/>
      <c r="C297" s="180" t="s">
        <v>410</v>
      </c>
      <c r="D297" s="180" t="s">
        <v>162</v>
      </c>
      <c r="E297" s="181" t="s">
        <v>790</v>
      </c>
      <c r="F297" s="182" t="s">
        <v>791</v>
      </c>
      <c r="G297" s="183" t="s">
        <v>403</v>
      </c>
      <c r="H297" s="184">
        <v>3</v>
      </c>
      <c r="I297" s="185"/>
      <c r="J297" s="186">
        <f>ROUND(I297*H297,2)</f>
        <v>0</v>
      </c>
      <c r="K297" s="187"/>
      <c r="L297" s="38"/>
      <c r="M297" s="188" t="s">
        <v>1</v>
      </c>
      <c r="N297" s="189" t="s">
        <v>44</v>
      </c>
      <c r="O297" s="76"/>
      <c r="P297" s="190">
        <f>O297*H297</f>
        <v>0</v>
      </c>
      <c r="Q297" s="190">
        <v>0</v>
      </c>
      <c r="R297" s="190">
        <f>Q297*H297</f>
        <v>0</v>
      </c>
      <c r="S297" s="190">
        <v>0</v>
      </c>
      <c r="T297" s="191">
        <f>S297*H297</f>
        <v>0</v>
      </c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R297" s="192" t="s">
        <v>193</v>
      </c>
      <c r="AT297" s="192" t="s">
        <v>162</v>
      </c>
      <c r="AU297" s="192" t="s">
        <v>88</v>
      </c>
      <c r="AY297" s="18" t="s">
        <v>159</v>
      </c>
      <c r="BE297" s="193">
        <f>IF(N297="základní",J297,0)</f>
        <v>0</v>
      </c>
      <c r="BF297" s="193">
        <f>IF(N297="snížená",J297,0)</f>
        <v>0</v>
      </c>
      <c r="BG297" s="193">
        <f>IF(N297="zákl. přenesená",J297,0)</f>
        <v>0</v>
      </c>
      <c r="BH297" s="193">
        <f>IF(N297="sníž. přenesená",J297,0)</f>
        <v>0</v>
      </c>
      <c r="BI297" s="193">
        <f>IF(N297="nulová",J297,0)</f>
        <v>0</v>
      </c>
      <c r="BJ297" s="18" t="s">
        <v>86</v>
      </c>
      <c r="BK297" s="193">
        <f>ROUND(I297*H297,2)</f>
        <v>0</v>
      </c>
      <c r="BL297" s="18" t="s">
        <v>193</v>
      </c>
      <c r="BM297" s="192" t="s">
        <v>413</v>
      </c>
    </row>
    <row r="298" s="15" customFormat="1">
      <c r="A298" s="15"/>
      <c r="B298" s="210"/>
      <c r="C298" s="15"/>
      <c r="D298" s="195" t="s">
        <v>167</v>
      </c>
      <c r="E298" s="211" t="s">
        <v>1</v>
      </c>
      <c r="F298" s="212" t="s">
        <v>792</v>
      </c>
      <c r="G298" s="15"/>
      <c r="H298" s="213">
        <v>3</v>
      </c>
      <c r="I298" s="214"/>
      <c r="J298" s="15"/>
      <c r="K298" s="15"/>
      <c r="L298" s="210"/>
      <c r="M298" s="215"/>
      <c r="N298" s="216"/>
      <c r="O298" s="216"/>
      <c r="P298" s="216"/>
      <c r="Q298" s="216"/>
      <c r="R298" s="216"/>
      <c r="S298" s="216"/>
      <c r="T298" s="217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T298" s="211" t="s">
        <v>167</v>
      </c>
      <c r="AU298" s="211" t="s">
        <v>88</v>
      </c>
      <c r="AV298" s="15" t="s">
        <v>88</v>
      </c>
      <c r="AW298" s="15" t="s">
        <v>34</v>
      </c>
      <c r="AX298" s="15" t="s">
        <v>79</v>
      </c>
      <c r="AY298" s="211" t="s">
        <v>159</v>
      </c>
    </row>
    <row r="299" s="14" customFormat="1">
      <c r="A299" s="14"/>
      <c r="B299" s="202"/>
      <c r="C299" s="14"/>
      <c r="D299" s="195" t="s">
        <v>167</v>
      </c>
      <c r="E299" s="203" t="s">
        <v>1</v>
      </c>
      <c r="F299" s="204" t="s">
        <v>169</v>
      </c>
      <c r="G299" s="14"/>
      <c r="H299" s="205">
        <v>3</v>
      </c>
      <c r="I299" s="206"/>
      <c r="J299" s="14"/>
      <c r="K299" s="14"/>
      <c r="L299" s="202"/>
      <c r="M299" s="207"/>
      <c r="N299" s="208"/>
      <c r="O299" s="208"/>
      <c r="P299" s="208"/>
      <c r="Q299" s="208"/>
      <c r="R299" s="208"/>
      <c r="S299" s="208"/>
      <c r="T299" s="209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03" t="s">
        <v>167</v>
      </c>
      <c r="AU299" s="203" t="s">
        <v>88</v>
      </c>
      <c r="AV299" s="14" t="s">
        <v>166</v>
      </c>
      <c r="AW299" s="14" t="s">
        <v>34</v>
      </c>
      <c r="AX299" s="14" t="s">
        <v>86</v>
      </c>
      <c r="AY299" s="203" t="s">
        <v>159</v>
      </c>
    </row>
    <row r="300" s="2" customFormat="1" ht="24.15" customHeight="1">
      <c r="A300" s="37"/>
      <c r="B300" s="179"/>
      <c r="C300" s="180" t="s">
        <v>277</v>
      </c>
      <c r="D300" s="180" t="s">
        <v>162</v>
      </c>
      <c r="E300" s="181" t="s">
        <v>454</v>
      </c>
      <c r="F300" s="182" t="s">
        <v>455</v>
      </c>
      <c r="G300" s="183" t="s">
        <v>441</v>
      </c>
      <c r="H300" s="229"/>
      <c r="I300" s="185"/>
      <c r="J300" s="186">
        <f>ROUND(I300*H300,2)</f>
        <v>0</v>
      </c>
      <c r="K300" s="187"/>
      <c r="L300" s="38"/>
      <c r="M300" s="188" t="s">
        <v>1</v>
      </c>
      <c r="N300" s="189" t="s">
        <v>44</v>
      </c>
      <c r="O300" s="76"/>
      <c r="P300" s="190">
        <f>O300*H300</f>
        <v>0</v>
      </c>
      <c r="Q300" s="190">
        <v>0</v>
      </c>
      <c r="R300" s="190">
        <f>Q300*H300</f>
        <v>0</v>
      </c>
      <c r="S300" s="190">
        <v>0</v>
      </c>
      <c r="T300" s="191">
        <f>S300*H300</f>
        <v>0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R300" s="192" t="s">
        <v>193</v>
      </c>
      <c r="AT300" s="192" t="s">
        <v>162</v>
      </c>
      <c r="AU300" s="192" t="s">
        <v>88</v>
      </c>
      <c r="AY300" s="18" t="s">
        <v>159</v>
      </c>
      <c r="BE300" s="193">
        <f>IF(N300="základní",J300,0)</f>
        <v>0</v>
      </c>
      <c r="BF300" s="193">
        <f>IF(N300="snížená",J300,0)</f>
        <v>0</v>
      </c>
      <c r="BG300" s="193">
        <f>IF(N300="zákl. přenesená",J300,0)</f>
        <v>0</v>
      </c>
      <c r="BH300" s="193">
        <f>IF(N300="sníž. přenesená",J300,0)</f>
        <v>0</v>
      </c>
      <c r="BI300" s="193">
        <f>IF(N300="nulová",J300,0)</f>
        <v>0</v>
      </c>
      <c r="BJ300" s="18" t="s">
        <v>86</v>
      </c>
      <c r="BK300" s="193">
        <f>ROUND(I300*H300,2)</f>
        <v>0</v>
      </c>
      <c r="BL300" s="18" t="s">
        <v>193</v>
      </c>
      <c r="BM300" s="192" t="s">
        <v>417</v>
      </c>
    </row>
    <row r="301" s="2" customFormat="1" ht="33" customHeight="1">
      <c r="A301" s="37"/>
      <c r="B301" s="179"/>
      <c r="C301" s="180" t="s">
        <v>418</v>
      </c>
      <c r="D301" s="180" t="s">
        <v>162</v>
      </c>
      <c r="E301" s="181" t="s">
        <v>457</v>
      </c>
      <c r="F301" s="182" t="s">
        <v>458</v>
      </c>
      <c r="G301" s="183" t="s">
        <v>441</v>
      </c>
      <c r="H301" s="229"/>
      <c r="I301" s="185"/>
      <c r="J301" s="186">
        <f>ROUND(I301*H301,2)</f>
        <v>0</v>
      </c>
      <c r="K301" s="187"/>
      <c r="L301" s="38"/>
      <c r="M301" s="188" t="s">
        <v>1</v>
      </c>
      <c r="N301" s="189" t="s">
        <v>44</v>
      </c>
      <c r="O301" s="76"/>
      <c r="P301" s="190">
        <f>O301*H301</f>
        <v>0</v>
      </c>
      <c r="Q301" s="190">
        <v>0</v>
      </c>
      <c r="R301" s="190">
        <f>Q301*H301</f>
        <v>0</v>
      </c>
      <c r="S301" s="190">
        <v>0</v>
      </c>
      <c r="T301" s="191">
        <f>S301*H301</f>
        <v>0</v>
      </c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R301" s="192" t="s">
        <v>193</v>
      </c>
      <c r="AT301" s="192" t="s">
        <v>162</v>
      </c>
      <c r="AU301" s="192" t="s">
        <v>88</v>
      </c>
      <c r="AY301" s="18" t="s">
        <v>159</v>
      </c>
      <c r="BE301" s="193">
        <f>IF(N301="základní",J301,0)</f>
        <v>0</v>
      </c>
      <c r="BF301" s="193">
        <f>IF(N301="snížená",J301,0)</f>
        <v>0</v>
      </c>
      <c r="BG301" s="193">
        <f>IF(N301="zákl. přenesená",J301,0)</f>
        <v>0</v>
      </c>
      <c r="BH301" s="193">
        <f>IF(N301="sníž. přenesená",J301,0)</f>
        <v>0</v>
      </c>
      <c r="BI301" s="193">
        <f>IF(N301="nulová",J301,0)</f>
        <v>0</v>
      </c>
      <c r="BJ301" s="18" t="s">
        <v>86</v>
      </c>
      <c r="BK301" s="193">
        <f>ROUND(I301*H301,2)</f>
        <v>0</v>
      </c>
      <c r="BL301" s="18" t="s">
        <v>193</v>
      </c>
      <c r="BM301" s="192" t="s">
        <v>421</v>
      </c>
    </row>
    <row r="302" s="12" customFormat="1" ht="22.8" customHeight="1">
      <c r="A302" s="12"/>
      <c r="B302" s="166"/>
      <c r="C302" s="12"/>
      <c r="D302" s="167" t="s">
        <v>78</v>
      </c>
      <c r="E302" s="177" t="s">
        <v>460</v>
      </c>
      <c r="F302" s="177" t="s">
        <v>461</v>
      </c>
      <c r="G302" s="12"/>
      <c r="H302" s="12"/>
      <c r="I302" s="169"/>
      <c r="J302" s="178">
        <f>BK302</f>
        <v>0</v>
      </c>
      <c r="K302" s="12"/>
      <c r="L302" s="166"/>
      <c r="M302" s="171"/>
      <c r="N302" s="172"/>
      <c r="O302" s="172"/>
      <c r="P302" s="173">
        <f>SUM(P303:P305)</f>
        <v>0</v>
      </c>
      <c r="Q302" s="172"/>
      <c r="R302" s="173">
        <f>SUM(R303:R305)</f>
        <v>0</v>
      </c>
      <c r="S302" s="172"/>
      <c r="T302" s="174">
        <f>SUM(T303:T305)</f>
        <v>0</v>
      </c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R302" s="167" t="s">
        <v>88</v>
      </c>
      <c r="AT302" s="175" t="s">
        <v>78</v>
      </c>
      <c r="AU302" s="175" t="s">
        <v>86</v>
      </c>
      <c r="AY302" s="167" t="s">
        <v>159</v>
      </c>
      <c r="BK302" s="176">
        <f>SUM(BK303:BK305)</f>
        <v>0</v>
      </c>
    </row>
    <row r="303" s="2" customFormat="1" ht="24.15" customHeight="1">
      <c r="A303" s="37"/>
      <c r="B303" s="179"/>
      <c r="C303" s="180" t="s">
        <v>280</v>
      </c>
      <c r="D303" s="180" t="s">
        <v>162</v>
      </c>
      <c r="E303" s="181" t="s">
        <v>793</v>
      </c>
      <c r="F303" s="182" t="s">
        <v>794</v>
      </c>
      <c r="G303" s="183" t="s">
        <v>403</v>
      </c>
      <c r="H303" s="184">
        <v>1</v>
      </c>
      <c r="I303" s="185"/>
      <c r="J303" s="186">
        <f>ROUND(I303*H303,2)</f>
        <v>0</v>
      </c>
      <c r="K303" s="187"/>
      <c r="L303" s="38"/>
      <c r="M303" s="188" t="s">
        <v>1</v>
      </c>
      <c r="N303" s="189" t="s">
        <v>44</v>
      </c>
      <c r="O303" s="76"/>
      <c r="P303" s="190">
        <f>O303*H303</f>
        <v>0</v>
      </c>
      <c r="Q303" s="190">
        <v>0</v>
      </c>
      <c r="R303" s="190">
        <f>Q303*H303</f>
        <v>0</v>
      </c>
      <c r="S303" s="190">
        <v>0</v>
      </c>
      <c r="T303" s="191">
        <f>S303*H303</f>
        <v>0</v>
      </c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R303" s="192" t="s">
        <v>193</v>
      </c>
      <c r="AT303" s="192" t="s">
        <v>162</v>
      </c>
      <c r="AU303" s="192" t="s">
        <v>88</v>
      </c>
      <c r="AY303" s="18" t="s">
        <v>159</v>
      </c>
      <c r="BE303" s="193">
        <f>IF(N303="základní",J303,0)</f>
        <v>0</v>
      </c>
      <c r="BF303" s="193">
        <f>IF(N303="snížená",J303,0)</f>
        <v>0</v>
      </c>
      <c r="BG303" s="193">
        <f>IF(N303="zákl. přenesená",J303,0)</f>
        <v>0</v>
      </c>
      <c r="BH303" s="193">
        <f>IF(N303="sníž. přenesená",J303,0)</f>
        <v>0</v>
      </c>
      <c r="BI303" s="193">
        <f>IF(N303="nulová",J303,0)</f>
        <v>0</v>
      </c>
      <c r="BJ303" s="18" t="s">
        <v>86</v>
      </c>
      <c r="BK303" s="193">
        <f>ROUND(I303*H303,2)</f>
        <v>0</v>
      </c>
      <c r="BL303" s="18" t="s">
        <v>193</v>
      </c>
      <c r="BM303" s="192" t="s">
        <v>429</v>
      </c>
    </row>
    <row r="304" s="2" customFormat="1" ht="24.15" customHeight="1">
      <c r="A304" s="37"/>
      <c r="B304" s="179"/>
      <c r="C304" s="180" t="s">
        <v>435</v>
      </c>
      <c r="D304" s="180" t="s">
        <v>162</v>
      </c>
      <c r="E304" s="181" t="s">
        <v>504</v>
      </c>
      <c r="F304" s="182" t="s">
        <v>505</v>
      </c>
      <c r="G304" s="183" t="s">
        <v>441</v>
      </c>
      <c r="H304" s="229"/>
      <c r="I304" s="185"/>
      <c r="J304" s="186">
        <f>ROUND(I304*H304,2)</f>
        <v>0</v>
      </c>
      <c r="K304" s="187"/>
      <c r="L304" s="38"/>
      <c r="M304" s="188" t="s">
        <v>1</v>
      </c>
      <c r="N304" s="189" t="s">
        <v>44</v>
      </c>
      <c r="O304" s="76"/>
      <c r="P304" s="190">
        <f>O304*H304</f>
        <v>0</v>
      </c>
      <c r="Q304" s="190">
        <v>0</v>
      </c>
      <c r="R304" s="190">
        <f>Q304*H304</f>
        <v>0</v>
      </c>
      <c r="S304" s="190">
        <v>0</v>
      </c>
      <c r="T304" s="191">
        <f>S304*H304</f>
        <v>0</v>
      </c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R304" s="192" t="s">
        <v>193</v>
      </c>
      <c r="AT304" s="192" t="s">
        <v>162</v>
      </c>
      <c r="AU304" s="192" t="s">
        <v>88</v>
      </c>
      <c r="AY304" s="18" t="s">
        <v>159</v>
      </c>
      <c r="BE304" s="193">
        <f>IF(N304="základní",J304,0)</f>
        <v>0</v>
      </c>
      <c r="BF304" s="193">
        <f>IF(N304="snížená",J304,0)</f>
        <v>0</v>
      </c>
      <c r="BG304" s="193">
        <f>IF(N304="zákl. přenesená",J304,0)</f>
        <v>0</v>
      </c>
      <c r="BH304" s="193">
        <f>IF(N304="sníž. přenesená",J304,0)</f>
        <v>0</v>
      </c>
      <c r="BI304" s="193">
        <f>IF(N304="nulová",J304,0)</f>
        <v>0</v>
      </c>
      <c r="BJ304" s="18" t="s">
        <v>86</v>
      </c>
      <c r="BK304" s="193">
        <f>ROUND(I304*H304,2)</f>
        <v>0</v>
      </c>
      <c r="BL304" s="18" t="s">
        <v>193</v>
      </c>
      <c r="BM304" s="192" t="s">
        <v>438</v>
      </c>
    </row>
    <row r="305" s="2" customFormat="1" ht="33" customHeight="1">
      <c r="A305" s="37"/>
      <c r="B305" s="179"/>
      <c r="C305" s="180" t="s">
        <v>285</v>
      </c>
      <c r="D305" s="180" t="s">
        <v>162</v>
      </c>
      <c r="E305" s="181" t="s">
        <v>507</v>
      </c>
      <c r="F305" s="182" t="s">
        <v>508</v>
      </c>
      <c r="G305" s="183" t="s">
        <v>441</v>
      </c>
      <c r="H305" s="229"/>
      <c r="I305" s="185"/>
      <c r="J305" s="186">
        <f>ROUND(I305*H305,2)</f>
        <v>0</v>
      </c>
      <c r="K305" s="187"/>
      <c r="L305" s="38"/>
      <c r="M305" s="188" t="s">
        <v>1</v>
      </c>
      <c r="N305" s="189" t="s">
        <v>44</v>
      </c>
      <c r="O305" s="76"/>
      <c r="P305" s="190">
        <f>O305*H305</f>
        <v>0</v>
      </c>
      <c r="Q305" s="190">
        <v>0</v>
      </c>
      <c r="R305" s="190">
        <f>Q305*H305</f>
        <v>0</v>
      </c>
      <c r="S305" s="190">
        <v>0</v>
      </c>
      <c r="T305" s="191">
        <f>S305*H305</f>
        <v>0</v>
      </c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R305" s="192" t="s">
        <v>193</v>
      </c>
      <c r="AT305" s="192" t="s">
        <v>162</v>
      </c>
      <c r="AU305" s="192" t="s">
        <v>88</v>
      </c>
      <c r="AY305" s="18" t="s">
        <v>159</v>
      </c>
      <c r="BE305" s="193">
        <f>IF(N305="základní",J305,0)</f>
        <v>0</v>
      </c>
      <c r="BF305" s="193">
        <f>IF(N305="snížená",J305,0)</f>
        <v>0</v>
      </c>
      <c r="BG305" s="193">
        <f>IF(N305="zákl. přenesená",J305,0)</f>
        <v>0</v>
      </c>
      <c r="BH305" s="193">
        <f>IF(N305="sníž. přenesená",J305,0)</f>
        <v>0</v>
      </c>
      <c r="BI305" s="193">
        <f>IF(N305="nulová",J305,0)</f>
        <v>0</v>
      </c>
      <c r="BJ305" s="18" t="s">
        <v>86</v>
      </c>
      <c r="BK305" s="193">
        <f>ROUND(I305*H305,2)</f>
        <v>0</v>
      </c>
      <c r="BL305" s="18" t="s">
        <v>193</v>
      </c>
      <c r="BM305" s="192" t="s">
        <v>442</v>
      </c>
    </row>
    <row r="306" s="12" customFormat="1" ht="22.8" customHeight="1">
      <c r="A306" s="12"/>
      <c r="B306" s="166"/>
      <c r="C306" s="12"/>
      <c r="D306" s="167" t="s">
        <v>78</v>
      </c>
      <c r="E306" s="177" t="s">
        <v>510</v>
      </c>
      <c r="F306" s="177" t="s">
        <v>511</v>
      </c>
      <c r="G306" s="12"/>
      <c r="H306" s="12"/>
      <c r="I306" s="169"/>
      <c r="J306" s="178">
        <f>BK306</f>
        <v>0</v>
      </c>
      <c r="K306" s="12"/>
      <c r="L306" s="166"/>
      <c r="M306" s="171"/>
      <c r="N306" s="172"/>
      <c r="O306" s="172"/>
      <c r="P306" s="173">
        <f>SUM(P307:P322)</f>
        <v>0</v>
      </c>
      <c r="Q306" s="172"/>
      <c r="R306" s="173">
        <f>SUM(R307:R322)</f>
        <v>0.56721090000000007</v>
      </c>
      <c r="S306" s="172"/>
      <c r="T306" s="174">
        <f>SUM(T307:T322)</f>
        <v>0</v>
      </c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R306" s="167" t="s">
        <v>88</v>
      </c>
      <c r="AT306" s="175" t="s">
        <v>78</v>
      </c>
      <c r="AU306" s="175" t="s">
        <v>86</v>
      </c>
      <c r="AY306" s="167" t="s">
        <v>159</v>
      </c>
      <c r="BK306" s="176">
        <f>SUM(BK307:BK322)</f>
        <v>0</v>
      </c>
    </row>
    <row r="307" s="2" customFormat="1" ht="16.5" customHeight="1">
      <c r="A307" s="37"/>
      <c r="B307" s="179"/>
      <c r="C307" s="180" t="s">
        <v>443</v>
      </c>
      <c r="D307" s="180" t="s">
        <v>162</v>
      </c>
      <c r="E307" s="181" t="s">
        <v>795</v>
      </c>
      <c r="F307" s="182" t="s">
        <v>796</v>
      </c>
      <c r="G307" s="183" t="s">
        <v>173</v>
      </c>
      <c r="H307" s="184">
        <v>60.170000000000002</v>
      </c>
      <c r="I307" s="185"/>
      <c r="J307" s="186">
        <f>ROUND(I307*H307,2)</f>
        <v>0</v>
      </c>
      <c r="K307" s="187"/>
      <c r="L307" s="38"/>
      <c r="M307" s="188" t="s">
        <v>1</v>
      </c>
      <c r="N307" s="189" t="s">
        <v>44</v>
      </c>
      <c r="O307" s="76"/>
      <c r="P307" s="190">
        <f>O307*H307</f>
        <v>0</v>
      </c>
      <c r="Q307" s="190">
        <v>6.9999999999999994E-05</v>
      </c>
      <c r="R307" s="190">
        <f>Q307*H307</f>
        <v>0.0042118999999999993</v>
      </c>
      <c r="S307" s="190">
        <v>0</v>
      </c>
      <c r="T307" s="191">
        <f>S307*H307</f>
        <v>0</v>
      </c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R307" s="192" t="s">
        <v>193</v>
      </c>
      <c r="AT307" s="192" t="s">
        <v>162</v>
      </c>
      <c r="AU307" s="192" t="s">
        <v>88</v>
      </c>
      <c r="AY307" s="18" t="s">
        <v>159</v>
      </c>
      <c r="BE307" s="193">
        <f>IF(N307="základní",J307,0)</f>
        <v>0</v>
      </c>
      <c r="BF307" s="193">
        <f>IF(N307="snížená",J307,0)</f>
        <v>0</v>
      </c>
      <c r="BG307" s="193">
        <f>IF(N307="zákl. přenesená",J307,0)</f>
        <v>0</v>
      </c>
      <c r="BH307" s="193">
        <f>IF(N307="sníž. přenesená",J307,0)</f>
        <v>0</v>
      </c>
      <c r="BI307" s="193">
        <f>IF(N307="nulová",J307,0)</f>
        <v>0</v>
      </c>
      <c r="BJ307" s="18" t="s">
        <v>86</v>
      </c>
      <c r="BK307" s="193">
        <f>ROUND(I307*H307,2)</f>
        <v>0</v>
      </c>
      <c r="BL307" s="18" t="s">
        <v>193</v>
      </c>
      <c r="BM307" s="192" t="s">
        <v>446</v>
      </c>
    </row>
    <row r="308" s="15" customFormat="1">
      <c r="A308" s="15"/>
      <c r="B308" s="210"/>
      <c r="C308" s="15"/>
      <c r="D308" s="195" t="s">
        <v>167</v>
      </c>
      <c r="E308" s="211" t="s">
        <v>1</v>
      </c>
      <c r="F308" s="212" t="s">
        <v>797</v>
      </c>
      <c r="G308" s="15"/>
      <c r="H308" s="213">
        <v>1.3999999999999999</v>
      </c>
      <c r="I308" s="214"/>
      <c r="J308" s="15"/>
      <c r="K308" s="15"/>
      <c r="L308" s="210"/>
      <c r="M308" s="215"/>
      <c r="N308" s="216"/>
      <c r="O308" s="216"/>
      <c r="P308" s="216"/>
      <c r="Q308" s="216"/>
      <c r="R308" s="216"/>
      <c r="S308" s="216"/>
      <c r="T308" s="217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T308" s="211" t="s">
        <v>167</v>
      </c>
      <c r="AU308" s="211" t="s">
        <v>88</v>
      </c>
      <c r="AV308" s="15" t="s">
        <v>88</v>
      </c>
      <c r="AW308" s="15" t="s">
        <v>34</v>
      </c>
      <c r="AX308" s="15" t="s">
        <v>79</v>
      </c>
      <c r="AY308" s="211" t="s">
        <v>159</v>
      </c>
    </row>
    <row r="309" s="15" customFormat="1">
      <c r="A309" s="15"/>
      <c r="B309" s="210"/>
      <c r="C309" s="15"/>
      <c r="D309" s="195" t="s">
        <v>167</v>
      </c>
      <c r="E309" s="211" t="s">
        <v>1</v>
      </c>
      <c r="F309" s="212" t="s">
        <v>798</v>
      </c>
      <c r="G309" s="15"/>
      <c r="H309" s="213">
        <v>58.770000000000003</v>
      </c>
      <c r="I309" s="214"/>
      <c r="J309" s="15"/>
      <c r="K309" s="15"/>
      <c r="L309" s="210"/>
      <c r="M309" s="215"/>
      <c r="N309" s="216"/>
      <c r="O309" s="216"/>
      <c r="P309" s="216"/>
      <c r="Q309" s="216"/>
      <c r="R309" s="216"/>
      <c r="S309" s="216"/>
      <c r="T309" s="217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T309" s="211" t="s">
        <v>167</v>
      </c>
      <c r="AU309" s="211" t="s">
        <v>88</v>
      </c>
      <c r="AV309" s="15" t="s">
        <v>88</v>
      </c>
      <c r="AW309" s="15" t="s">
        <v>34</v>
      </c>
      <c r="AX309" s="15" t="s">
        <v>79</v>
      </c>
      <c r="AY309" s="211" t="s">
        <v>159</v>
      </c>
    </row>
    <row r="310" s="14" customFormat="1">
      <c r="A310" s="14"/>
      <c r="B310" s="202"/>
      <c r="C310" s="14"/>
      <c r="D310" s="195" t="s">
        <v>167</v>
      </c>
      <c r="E310" s="203" t="s">
        <v>1</v>
      </c>
      <c r="F310" s="204" t="s">
        <v>169</v>
      </c>
      <c r="G310" s="14"/>
      <c r="H310" s="205">
        <v>60.170000000000002</v>
      </c>
      <c r="I310" s="206"/>
      <c r="J310" s="14"/>
      <c r="K310" s="14"/>
      <c r="L310" s="202"/>
      <c r="M310" s="207"/>
      <c r="N310" s="208"/>
      <c r="O310" s="208"/>
      <c r="P310" s="208"/>
      <c r="Q310" s="208"/>
      <c r="R310" s="208"/>
      <c r="S310" s="208"/>
      <c r="T310" s="209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03" t="s">
        <v>167</v>
      </c>
      <c r="AU310" s="203" t="s">
        <v>88</v>
      </c>
      <c r="AV310" s="14" t="s">
        <v>166</v>
      </c>
      <c r="AW310" s="14" t="s">
        <v>34</v>
      </c>
      <c r="AX310" s="14" t="s">
        <v>86</v>
      </c>
      <c r="AY310" s="203" t="s">
        <v>159</v>
      </c>
    </row>
    <row r="311" s="2" customFormat="1" ht="24.15" customHeight="1">
      <c r="A311" s="37"/>
      <c r="B311" s="179"/>
      <c r="C311" s="180" t="s">
        <v>288</v>
      </c>
      <c r="D311" s="180" t="s">
        <v>162</v>
      </c>
      <c r="E311" s="181" t="s">
        <v>799</v>
      </c>
      <c r="F311" s="182" t="s">
        <v>800</v>
      </c>
      <c r="G311" s="183" t="s">
        <v>173</v>
      </c>
      <c r="H311" s="184">
        <v>60.170000000000002</v>
      </c>
      <c r="I311" s="185"/>
      <c r="J311" s="186">
        <f>ROUND(I311*H311,2)</f>
        <v>0</v>
      </c>
      <c r="K311" s="187"/>
      <c r="L311" s="38"/>
      <c r="M311" s="188" t="s">
        <v>1</v>
      </c>
      <c r="N311" s="189" t="s">
        <v>44</v>
      </c>
      <c r="O311" s="76"/>
      <c r="P311" s="190">
        <f>O311*H311</f>
        <v>0</v>
      </c>
      <c r="Q311" s="190">
        <v>6.0000000000000002E-05</v>
      </c>
      <c r="R311" s="190">
        <f>Q311*H311</f>
        <v>0.0036102</v>
      </c>
      <c r="S311" s="190">
        <v>0</v>
      </c>
      <c r="T311" s="191">
        <f>S311*H311</f>
        <v>0</v>
      </c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R311" s="192" t="s">
        <v>193</v>
      </c>
      <c r="AT311" s="192" t="s">
        <v>162</v>
      </c>
      <c r="AU311" s="192" t="s">
        <v>88</v>
      </c>
      <c r="AY311" s="18" t="s">
        <v>159</v>
      </c>
      <c r="BE311" s="193">
        <f>IF(N311="základní",J311,0)</f>
        <v>0</v>
      </c>
      <c r="BF311" s="193">
        <f>IF(N311="snížená",J311,0)</f>
        <v>0</v>
      </c>
      <c r="BG311" s="193">
        <f>IF(N311="zákl. přenesená",J311,0)</f>
        <v>0</v>
      </c>
      <c r="BH311" s="193">
        <f>IF(N311="sníž. přenesená",J311,0)</f>
        <v>0</v>
      </c>
      <c r="BI311" s="193">
        <f>IF(N311="nulová",J311,0)</f>
        <v>0</v>
      </c>
      <c r="BJ311" s="18" t="s">
        <v>86</v>
      </c>
      <c r="BK311" s="193">
        <f>ROUND(I311*H311,2)</f>
        <v>0</v>
      </c>
      <c r="BL311" s="18" t="s">
        <v>193</v>
      </c>
      <c r="BM311" s="192" t="s">
        <v>451</v>
      </c>
    </row>
    <row r="312" s="2" customFormat="1" ht="24.15" customHeight="1">
      <c r="A312" s="37"/>
      <c r="B312" s="179"/>
      <c r="C312" s="180" t="s">
        <v>453</v>
      </c>
      <c r="D312" s="180" t="s">
        <v>162</v>
      </c>
      <c r="E312" s="181" t="s">
        <v>801</v>
      </c>
      <c r="F312" s="182" t="s">
        <v>802</v>
      </c>
      <c r="G312" s="183" t="s">
        <v>173</v>
      </c>
      <c r="H312" s="184">
        <v>60.170000000000002</v>
      </c>
      <c r="I312" s="185"/>
      <c r="J312" s="186">
        <f>ROUND(I312*H312,2)</f>
        <v>0</v>
      </c>
      <c r="K312" s="187"/>
      <c r="L312" s="38"/>
      <c r="M312" s="188" t="s">
        <v>1</v>
      </c>
      <c r="N312" s="189" t="s">
        <v>44</v>
      </c>
      <c r="O312" s="76"/>
      <c r="P312" s="190">
        <f>O312*H312</f>
        <v>0</v>
      </c>
      <c r="Q312" s="190">
        <v>0.00013999999999999999</v>
      </c>
      <c r="R312" s="190">
        <f>Q312*H312</f>
        <v>0.0084237999999999986</v>
      </c>
      <c r="S312" s="190">
        <v>0</v>
      </c>
      <c r="T312" s="191">
        <f>S312*H312</f>
        <v>0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R312" s="192" t="s">
        <v>193</v>
      </c>
      <c r="AT312" s="192" t="s">
        <v>162</v>
      </c>
      <c r="AU312" s="192" t="s">
        <v>88</v>
      </c>
      <c r="AY312" s="18" t="s">
        <v>159</v>
      </c>
      <c r="BE312" s="193">
        <f>IF(N312="základní",J312,0)</f>
        <v>0</v>
      </c>
      <c r="BF312" s="193">
        <f>IF(N312="snížená",J312,0)</f>
        <v>0</v>
      </c>
      <c r="BG312" s="193">
        <f>IF(N312="zákl. přenesená",J312,0)</f>
        <v>0</v>
      </c>
      <c r="BH312" s="193">
        <f>IF(N312="sníž. přenesená",J312,0)</f>
        <v>0</v>
      </c>
      <c r="BI312" s="193">
        <f>IF(N312="nulová",J312,0)</f>
        <v>0</v>
      </c>
      <c r="BJ312" s="18" t="s">
        <v>86</v>
      </c>
      <c r="BK312" s="193">
        <f>ROUND(I312*H312,2)</f>
        <v>0</v>
      </c>
      <c r="BL312" s="18" t="s">
        <v>193</v>
      </c>
      <c r="BM312" s="192" t="s">
        <v>456</v>
      </c>
    </row>
    <row r="313" s="2" customFormat="1" ht="24.15" customHeight="1">
      <c r="A313" s="37"/>
      <c r="B313" s="179"/>
      <c r="C313" s="180" t="s">
        <v>292</v>
      </c>
      <c r="D313" s="180" t="s">
        <v>162</v>
      </c>
      <c r="E313" s="181" t="s">
        <v>803</v>
      </c>
      <c r="F313" s="182" t="s">
        <v>804</v>
      </c>
      <c r="G313" s="183" t="s">
        <v>173</v>
      </c>
      <c r="H313" s="184">
        <v>60.170000000000002</v>
      </c>
      <c r="I313" s="185"/>
      <c r="J313" s="186">
        <f>ROUND(I313*H313,2)</f>
        <v>0</v>
      </c>
      <c r="K313" s="187"/>
      <c r="L313" s="38"/>
      <c r="M313" s="188" t="s">
        <v>1</v>
      </c>
      <c r="N313" s="189" t="s">
        <v>44</v>
      </c>
      <c r="O313" s="76"/>
      <c r="P313" s="190">
        <f>O313*H313</f>
        <v>0</v>
      </c>
      <c r="Q313" s="190">
        <v>0.00017000000000000001</v>
      </c>
      <c r="R313" s="190">
        <f>Q313*H313</f>
        <v>0.010228900000000001</v>
      </c>
      <c r="S313" s="190">
        <v>0</v>
      </c>
      <c r="T313" s="191">
        <f>S313*H313</f>
        <v>0</v>
      </c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R313" s="192" t="s">
        <v>193</v>
      </c>
      <c r="AT313" s="192" t="s">
        <v>162</v>
      </c>
      <c r="AU313" s="192" t="s">
        <v>88</v>
      </c>
      <c r="AY313" s="18" t="s">
        <v>159</v>
      </c>
      <c r="BE313" s="193">
        <f>IF(N313="základní",J313,0)</f>
        <v>0</v>
      </c>
      <c r="BF313" s="193">
        <f>IF(N313="snížená",J313,0)</f>
        <v>0</v>
      </c>
      <c r="BG313" s="193">
        <f>IF(N313="zákl. přenesená",J313,0)</f>
        <v>0</v>
      </c>
      <c r="BH313" s="193">
        <f>IF(N313="sníž. přenesená",J313,0)</f>
        <v>0</v>
      </c>
      <c r="BI313" s="193">
        <f>IF(N313="nulová",J313,0)</f>
        <v>0</v>
      </c>
      <c r="BJ313" s="18" t="s">
        <v>86</v>
      </c>
      <c r="BK313" s="193">
        <f>ROUND(I313*H313,2)</f>
        <v>0</v>
      </c>
      <c r="BL313" s="18" t="s">
        <v>193</v>
      </c>
      <c r="BM313" s="192" t="s">
        <v>459</v>
      </c>
    </row>
    <row r="314" s="2" customFormat="1" ht="24.15" customHeight="1">
      <c r="A314" s="37"/>
      <c r="B314" s="179"/>
      <c r="C314" s="180" t="s">
        <v>462</v>
      </c>
      <c r="D314" s="180" t="s">
        <v>162</v>
      </c>
      <c r="E314" s="181" t="s">
        <v>805</v>
      </c>
      <c r="F314" s="182" t="s">
        <v>806</v>
      </c>
      <c r="G314" s="183" t="s">
        <v>173</v>
      </c>
      <c r="H314" s="184">
        <v>60.170000000000002</v>
      </c>
      <c r="I314" s="185"/>
      <c r="J314" s="186">
        <f>ROUND(I314*H314,2)</f>
        <v>0</v>
      </c>
      <c r="K314" s="187"/>
      <c r="L314" s="38"/>
      <c r="M314" s="188" t="s">
        <v>1</v>
      </c>
      <c r="N314" s="189" t="s">
        <v>44</v>
      </c>
      <c r="O314" s="76"/>
      <c r="P314" s="190">
        <f>O314*H314</f>
        <v>0</v>
      </c>
      <c r="Q314" s="190">
        <v>0.00017000000000000001</v>
      </c>
      <c r="R314" s="190">
        <f>Q314*H314</f>
        <v>0.010228900000000001</v>
      </c>
      <c r="S314" s="190">
        <v>0</v>
      </c>
      <c r="T314" s="191">
        <f>S314*H314</f>
        <v>0</v>
      </c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R314" s="192" t="s">
        <v>193</v>
      </c>
      <c r="AT314" s="192" t="s">
        <v>162</v>
      </c>
      <c r="AU314" s="192" t="s">
        <v>88</v>
      </c>
      <c r="AY314" s="18" t="s">
        <v>159</v>
      </c>
      <c r="BE314" s="193">
        <f>IF(N314="základní",J314,0)</f>
        <v>0</v>
      </c>
      <c r="BF314" s="193">
        <f>IF(N314="snížená",J314,0)</f>
        <v>0</v>
      </c>
      <c r="BG314" s="193">
        <f>IF(N314="zákl. přenesená",J314,0)</f>
        <v>0</v>
      </c>
      <c r="BH314" s="193">
        <f>IF(N314="sníž. přenesená",J314,0)</f>
        <v>0</v>
      </c>
      <c r="BI314" s="193">
        <f>IF(N314="nulová",J314,0)</f>
        <v>0</v>
      </c>
      <c r="BJ314" s="18" t="s">
        <v>86</v>
      </c>
      <c r="BK314" s="193">
        <f>ROUND(I314*H314,2)</f>
        <v>0</v>
      </c>
      <c r="BL314" s="18" t="s">
        <v>193</v>
      </c>
      <c r="BM314" s="192" t="s">
        <v>465</v>
      </c>
    </row>
    <row r="315" s="2" customFormat="1" ht="16.5" customHeight="1">
      <c r="A315" s="37"/>
      <c r="B315" s="179"/>
      <c r="C315" s="180" t="s">
        <v>295</v>
      </c>
      <c r="D315" s="180" t="s">
        <v>162</v>
      </c>
      <c r="E315" s="181" t="s">
        <v>807</v>
      </c>
      <c r="F315" s="182" t="s">
        <v>808</v>
      </c>
      <c r="G315" s="183" t="s">
        <v>173</v>
      </c>
      <c r="H315" s="184">
        <v>646.96000000000004</v>
      </c>
      <c r="I315" s="185"/>
      <c r="J315" s="186">
        <f>ROUND(I315*H315,2)</f>
        <v>0</v>
      </c>
      <c r="K315" s="187"/>
      <c r="L315" s="38"/>
      <c r="M315" s="188" t="s">
        <v>1</v>
      </c>
      <c r="N315" s="189" t="s">
        <v>44</v>
      </c>
      <c r="O315" s="76"/>
      <c r="P315" s="190">
        <f>O315*H315</f>
        <v>0</v>
      </c>
      <c r="Q315" s="190">
        <v>0</v>
      </c>
      <c r="R315" s="190">
        <f>Q315*H315</f>
        <v>0</v>
      </c>
      <c r="S315" s="190">
        <v>0</v>
      </c>
      <c r="T315" s="191">
        <f>S315*H315</f>
        <v>0</v>
      </c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R315" s="192" t="s">
        <v>193</v>
      </c>
      <c r="AT315" s="192" t="s">
        <v>162</v>
      </c>
      <c r="AU315" s="192" t="s">
        <v>88</v>
      </c>
      <c r="AY315" s="18" t="s">
        <v>159</v>
      </c>
      <c r="BE315" s="193">
        <f>IF(N315="základní",J315,0)</f>
        <v>0</v>
      </c>
      <c r="BF315" s="193">
        <f>IF(N315="snížená",J315,0)</f>
        <v>0</v>
      </c>
      <c r="BG315" s="193">
        <f>IF(N315="zákl. přenesená",J315,0)</f>
        <v>0</v>
      </c>
      <c r="BH315" s="193">
        <f>IF(N315="sníž. přenesená",J315,0)</f>
        <v>0</v>
      </c>
      <c r="BI315" s="193">
        <f>IF(N315="nulová",J315,0)</f>
        <v>0</v>
      </c>
      <c r="BJ315" s="18" t="s">
        <v>86</v>
      </c>
      <c r="BK315" s="193">
        <f>ROUND(I315*H315,2)</f>
        <v>0</v>
      </c>
      <c r="BL315" s="18" t="s">
        <v>193</v>
      </c>
      <c r="BM315" s="192" t="s">
        <v>468</v>
      </c>
    </row>
    <row r="316" s="15" customFormat="1">
      <c r="A316" s="15"/>
      <c r="B316" s="210"/>
      <c r="C316" s="15"/>
      <c r="D316" s="195" t="s">
        <v>167</v>
      </c>
      <c r="E316" s="211" t="s">
        <v>1</v>
      </c>
      <c r="F316" s="212" t="s">
        <v>717</v>
      </c>
      <c r="G316" s="15"/>
      <c r="H316" s="213">
        <v>690.44000000000005</v>
      </c>
      <c r="I316" s="214"/>
      <c r="J316" s="15"/>
      <c r="K316" s="15"/>
      <c r="L316" s="210"/>
      <c r="M316" s="215"/>
      <c r="N316" s="216"/>
      <c r="O316" s="216"/>
      <c r="P316" s="216"/>
      <c r="Q316" s="216"/>
      <c r="R316" s="216"/>
      <c r="S316" s="216"/>
      <c r="T316" s="217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T316" s="211" t="s">
        <v>167</v>
      </c>
      <c r="AU316" s="211" t="s">
        <v>88</v>
      </c>
      <c r="AV316" s="15" t="s">
        <v>88</v>
      </c>
      <c r="AW316" s="15" t="s">
        <v>34</v>
      </c>
      <c r="AX316" s="15" t="s">
        <v>79</v>
      </c>
      <c r="AY316" s="211" t="s">
        <v>159</v>
      </c>
    </row>
    <row r="317" s="15" customFormat="1">
      <c r="A317" s="15"/>
      <c r="B317" s="210"/>
      <c r="C317" s="15"/>
      <c r="D317" s="195" t="s">
        <v>167</v>
      </c>
      <c r="E317" s="211" t="s">
        <v>1</v>
      </c>
      <c r="F317" s="212" t="s">
        <v>718</v>
      </c>
      <c r="G317" s="15"/>
      <c r="H317" s="213">
        <v>-43.479999999999997</v>
      </c>
      <c r="I317" s="214"/>
      <c r="J317" s="15"/>
      <c r="K317" s="15"/>
      <c r="L317" s="210"/>
      <c r="M317" s="215"/>
      <c r="N317" s="216"/>
      <c r="O317" s="216"/>
      <c r="P317" s="216"/>
      <c r="Q317" s="216"/>
      <c r="R317" s="216"/>
      <c r="S317" s="216"/>
      <c r="T317" s="217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11" t="s">
        <v>167</v>
      </c>
      <c r="AU317" s="211" t="s">
        <v>88</v>
      </c>
      <c r="AV317" s="15" t="s">
        <v>88</v>
      </c>
      <c r="AW317" s="15" t="s">
        <v>34</v>
      </c>
      <c r="AX317" s="15" t="s">
        <v>79</v>
      </c>
      <c r="AY317" s="211" t="s">
        <v>159</v>
      </c>
    </row>
    <row r="318" s="14" customFormat="1">
      <c r="A318" s="14"/>
      <c r="B318" s="202"/>
      <c r="C318" s="14"/>
      <c r="D318" s="195" t="s">
        <v>167</v>
      </c>
      <c r="E318" s="203" t="s">
        <v>1</v>
      </c>
      <c r="F318" s="204" t="s">
        <v>169</v>
      </c>
      <c r="G318" s="14"/>
      <c r="H318" s="205">
        <v>646.96000000000004</v>
      </c>
      <c r="I318" s="206"/>
      <c r="J318" s="14"/>
      <c r="K318" s="14"/>
      <c r="L318" s="202"/>
      <c r="M318" s="207"/>
      <c r="N318" s="208"/>
      <c r="O318" s="208"/>
      <c r="P318" s="208"/>
      <c r="Q318" s="208"/>
      <c r="R318" s="208"/>
      <c r="S318" s="208"/>
      <c r="T318" s="209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03" t="s">
        <v>167</v>
      </c>
      <c r="AU318" s="203" t="s">
        <v>88</v>
      </c>
      <c r="AV318" s="14" t="s">
        <v>166</v>
      </c>
      <c r="AW318" s="14" t="s">
        <v>34</v>
      </c>
      <c r="AX318" s="14" t="s">
        <v>86</v>
      </c>
      <c r="AY318" s="203" t="s">
        <v>159</v>
      </c>
    </row>
    <row r="319" s="2" customFormat="1" ht="24.15" customHeight="1">
      <c r="A319" s="37"/>
      <c r="B319" s="179"/>
      <c r="C319" s="180" t="s">
        <v>469</v>
      </c>
      <c r="D319" s="180" t="s">
        <v>162</v>
      </c>
      <c r="E319" s="181" t="s">
        <v>809</v>
      </c>
      <c r="F319" s="182" t="s">
        <v>810</v>
      </c>
      <c r="G319" s="183" t="s">
        <v>173</v>
      </c>
      <c r="H319" s="184">
        <v>646.96000000000004</v>
      </c>
      <c r="I319" s="185"/>
      <c r="J319" s="186">
        <f>ROUND(I319*H319,2)</f>
        <v>0</v>
      </c>
      <c r="K319" s="187"/>
      <c r="L319" s="38"/>
      <c r="M319" s="188" t="s">
        <v>1</v>
      </c>
      <c r="N319" s="189" t="s">
        <v>44</v>
      </c>
      <c r="O319" s="76"/>
      <c r="P319" s="190">
        <f>O319*H319</f>
        <v>0</v>
      </c>
      <c r="Q319" s="190">
        <v>0.00081999999999999998</v>
      </c>
      <c r="R319" s="190">
        <f>Q319*H319</f>
        <v>0.53050720000000007</v>
      </c>
      <c r="S319" s="190">
        <v>0</v>
      </c>
      <c r="T319" s="191">
        <f>S319*H319</f>
        <v>0</v>
      </c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R319" s="192" t="s">
        <v>193</v>
      </c>
      <c r="AT319" s="192" t="s">
        <v>162</v>
      </c>
      <c r="AU319" s="192" t="s">
        <v>88</v>
      </c>
      <c r="AY319" s="18" t="s">
        <v>159</v>
      </c>
      <c r="BE319" s="193">
        <f>IF(N319="základní",J319,0)</f>
        <v>0</v>
      </c>
      <c r="BF319" s="193">
        <f>IF(N319="snížená",J319,0)</f>
        <v>0</v>
      </c>
      <c r="BG319" s="193">
        <f>IF(N319="zákl. přenesená",J319,0)</f>
        <v>0</v>
      </c>
      <c r="BH319" s="193">
        <f>IF(N319="sníž. přenesená",J319,0)</f>
        <v>0</v>
      </c>
      <c r="BI319" s="193">
        <f>IF(N319="nulová",J319,0)</f>
        <v>0</v>
      </c>
      <c r="BJ319" s="18" t="s">
        <v>86</v>
      </c>
      <c r="BK319" s="193">
        <f>ROUND(I319*H319,2)</f>
        <v>0</v>
      </c>
      <c r="BL319" s="18" t="s">
        <v>193</v>
      </c>
      <c r="BM319" s="192" t="s">
        <v>472</v>
      </c>
    </row>
    <row r="320" s="15" customFormat="1">
      <c r="A320" s="15"/>
      <c r="B320" s="210"/>
      <c r="C320" s="15"/>
      <c r="D320" s="195" t="s">
        <v>167</v>
      </c>
      <c r="E320" s="211" t="s">
        <v>1</v>
      </c>
      <c r="F320" s="212" t="s">
        <v>717</v>
      </c>
      <c r="G320" s="15"/>
      <c r="H320" s="213">
        <v>690.44000000000005</v>
      </c>
      <c r="I320" s="214"/>
      <c r="J320" s="15"/>
      <c r="K320" s="15"/>
      <c r="L320" s="210"/>
      <c r="M320" s="215"/>
      <c r="N320" s="216"/>
      <c r="O320" s="216"/>
      <c r="P320" s="216"/>
      <c r="Q320" s="216"/>
      <c r="R320" s="216"/>
      <c r="S320" s="216"/>
      <c r="T320" s="217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T320" s="211" t="s">
        <v>167</v>
      </c>
      <c r="AU320" s="211" t="s">
        <v>88</v>
      </c>
      <c r="AV320" s="15" t="s">
        <v>88</v>
      </c>
      <c r="AW320" s="15" t="s">
        <v>34</v>
      </c>
      <c r="AX320" s="15" t="s">
        <v>79</v>
      </c>
      <c r="AY320" s="211" t="s">
        <v>159</v>
      </c>
    </row>
    <row r="321" s="15" customFormat="1">
      <c r="A321" s="15"/>
      <c r="B321" s="210"/>
      <c r="C321" s="15"/>
      <c r="D321" s="195" t="s">
        <v>167</v>
      </c>
      <c r="E321" s="211" t="s">
        <v>1</v>
      </c>
      <c r="F321" s="212" t="s">
        <v>718</v>
      </c>
      <c r="G321" s="15"/>
      <c r="H321" s="213">
        <v>-43.479999999999997</v>
      </c>
      <c r="I321" s="214"/>
      <c r="J321" s="15"/>
      <c r="K321" s="15"/>
      <c r="L321" s="210"/>
      <c r="M321" s="215"/>
      <c r="N321" s="216"/>
      <c r="O321" s="216"/>
      <c r="P321" s="216"/>
      <c r="Q321" s="216"/>
      <c r="R321" s="216"/>
      <c r="S321" s="216"/>
      <c r="T321" s="217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T321" s="211" t="s">
        <v>167</v>
      </c>
      <c r="AU321" s="211" t="s">
        <v>88</v>
      </c>
      <c r="AV321" s="15" t="s">
        <v>88</v>
      </c>
      <c r="AW321" s="15" t="s">
        <v>34</v>
      </c>
      <c r="AX321" s="15" t="s">
        <v>79</v>
      </c>
      <c r="AY321" s="211" t="s">
        <v>159</v>
      </c>
    </row>
    <row r="322" s="14" customFormat="1">
      <c r="A322" s="14"/>
      <c r="B322" s="202"/>
      <c r="C322" s="14"/>
      <c r="D322" s="195" t="s">
        <v>167</v>
      </c>
      <c r="E322" s="203" t="s">
        <v>1</v>
      </c>
      <c r="F322" s="204" t="s">
        <v>169</v>
      </c>
      <c r="G322" s="14"/>
      <c r="H322" s="205">
        <v>646.96000000000004</v>
      </c>
      <c r="I322" s="206"/>
      <c r="J322" s="14"/>
      <c r="K322" s="14"/>
      <c r="L322" s="202"/>
      <c r="M322" s="235"/>
      <c r="N322" s="236"/>
      <c r="O322" s="236"/>
      <c r="P322" s="236"/>
      <c r="Q322" s="236"/>
      <c r="R322" s="236"/>
      <c r="S322" s="236"/>
      <c r="T322" s="237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03" t="s">
        <v>167</v>
      </c>
      <c r="AU322" s="203" t="s">
        <v>88</v>
      </c>
      <c r="AV322" s="14" t="s">
        <v>166</v>
      </c>
      <c r="AW322" s="14" t="s">
        <v>34</v>
      </c>
      <c r="AX322" s="14" t="s">
        <v>86</v>
      </c>
      <c r="AY322" s="203" t="s">
        <v>159</v>
      </c>
    </row>
    <row r="323" s="2" customFormat="1" ht="6.96" customHeight="1">
      <c r="A323" s="37"/>
      <c r="B323" s="59"/>
      <c r="C323" s="60"/>
      <c r="D323" s="60"/>
      <c r="E323" s="60"/>
      <c r="F323" s="60"/>
      <c r="G323" s="60"/>
      <c r="H323" s="60"/>
      <c r="I323" s="60"/>
      <c r="J323" s="60"/>
      <c r="K323" s="60"/>
      <c r="L323" s="38"/>
      <c r="M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</row>
  </sheetData>
  <autoFilter ref="C132:K32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1:H121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101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88</v>
      </c>
    </row>
    <row r="4" s="1" customFormat="1" ht="24.96" customHeight="1">
      <c r="B4" s="21"/>
      <c r="D4" s="22" t="s">
        <v>121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26.25" customHeight="1">
      <c r="B7" s="21"/>
      <c r="E7" s="128" t="str">
        <f>'Rekapitulace stavby'!K6</f>
        <v>Rekonstrukce kaple sv. Ducha a Božího hrobu v Liběchově - 2024</v>
      </c>
      <c r="F7" s="31"/>
      <c r="G7" s="31"/>
      <c r="H7" s="31"/>
      <c r="L7" s="21"/>
    </row>
    <row r="8" s="1" customFormat="1" ht="12" customHeight="1">
      <c r="B8" s="21"/>
      <c r="D8" s="31" t="s">
        <v>122</v>
      </c>
      <c r="L8" s="21"/>
    </row>
    <row r="9" s="2" customFormat="1" ht="16.5" customHeight="1">
      <c r="A9" s="37"/>
      <c r="B9" s="38"/>
      <c r="C9" s="37"/>
      <c r="D9" s="37"/>
      <c r="E9" s="128" t="s">
        <v>630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124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811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23. 9. 2024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">
        <v>26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">
        <v>27</v>
      </c>
      <c r="F17" s="37"/>
      <c r="G17" s="37"/>
      <c r="H17" s="37"/>
      <c r="I17" s="31" t="s">
        <v>28</v>
      </c>
      <c r="J17" s="26" t="s">
        <v>1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29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28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31</v>
      </c>
      <c r="E22" s="37"/>
      <c r="F22" s="37"/>
      <c r="G22" s="37"/>
      <c r="H22" s="37"/>
      <c r="I22" s="31" t="s">
        <v>25</v>
      </c>
      <c r="J22" s="26" t="s">
        <v>32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33</v>
      </c>
      <c r="F23" s="37"/>
      <c r="G23" s="37"/>
      <c r="H23" s="37"/>
      <c r="I23" s="31" t="s">
        <v>28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35</v>
      </c>
      <c r="E25" s="37"/>
      <c r="F25" s="37"/>
      <c r="G25" s="37"/>
      <c r="H25" s="37"/>
      <c r="I25" s="31" t="s">
        <v>25</v>
      </c>
      <c r="J25" s="26" t="str">
        <f>IF('Rekapitulace stavby'!AN19="","",'Rekapitulace stavby'!AN19)</f>
        <v/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tr">
        <f>IF('Rekapitulace stavby'!E20="","",'Rekapitulace stavby'!E20)</f>
        <v xml:space="preserve"> </v>
      </c>
      <c r="F26" s="37"/>
      <c r="G26" s="37"/>
      <c r="H26" s="37"/>
      <c r="I26" s="31" t="s">
        <v>28</v>
      </c>
      <c r="J26" s="26" t="str">
        <f>IF('Rekapitulace stavby'!AN20="","",'Rekapitulace stavby'!AN20)</f>
        <v/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37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39</v>
      </c>
      <c r="E32" s="37"/>
      <c r="F32" s="37"/>
      <c r="G32" s="37"/>
      <c r="H32" s="37"/>
      <c r="I32" s="37"/>
      <c r="J32" s="95">
        <f>ROUND(J125,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41</v>
      </c>
      <c r="G34" s="37"/>
      <c r="H34" s="37"/>
      <c r="I34" s="42" t="s">
        <v>40</v>
      </c>
      <c r="J34" s="42" t="s">
        <v>42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43</v>
      </c>
      <c r="E35" s="31" t="s">
        <v>44</v>
      </c>
      <c r="F35" s="134">
        <f>ROUND((SUM(BE125:BE150)),  2)</f>
        <v>0</v>
      </c>
      <c r="G35" s="37"/>
      <c r="H35" s="37"/>
      <c r="I35" s="135">
        <v>0.20999999999999999</v>
      </c>
      <c r="J35" s="134">
        <f>ROUND(((SUM(BE125:BE150))*I35), 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45</v>
      </c>
      <c r="F36" s="134">
        <f>ROUND((SUM(BF125:BF150)),  2)</f>
        <v>0</v>
      </c>
      <c r="G36" s="37"/>
      <c r="H36" s="37"/>
      <c r="I36" s="135">
        <v>0.12</v>
      </c>
      <c r="J36" s="134">
        <f>ROUND(((SUM(BF125:BF150))*I36), 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46</v>
      </c>
      <c r="F37" s="134">
        <f>ROUND((SUM(BG125:BG150)), 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47</v>
      </c>
      <c r="F38" s="134">
        <f>ROUND((SUM(BH125:BH150)),  2)</f>
        <v>0</v>
      </c>
      <c r="G38" s="37"/>
      <c r="H38" s="37"/>
      <c r="I38" s="135">
        <v>0.12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48</v>
      </c>
      <c r="F39" s="134">
        <f>ROUND((SUM(BI125:BI150)), 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49</v>
      </c>
      <c r="E41" s="80"/>
      <c r="F41" s="80"/>
      <c r="G41" s="138" t="s">
        <v>50</v>
      </c>
      <c r="H41" s="139" t="s">
        <v>51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52</v>
      </c>
      <c r="E50" s="56"/>
      <c r="F50" s="56"/>
      <c r="G50" s="55" t="s">
        <v>53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54</v>
      </c>
      <c r="E61" s="40"/>
      <c r="F61" s="142" t="s">
        <v>55</v>
      </c>
      <c r="G61" s="57" t="s">
        <v>54</v>
      </c>
      <c r="H61" s="40"/>
      <c r="I61" s="40"/>
      <c r="J61" s="143" t="s">
        <v>55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56</v>
      </c>
      <c r="E65" s="58"/>
      <c r="F65" s="58"/>
      <c r="G65" s="55" t="s">
        <v>57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54</v>
      </c>
      <c r="E76" s="40"/>
      <c r="F76" s="142" t="s">
        <v>55</v>
      </c>
      <c r="G76" s="57" t="s">
        <v>54</v>
      </c>
      <c r="H76" s="40"/>
      <c r="I76" s="40"/>
      <c r="J76" s="143" t="s">
        <v>55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125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8" t="str">
        <f>E7</f>
        <v>Rekonstrukce kaple sv. Ducha a Božího hrobu v Liběchově - 2024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122</v>
      </c>
      <c r="L86" s="21"/>
    </row>
    <row r="87" s="2" customFormat="1" ht="16.5" customHeight="1">
      <c r="A87" s="37"/>
      <c r="B87" s="38"/>
      <c r="C87" s="37"/>
      <c r="D87" s="37"/>
      <c r="E87" s="128" t="s">
        <v>630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124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>02.1 - Elektroinstalace vnější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 xml:space="preserve">Obec Liběchov </v>
      </c>
      <c r="G91" s="37"/>
      <c r="H91" s="37"/>
      <c r="I91" s="31" t="s">
        <v>22</v>
      </c>
      <c r="J91" s="68" t="str">
        <f>IF(J14="","",J14)</f>
        <v>23. 9. 2024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25.65" customHeight="1">
      <c r="A93" s="37"/>
      <c r="B93" s="38"/>
      <c r="C93" s="31" t="s">
        <v>24</v>
      </c>
      <c r="D93" s="37"/>
      <c r="E93" s="37"/>
      <c r="F93" s="26" t="str">
        <f>E17</f>
        <v>Město Liběchov, Rumburská 53, 277 21 Liběchov</v>
      </c>
      <c r="G93" s="37"/>
      <c r="H93" s="37"/>
      <c r="I93" s="31" t="s">
        <v>31</v>
      </c>
      <c r="J93" s="35" t="str">
        <f>E23</f>
        <v>DigiTry Art Technologies s.r.o.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29</v>
      </c>
      <c r="D94" s="37"/>
      <c r="E94" s="37"/>
      <c r="F94" s="26" t="str">
        <f>IF(E20="","",E20)</f>
        <v>Vyplň údaj</v>
      </c>
      <c r="G94" s="37"/>
      <c r="H94" s="37"/>
      <c r="I94" s="31" t="s">
        <v>35</v>
      </c>
      <c r="J94" s="35" t="str">
        <f>E26</f>
        <v xml:space="preserve"> 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126</v>
      </c>
      <c r="D96" s="136"/>
      <c r="E96" s="136"/>
      <c r="F96" s="136"/>
      <c r="G96" s="136"/>
      <c r="H96" s="136"/>
      <c r="I96" s="136"/>
      <c r="J96" s="145" t="s">
        <v>127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128</v>
      </c>
      <c r="D98" s="37"/>
      <c r="E98" s="37"/>
      <c r="F98" s="37"/>
      <c r="G98" s="37"/>
      <c r="H98" s="37"/>
      <c r="I98" s="37"/>
      <c r="J98" s="95">
        <f>J125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129</v>
      </c>
    </row>
    <row r="99" s="9" customFormat="1" ht="24.96" customHeight="1">
      <c r="A99" s="9"/>
      <c r="B99" s="147"/>
      <c r="C99" s="9"/>
      <c r="D99" s="148" t="s">
        <v>812</v>
      </c>
      <c r="E99" s="149"/>
      <c r="F99" s="149"/>
      <c r="G99" s="149"/>
      <c r="H99" s="149"/>
      <c r="I99" s="149"/>
      <c r="J99" s="150">
        <f>J126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47"/>
      <c r="C100" s="9"/>
      <c r="D100" s="148" t="s">
        <v>137</v>
      </c>
      <c r="E100" s="149"/>
      <c r="F100" s="149"/>
      <c r="G100" s="149"/>
      <c r="H100" s="149"/>
      <c r="I100" s="149"/>
      <c r="J100" s="150">
        <f>J131</f>
        <v>0</v>
      </c>
      <c r="K100" s="9"/>
      <c r="L100" s="147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51"/>
      <c r="C101" s="10"/>
      <c r="D101" s="152" t="s">
        <v>813</v>
      </c>
      <c r="E101" s="153"/>
      <c r="F101" s="153"/>
      <c r="G101" s="153"/>
      <c r="H101" s="153"/>
      <c r="I101" s="153"/>
      <c r="J101" s="154">
        <f>J132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47"/>
      <c r="C102" s="9"/>
      <c r="D102" s="148" t="s">
        <v>814</v>
      </c>
      <c r="E102" s="149"/>
      <c r="F102" s="149"/>
      <c r="G102" s="149"/>
      <c r="H102" s="149"/>
      <c r="I102" s="149"/>
      <c r="J102" s="150">
        <f>J141</f>
        <v>0</v>
      </c>
      <c r="K102" s="9"/>
      <c r="L102" s="147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51"/>
      <c r="C103" s="10"/>
      <c r="D103" s="152" t="s">
        <v>815</v>
      </c>
      <c r="E103" s="153"/>
      <c r="F103" s="153"/>
      <c r="G103" s="153"/>
      <c r="H103" s="153"/>
      <c r="I103" s="153"/>
      <c r="J103" s="154">
        <f>J142</f>
        <v>0</v>
      </c>
      <c r="K103" s="10"/>
      <c r="L103" s="15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7"/>
      <c r="B104" s="38"/>
      <c r="C104" s="37"/>
      <c r="D104" s="37"/>
      <c r="E104" s="37"/>
      <c r="F104" s="37"/>
      <c r="G104" s="37"/>
      <c r="H104" s="37"/>
      <c r="I104" s="37"/>
      <c r="J104" s="37"/>
      <c r="K104" s="37"/>
      <c r="L104" s="54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59"/>
      <c r="C105" s="60"/>
      <c r="D105" s="60"/>
      <c r="E105" s="60"/>
      <c r="F105" s="60"/>
      <c r="G105" s="60"/>
      <c r="H105" s="60"/>
      <c r="I105" s="60"/>
      <c r="J105" s="60"/>
      <c r="K105" s="60"/>
      <c r="L105" s="54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9" s="2" customFormat="1" ht="6.96" customHeight="1">
      <c r="A109" s="37"/>
      <c r="B109" s="61"/>
      <c r="C109" s="62"/>
      <c r="D109" s="62"/>
      <c r="E109" s="62"/>
      <c r="F109" s="62"/>
      <c r="G109" s="62"/>
      <c r="H109" s="62"/>
      <c r="I109" s="62"/>
      <c r="J109" s="62"/>
      <c r="K109" s="62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24.96" customHeight="1">
      <c r="A110" s="37"/>
      <c r="B110" s="38"/>
      <c r="C110" s="22" t="s">
        <v>144</v>
      </c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7"/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16</v>
      </c>
      <c r="D112" s="37"/>
      <c r="E112" s="37"/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26.25" customHeight="1">
      <c r="A113" s="37"/>
      <c r="B113" s="38"/>
      <c r="C113" s="37"/>
      <c r="D113" s="37"/>
      <c r="E113" s="128" t="str">
        <f>E7</f>
        <v>Rekonstrukce kaple sv. Ducha a Božího hrobu v Liběchově - 2024</v>
      </c>
      <c r="F113" s="31"/>
      <c r="G113" s="31"/>
      <c r="H113" s="31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1" customFormat="1" ht="12" customHeight="1">
      <c r="B114" s="21"/>
      <c r="C114" s="31" t="s">
        <v>122</v>
      </c>
      <c r="L114" s="21"/>
    </row>
    <row r="115" s="2" customFormat="1" ht="16.5" customHeight="1">
      <c r="A115" s="37"/>
      <c r="B115" s="38"/>
      <c r="C115" s="37"/>
      <c r="D115" s="37"/>
      <c r="E115" s="128" t="s">
        <v>630</v>
      </c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124</v>
      </c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6.5" customHeight="1">
      <c r="A117" s="37"/>
      <c r="B117" s="38"/>
      <c r="C117" s="37"/>
      <c r="D117" s="37"/>
      <c r="E117" s="66" t="str">
        <f>E11</f>
        <v>02.1 - Elektroinstalace vnější</v>
      </c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7"/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20</v>
      </c>
      <c r="D119" s="37"/>
      <c r="E119" s="37"/>
      <c r="F119" s="26" t="str">
        <f>F14</f>
        <v xml:space="preserve">Obec Liběchov </v>
      </c>
      <c r="G119" s="37"/>
      <c r="H119" s="37"/>
      <c r="I119" s="31" t="s">
        <v>22</v>
      </c>
      <c r="J119" s="68" t="str">
        <f>IF(J14="","",J14)</f>
        <v>23. 9. 2024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25.65" customHeight="1">
      <c r="A121" s="37"/>
      <c r="B121" s="38"/>
      <c r="C121" s="31" t="s">
        <v>24</v>
      </c>
      <c r="D121" s="37"/>
      <c r="E121" s="37"/>
      <c r="F121" s="26" t="str">
        <f>E17</f>
        <v>Město Liběchov, Rumburská 53, 277 21 Liběchov</v>
      </c>
      <c r="G121" s="37"/>
      <c r="H121" s="37"/>
      <c r="I121" s="31" t="s">
        <v>31</v>
      </c>
      <c r="J121" s="35" t="str">
        <f>E23</f>
        <v>DigiTry Art Technologies s.r.o.</v>
      </c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5.15" customHeight="1">
      <c r="A122" s="37"/>
      <c r="B122" s="38"/>
      <c r="C122" s="31" t="s">
        <v>29</v>
      </c>
      <c r="D122" s="37"/>
      <c r="E122" s="37"/>
      <c r="F122" s="26" t="str">
        <f>IF(E20="","",E20)</f>
        <v>Vyplň údaj</v>
      </c>
      <c r="G122" s="37"/>
      <c r="H122" s="37"/>
      <c r="I122" s="31" t="s">
        <v>35</v>
      </c>
      <c r="J122" s="35" t="str">
        <f>E26</f>
        <v xml:space="preserve"> </v>
      </c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0.32" customHeight="1">
      <c r="A123" s="37"/>
      <c r="B123" s="38"/>
      <c r="C123" s="37"/>
      <c r="D123" s="37"/>
      <c r="E123" s="37"/>
      <c r="F123" s="37"/>
      <c r="G123" s="37"/>
      <c r="H123" s="37"/>
      <c r="I123" s="37"/>
      <c r="J123" s="37"/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11" customFormat="1" ht="29.28" customHeight="1">
      <c r="A124" s="155"/>
      <c r="B124" s="156"/>
      <c r="C124" s="157" t="s">
        <v>145</v>
      </c>
      <c r="D124" s="158" t="s">
        <v>64</v>
      </c>
      <c r="E124" s="158" t="s">
        <v>60</v>
      </c>
      <c r="F124" s="158" t="s">
        <v>61</v>
      </c>
      <c r="G124" s="158" t="s">
        <v>146</v>
      </c>
      <c r="H124" s="158" t="s">
        <v>147</v>
      </c>
      <c r="I124" s="158" t="s">
        <v>148</v>
      </c>
      <c r="J124" s="159" t="s">
        <v>127</v>
      </c>
      <c r="K124" s="160" t="s">
        <v>149</v>
      </c>
      <c r="L124" s="161"/>
      <c r="M124" s="85" t="s">
        <v>1</v>
      </c>
      <c r="N124" s="86" t="s">
        <v>43</v>
      </c>
      <c r="O124" s="86" t="s">
        <v>150</v>
      </c>
      <c r="P124" s="86" t="s">
        <v>151</v>
      </c>
      <c r="Q124" s="86" t="s">
        <v>152</v>
      </c>
      <c r="R124" s="86" t="s">
        <v>153</v>
      </c>
      <c r="S124" s="86" t="s">
        <v>154</v>
      </c>
      <c r="T124" s="87" t="s">
        <v>155</v>
      </c>
      <c r="U124" s="155"/>
      <c r="V124" s="155"/>
      <c r="W124" s="155"/>
      <c r="X124" s="155"/>
      <c r="Y124" s="155"/>
      <c r="Z124" s="155"/>
      <c r="AA124" s="155"/>
      <c r="AB124" s="155"/>
      <c r="AC124" s="155"/>
      <c r="AD124" s="155"/>
      <c r="AE124" s="155"/>
    </row>
    <row r="125" s="2" customFormat="1" ht="22.8" customHeight="1">
      <c r="A125" s="37"/>
      <c r="B125" s="38"/>
      <c r="C125" s="92" t="s">
        <v>156</v>
      </c>
      <c r="D125" s="37"/>
      <c r="E125" s="37"/>
      <c r="F125" s="37"/>
      <c r="G125" s="37"/>
      <c r="H125" s="37"/>
      <c r="I125" s="37"/>
      <c r="J125" s="162">
        <f>BK125</f>
        <v>0</v>
      </c>
      <c r="K125" s="37"/>
      <c r="L125" s="38"/>
      <c r="M125" s="88"/>
      <c r="N125" s="72"/>
      <c r="O125" s="89"/>
      <c r="P125" s="163">
        <f>P126+P131+P141</f>
        <v>0</v>
      </c>
      <c r="Q125" s="89"/>
      <c r="R125" s="163">
        <f>R126+R131+R141</f>
        <v>0.097955</v>
      </c>
      <c r="S125" s="89"/>
      <c r="T125" s="164">
        <f>T126+T131+T141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8" t="s">
        <v>78</v>
      </c>
      <c r="AU125" s="18" t="s">
        <v>129</v>
      </c>
      <c r="BK125" s="165">
        <f>BK126+BK131+BK141</f>
        <v>0</v>
      </c>
    </row>
    <row r="126" s="12" customFormat="1" ht="25.92" customHeight="1">
      <c r="A126" s="12"/>
      <c r="B126" s="166"/>
      <c r="C126" s="12"/>
      <c r="D126" s="167" t="s">
        <v>78</v>
      </c>
      <c r="E126" s="168" t="s">
        <v>816</v>
      </c>
      <c r="F126" s="168" t="s">
        <v>817</v>
      </c>
      <c r="G126" s="12"/>
      <c r="H126" s="12"/>
      <c r="I126" s="169"/>
      <c r="J126" s="170">
        <f>BK126</f>
        <v>0</v>
      </c>
      <c r="K126" s="12"/>
      <c r="L126" s="166"/>
      <c r="M126" s="171"/>
      <c r="N126" s="172"/>
      <c r="O126" s="172"/>
      <c r="P126" s="173">
        <f>SUM(P127:P130)</f>
        <v>0</v>
      </c>
      <c r="Q126" s="172"/>
      <c r="R126" s="173">
        <f>SUM(R127:R130)</f>
        <v>0</v>
      </c>
      <c r="S126" s="172"/>
      <c r="T126" s="174">
        <f>SUM(T127:T130)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67" t="s">
        <v>86</v>
      </c>
      <c r="AT126" s="175" t="s">
        <v>78</v>
      </c>
      <c r="AU126" s="175" t="s">
        <v>79</v>
      </c>
      <c r="AY126" s="167" t="s">
        <v>159</v>
      </c>
      <c r="BK126" s="176">
        <f>SUM(BK127:BK130)</f>
        <v>0</v>
      </c>
    </row>
    <row r="127" s="2" customFormat="1" ht="24.15" customHeight="1">
      <c r="A127" s="37"/>
      <c r="B127" s="179"/>
      <c r="C127" s="180" t="s">
        <v>86</v>
      </c>
      <c r="D127" s="180" t="s">
        <v>162</v>
      </c>
      <c r="E127" s="181" t="s">
        <v>818</v>
      </c>
      <c r="F127" s="182" t="s">
        <v>819</v>
      </c>
      <c r="G127" s="183" t="s">
        <v>555</v>
      </c>
      <c r="H127" s="184">
        <v>1</v>
      </c>
      <c r="I127" s="185"/>
      <c r="J127" s="186">
        <f>ROUND(I127*H127,2)</f>
        <v>0</v>
      </c>
      <c r="K127" s="187"/>
      <c r="L127" s="38"/>
      <c r="M127" s="188" t="s">
        <v>1</v>
      </c>
      <c r="N127" s="189" t="s">
        <v>44</v>
      </c>
      <c r="O127" s="76"/>
      <c r="P127" s="190">
        <f>O127*H127</f>
        <v>0</v>
      </c>
      <c r="Q127" s="190">
        <v>0</v>
      </c>
      <c r="R127" s="190">
        <f>Q127*H127</f>
        <v>0</v>
      </c>
      <c r="S127" s="190">
        <v>0</v>
      </c>
      <c r="T127" s="191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92" t="s">
        <v>166</v>
      </c>
      <c r="AT127" s="192" t="s">
        <v>162</v>
      </c>
      <c r="AU127" s="192" t="s">
        <v>86</v>
      </c>
      <c r="AY127" s="18" t="s">
        <v>159</v>
      </c>
      <c r="BE127" s="193">
        <f>IF(N127="základní",J127,0)</f>
        <v>0</v>
      </c>
      <c r="BF127" s="193">
        <f>IF(N127="snížená",J127,0)</f>
        <v>0</v>
      </c>
      <c r="BG127" s="193">
        <f>IF(N127="zákl. přenesená",J127,0)</f>
        <v>0</v>
      </c>
      <c r="BH127" s="193">
        <f>IF(N127="sníž. přenesená",J127,0)</f>
        <v>0</v>
      </c>
      <c r="BI127" s="193">
        <f>IF(N127="nulová",J127,0)</f>
        <v>0</v>
      </c>
      <c r="BJ127" s="18" t="s">
        <v>86</v>
      </c>
      <c r="BK127" s="193">
        <f>ROUND(I127*H127,2)</f>
        <v>0</v>
      </c>
      <c r="BL127" s="18" t="s">
        <v>166</v>
      </c>
      <c r="BM127" s="192" t="s">
        <v>197</v>
      </c>
    </row>
    <row r="128" s="2" customFormat="1" ht="16.5" customHeight="1">
      <c r="A128" s="37"/>
      <c r="B128" s="179"/>
      <c r="C128" s="180" t="s">
        <v>88</v>
      </c>
      <c r="D128" s="180" t="s">
        <v>162</v>
      </c>
      <c r="E128" s="181" t="s">
        <v>820</v>
      </c>
      <c r="F128" s="182" t="s">
        <v>617</v>
      </c>
      <c r="G128" s="183" t="s">
        <v>218</v>
      </c>
      <c r="H128" s="184">
        <v>1</v>
      </c>
      <c r="I128" s="185"/>
      <c r="J128" s="186">
        <f>ROUND(I128*H128,2)</f>
        <v>0</v>
      </c>
      <c r="K128" s="187"/>
      <c r="L128" s="38"/>
      <c r="M128" s="188" t="s">
        <v>1</v>
      </c>
      <c r="N128" s="189" t="s">
        <v>44</v>
      </c>
      <c r="O128" s="76"/>
      <c r="P128" s="190">
        <f>O128*H128</f>
        <v>0</v>
      </c>
      <c r="Q128" s="190">
        <v>0</v>
      </c>
      <c r="R128" s="190">
        <f>Q128*H128</f>
        <v>0</v>
      </c>
      <c r="S128" s="190">
        <v>0</v>
      </c>
      <c r="T128" s="191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92" t="s">
        <v>166</v>
      </c>
      <c r="AT128" s="192" t="s">
        <v>162</v>
      </c>
      <c r="AU128" s="192" t="s">
        <v>86</v>
      </c>
      <c r="AY128" s="18" t="s">
        <v>159</v>
      </c>
      <c r="BE128" s="193">
        <f>IF(N128="základní",J128,0)</f>
        <v>0</v>
      </c>
      <c r="BF128" s="193">
        <f>IF(N128="snížená",J128,0)</f>
        <v>0</v>
      </c>
      <c r="BG128" s="193">
        <f>IF(N128="zákl. přenesená",J128,0)</f>
        <v>0</v>
      </c>
      <c r="BH128" s="193">
        <f>IF(N128="sníž. přenesená",J128,0)</f>
        <v>0</v>
      </c>
      <c r="BI128" s="193">
        <f>IF(N128="nulová",J128,0)</f>
        <v>0</v>
      </c>
      <c r="BJ128" s="18" t="s">
        <v>86</v>
      </c>
      <c r="BK128" s="193">
        <f>ROUND(I128*H128,2)</f>
        <v>0</v>
      </c>
      <c r="BL128" s="18" t="s">
        <v>166</v>
      </c>
      <c r="BM128" s="192" t="s">
        <v>200</v>
      </c>
    </row>
    <row r="129" s="2" customFormat="1" ht="16.5" customHeight="1">
      <c r="A129" s="37"/>
      <c r="B129" s="179"/>
      <c r="C129" s="180" t="s">
        <v>160</v>
      </c>
      <c r="D129" s="180" t="s">
        <v>162</v>
      </c>
      <c r="E129" s="181" t="s">
        <v>821</v>
      </c>
      <c r="F129" s="182" t="s">
        <v>619</v>
      </c>
      <c r="G129" s="183" t="s">
        <v>218</v>
      </c>
      <c r="H129" s="184">
        <v>1</v>
      </c>
      <c r="I129" s="185"/>
      <c r="J129" s="186">
        <f>ROUND(I129*H129,2)</f>
        <v>0</v>
      </c>
      <c r="K129" s="187"/>
      <c r="L129" s="38"/>
      <c r="M129" s="188" t="s">
        <v>1</v>
      </c>
      <c r="N129" s="189" t="s">
        <v>44</v>
      </c>
      <c r="O129" s="76"/>
      <c r="P129" s="190">
        <f>O129*H129</f>
        <v>0</v>
      </c>
      <c r="Q129" s="190">
        <v>0</v>
      </c>
      <c r="R129" s="190">
        <f>Q129*H129</f>
        <v>0</v>
      </c>
      <c r="S129" s="190">
        <v>0</v>
      </c>
      <c r="T129" s="191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2" t="s">
        <v>166</v>
      </c>
      <c r="AT129" s="192" t="s">
        <v>162</v>
      </c>
      <c r="AU129" s="192" t="s">
        <v>86</v>
      </c>
      <c r="AY129" s="18" t="s">
        <v>159</v>
      </c>
      <c r="BE129" s="193">
        <f>IF(N129="základní",J129,0)</f>
        <v>0</v>
      </c>
      <c r="BF129" s="193">
        <f>IF(N129="snížená",J129,0)</f>
        <v>0</v>
      </c>
      <c r="BG129" s="193">
        <f>IF(N129="zákl. přenesená",J129,0)</f>
        <v>0</v>
      </c>
      <c r="BH129" s="193">
        <f>IF(N129="sníž. přenesená",J129,0)</f>
        <v>0</v>
      </c>
      <c r="BI129" s="193">
        <f>IF(N129="nulová",J129,0)</f>
        <v>0</v>
      </c>
      <c r="BJ129" s="18" t="s">
        <v>86</v>
      </c>
      <c r="BK129" s="193">
        <f>ROUND(I129*H129,2)</f>
        <v>0</v>
      </c>
      <c r="BL129" s="18" t="s">
        <v>166</v>
      </c>
      <c r="BM129" s="192" t="s">
        <v>204</v>
      </c>
    </row>
    <row r="130" s="2" customFormat="1" ht="16.5" customHeight="1">
      <c r="A130" s="37"/>
      <c r="B130" s="179"/>
      <c r="C130" s="180" t="s">
        <v>166</v>
      </c>
      <c r="D130" s="180" t="s">
        <v>162</v>
      </c>
      <c r="E130" s="181" t="s">
        <v>822</v>
      </c>
      <c r="F130" s="182" t="s">
        <v>823</v>
      </c>
      <c r="G130" s="183" t="s">
        <v>218</v>
      </c>
      <c r="H130" s="184">
        <v>1</v>
      </c>
      <c r="I130" s="185"/>
      <c r="J130" s="186">
        <f>ROUND(I130*H130,2)</f>
        <v>0</v>
      </c>
      <c r="K130" s="187"/>
      <c r="L130" s="38"/>
      <c r="M130" s="188" t="s">
        <v>1</v>
      </c>
      <c r="N130" s="189" t="s">
        <v>44</v>
      </c>
      <c r="O130" s="76"/>
      <c r="P130" s="190">
        <f>O130*H130</f>
        <v>0</v>
      </c>
      <c r="Q130" s="190">
        <v>0</v>
      </c>
      <c r="R130" s="190">
        <f>Q130*H130</f>
        <v>0</v>
      </c>
      <c r="S130" s="190">
        <v>0</v>
      </c>
      <c r="T130" s="191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2" t="s">
        <v>166</v>
      </c>
      <c r="AT130" s="192" t="s">
        <v>162</v>
      </c>
      <c r="AU130" s="192" t="s">
        <v>86</v>
      </c>
      <c r="AY130" s="18" t="s">
        <v>159</v>
      </c>
      <c r="BE130" s="193">
        <f>IF(N130="základní",J130,0)</f>
        <v>0</v>
      </c>
      <c r="BF130" s="193">
        <f>IF(N130="snížená",J130,0)</f>
        <v>0</v>
      </c>
      <c r="BG130" s="193">
        <f>IF(N130="zákl. přenesená",J130,0)</f>
        <v>0</v>
      </c>
      <c r="BH130" s="193">
        <f>IF(N130="sníž. přenesená",J130,0)</f>
        <v>0</v>
      </c>
      <c r="BI130" s="193">
        <f>IF(N130="nulová",J130,0)</f>
        <v>0</v>
      </c>
      <c r="BJ130" s="18" t="s">
        <v>86</v>
      </c>
      <c r="BK130" s="193">
        <f>ROUND(I130*H130,2)</f>
        <v>0</v>
      </c>
      <c r="BL130" s="18" t="s">
        <v>166</v>
      </c>
      <c r="BM130" s="192" t="s">
        <v>824</v>
      </c>
    </row>
    <row r="131" s="12" customFormat="1" ht="25.92" customHeight="1">
      <c r="A131" s="12"/>
      <c r="B131" s="166"/>
      <c r="C131" s="12"/>
      <c r="D131" s="167" t="s">
        <v>78</v>
      </c>
      <c r="E131" s="168" t="s">
        <v>396</v>
      </c>
      <c r="F131" s="168" t="s">
        <v>397</v>
      </c>
      <c r="G131" s="12"/>
      <c r="H131" s="12"/>
      <c r="I131" s="169"/>
      <c r="J131" s="170">
        <f>BK131</f>
        <v>0</v>
      </c>
      <c r="K131" s="12"/>
      <c r="L131" s="166"/>
      <c r="M131" s="171"/>
      <c r="N131" s="172"/>
      <c r="O131" s="172"/>
      <c r="P131" s="173">
        <f>P132</f>
        <v>0</v>
      </c>
      <c r="Q131" s="172"/>
      <c r="R131" s="173">
        <f>R132</f>
        <v>0.044360000000000004</v>
      </c>
      <c r="S131" s="172"/>
      <c r="T131" s="174">
        <f>T132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67" t="s">
        <v>88</v>
      </c>
      <c r="AT131" s="175" t="s">
        <v>78</v>
      </c>
      <c r="AU131" s="175" t="s">
        <v>79</v>
      </c>
      <c r="AY131" s="167" t="s">
        <v>159</v>
      </c>
      <c r="BK131" s="176">
        <f>BK132</f>
        <v>0</v>
      </c>
    </row>
    <row r="132" s="12" customFormat="1" ht="22.8" customHeight="1">
      <c r="A132" s="12"/>
      <c r="B132" s="166"/>
      <c r="C132" s="12"/>
      <c r="D132" s="167" t="s">
        <v>78</v>
      </c>
      <c r="E132" s="177" t="s">
        <v>825</v>
      </c>
      <c r="F132" s="177" t="s">
        <v>826</v>
      </c>
      <c r="G132" s="12"/>
      <c r="H132" s="12"/>
      <c r="I132" s="169"/>
      <c r="J132" s="178">
        <f>BK132</f>
        <v>0</v>
      </c>
      <c r="K132" s="12"/>
      <c r="L132" s="166"/>
      <c r="M132" s="171"/>
      <c r="N132" s="172"/>
      <c r="O132" s="172"/>
      <c r="P132" s="173">
        <f>SUM(P133:P140)</f>
        <v>0</v>
      </c>
      <c r="Q132" s="172"/>
      <c r="R132" s="173">
        <f>SUM(R133:R140)</f>
        <v>0.044360000000000004</v>
      </c>
      <c r="S132" s="172"/>
      <c r="T132" s="174">
        <f>SUM(T133:T140)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67" t="s">
        <v>88</v>
      </c>
      <c r="AT132" s="175" t="s">
        <v>78</v>
      </c>
      <c r="AU132" s="175" t="s">
        <v>86</v>
      </c>
      <c r="AY132" s="167" t="s">
        <v>159</v>
      </c>
      <c r="BK132" s="176">
        <f>SUM(BK133:BK140)</f>
        <v>0</v>
      </c>
    </row>
    <row r="133" s="2" customFormat="1" ht="24.15" customHeight="1">
      <c r="A133" s="37"/>
      <c r="B133" s="179"/>
      <c r="C133" s="180" t="s">
        <v>181</v>
      </c>
      <c r="D133" s="180" t="s">
        <v>162</v>
      </c>
      <c r="E133" s="181" t="s">
        <v>827</v>
      </c>
      <c r="F133" s="182" t="s">
        <v>828</v>
      </c>
      <c r="G133" s="183" t="s">
        <v>313</v>
      </c>
      <c r="H133" s="184">
        <v>165</v>
      </c>
      <c r="I133" s="185"/>
      <c r="J133" s="186">
        <f>ROUND(I133*H133,2)</f>
        <v>0</v>
      </c>
      <c r="K133" s="187"/>
      <c r="L133" s="38"/>
      <c r="M133" s="188" t="s">
        <v>1</v>
      </c>
      <c r="N133" s="189" t="s">
        <v>44</v>
      </c>
      <c r="O133" s="76"/>
      <c r="P133" s="190">
        <f>O133*H133</f>
        <v>0</v>
      </c>
      <c r="Q133" s="190">
        <v>0</v>
      </c>
      <c r="R133" s="190">
        <f>Q133*H133</f>
        <v>0</v>
      </c>
      <c r="S133" s="190">
        <v>0</v>
      </c>
      <c r="T133" s="191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2" t="s">
        <v>193</v>
      </c>
      <c r="AT133" s="192" t="s">
        <v>162</v>
      </c>
      <c r="AU133" s="192" t="s">
        <v>88</v>
      </c>
      <c r="AY133" s="18" t="s">
        <v>159</v>
      </c>
      <c r="BE133" s="193">
        <f>IF(N133="základní",J133,0)</f>
        <v>0</v>
      </c>
      <c r="BF133" s="193">
        <f>IF(N133="snížená",J133,0)</f>
        <v>0</v>
      </c>
      <c r="BG133" s="193">
        <f>IF(N133="zákl. přenesená",J133,0)</f>
        <v>0</v>
      </c>
      <c r="BH133" s="193">
        <f>IF(N133="sníž. přenesená",J133,0)</f>
        <v>0</v>
      </c>
      <c r="BI133" s="193">
        <f>IF(N133="nulová",J133,0)</f>
        <v>0</v>
      </c>
      <c r="BJ133" s="18" t="s">
        <v>86</v>
      </c>
      <c r="BK133" s="193">
        <f>ROUND(I133*H133,2)</f>
        <v>0</v>
      </c>
      <c r="BL133" s="18" t="s">
        <v>193</v>
      </c>
      <c r="BM133" s="192" t="s">
        <v>829</v>
      </c>
    </row>
    <row r="134" s="2" customFormat="1" ht="24.15" customHeight="1">
      <c r="A134" s="37"/>
      <c r="B134" s="179"/>
      <c r="C134" s="218" t="s">
        <v>176</v>
      </c>
      <c r="D134" s="218" t="s">
        <v>319</v>
      </c>
      <c r="E134" s="219" t="s">
        <v>830</v>
      </c>
      <c r="F134" s="220" t="s">
        <v>831</v>
      </c>
      <c r="G134" s="221" t="s">
        <v>313</v>
      </c>
      <c r="H134" s="222">
        <v>189.75</v>
      </c>
      <c r="I134" s="223"/>
      <c r="J134" s="224">
        <f>ROUND(I134*H134,2)</f>
        <v>0</v>
      </c>
      <c r="K134" s="225"/>
      <c r="L134" s="226"/>
      <c r="M134" s="227" t="s">
        <v>1</v>
      </c>
      <c r="N134" s="228" t="s">
        <v>44</v>
      </c>
      <c r="O134" s="76"/>
      <c r="P134" s="190">
        <f>O134*H134</f>
        <v>0</v>
      </c>
      <c r="Q134" s="190">
        <v>0.00016000000000000001</v>
      </c>
      <c r="R134" s="190">
        <f>Q134*H134</f>
        <v>0.030360000000000002</v>
      </c>
      <c r="S134" s="190">
        <v>0</v>
      </c>
      <c r="T134" s="191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92" t="s">
        <v>221</v>
      </c>
      <c r="AT134" s="192" t="s">
        <v>319</v>
      </c>
      <c r="AU134" s="192" t="s">
        <v>88</v>
      </c>
      <c r="AY134" s="18" t="s">
        <v>159</v>
      </c>
      <c r="BE134" s="193">
        <f>IF(N134="základní",J134,0)</f>
        <v>0</v>
      </c>
      <c r="BF134" s="193">
        <f>IF(N134="snížená",J134,0)</f>
        <v>0</v>
      </c>
      <c r="BG134" s="193">
        <f>IF(N134="zákl. přenesená",J134,0)</f>
        <v>0</v>
      </c>
      <c r="BH134" s="193">
        <f>IF(N134="sníž. přenesená",J134,0)</f>
        <v>0</v>
      </c>
      <c r="BI134" s="193">
        <f>IF(N134="nulová",J134,0)</f>
        <v>0</v>
      </c>
      <c r="BJ134" s="18" t="s">
        <v>86</v>
      </c>
      <c r="BK134" s="193">
        <f>ROUND(I134*H134,2)</f>
        <v>0</v>
      </c>
      <c r="BL134" s="18" t="s">
        <v>193</v>
      </c>
      <c r="BM134" s="192" t="s">
        <v>832</v>
      </c>
    </row>
    <row r="135" s="15" customFormat="1">
      <c r="A135" s="15"/>
      <c r="B135" s="210"/>
      <c r="C135" s="15"/>
      <c r="D135" s="195" t="s">
        <v>167</v>
      </c>
      <c r="E135" s="15"/>
      <c r="F135" s="212" t="s">
        <v>833</v>
      </c>
      <c r="G135" s="15"/>
      <c r="H135" s="213">
        <v>189.75</v>
      </c>
      <c r="I135" s="214"/>
      <c r="J135" s="15"/>
      <c r="K135" s="15"/>
      <c r="L135" s="210"/>
      <c r="M135" s="215"/>
      <c r="N135" s="216"/>
      <c r="O135" s="216"/>
      <c r="P135" s="216"/>
      <c r="Q135" s="216"/>
      <c r="R135" s="216"/>
      <c r="S135" s="216"/>
      <c r="T135" s="217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11" t="s">
        <v>167</v>
      </c>
      <c r="AU135" s="211" t="s">
        <v>88</v>
      </c>
      <c r="AV135" s="15" t="s">
        <v>88</v>
      </c>
      <c r="AW135" s="15" t="s">
        <v>3</v>
      </c>
      <c r="AX135" s="15" t="s">
        <v>86</v>
      </c>
      <c r="AY135" s="211" t="s">
        <v>159</v>
      </c>
    </row>
    <row r="136" s="2" customFormat="1" ht="24.15" customHeight="1">
      <c r="A136" s="37"/>
      <c r="B136" s="179"/>
      <c r="C136" s="180" t="s">
        <v>187</v>
      </c>
      <c r="D136" s="180" t="s">
        <v>162</v>
      </c>
      <c r="E136" s="181" t="s">
        <v>834</v>
      </c>
      <c r="F136" s="182" t="s">
        <v>835</v>
      </c>
      <c r="G136" s="183" t="s">
        <v>403</v>
      </c>
      <c r="H136" s="184">
        <v>8</v>
      </c>
      <c r="I136" s="185"/>
      <c r="J136" s="186">
        <f>ROUND(I136*H136,2)</f>
        <v>0</v>
      </c>
      <c r="K136" s="187"/>
      <c r="L136" s="38"/>
      <c r="M136" s="188" t="s">
        <v>1</v>
      </c>
      <c r="N136" s="189" t="s">
        <v>44</v>
      </c>
      <c r="O136" s="76"/>
      <c r="P136" s="190">
        <f>O136*H136</f>
        <v>0</v>
      </c>
      <c r="Q136" s="190">
        <v>0</v>
      </c>
      <c r="R136" s="190">
        <f>Q136*H136</f>
        <v>0</v>
      </c>
      <c r="S136" s="190">
        <v>0</v>
      </c>
      <c r="T136" s="191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2" t="s">
        <v>193</v>
      </c>
      <c r="AT136" s="192" t="s">
        <v>162</v>
      </c>
      <c r="AU136" s="192" t="s">
        <v>88</v>
      </c>
      <c r="AY136" s="18" t="s">
        <v>159</v>
      </c>
      <c r="BE136" s="193">
        <f>IF(N136="základní",J136,0)</f>
        <v>0</v>
      </c>
      <c r="BF136" s="193">
        <f>IF(N136="snížená",J136,0)</f>
        <v>0</v>
      </c>
      <c r="BG136" s="193">
        <f>IF(N136="zákl. přenesená",J136,0)</f>
        <v>0</v>
      </c>
      <c r="BH136" s="193">
        <f>IF(N136="sníž. přenesená",J136,0)</f>
        <v>0</v>
      </c>
      <c r="BI136" s="193">
        <f>IF(N136="nulová",J136,0)</f>
        <v>0</v>
      </c>
      <c r="BJ136" s="18" t="s">
        <v>86</v>
      </c>
      <c r="BK136" s="193">
        <f>ROUND(I136*H136,2)</f>
        <v>0</v>
      </c>
      <c r="BL136" s="18" t="s">
        <v>193</v>
      </c>
      <c r="BM136" s="192" t="s">
        <v>836</v>
      </c>
    </row>
    <row r="137" s="2" customFormat="1" ht="21.75" customHeight="1">
      <c r="A137" s="37"/>
      <c r="B137" s="179"/>
      <c r="C137" s="218" t="s">
        <v>179</v>
      </c>
      <c r="D137" s="218" t="s">
        <v>319</v>
      </c>
      <c r="E137" s="219" t="s">
        <v>837</v>
      </c>
      <c r="F137" s="220" t="s">
        <v>838</v>
      </c>
      <c r="G137" s="221" t="s">
        <v>403</v>
      </c>
      <c r="H137" s="222">
        <v>6</v>
      </c>
      <c r="I137" s="223"/>
      <c r="J137" s="224">
        <f>ROUND(I137*H137,2)</f>
        <v>0</v>
      </c>
      <c r="K137" s="225"/>
      <c r="L137" s="226"/>
      <c r="M137" s="227" t="s">
        <v>1</v>
      </c>
      <c r="N137" s="228" t="s">
        <v>44</v>
      </c>
      <c r="O137" s="76"/>
      <c r="P137" s="190">
        <f>O137*H137</f>
        <v>0</v>
      </c>
      <c r="Q137" s="190">
        <v>0.00069999999999999999</v>
      </c>
      <c r="R137" s="190">
        <f>Q137*H137</f>
        <v>0.0041999999999999997</v>
      </c>
      <c r="S137" s="190">
        <v>0</v>
      </c>
      <c r="T137" s="191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2" t="s">
        <v>221</v>
      </c>
      <c r="AT137" s="192" t="s">
        <v>319</v>
      </c>
      <c r="AU137" s="192" t="s">
        <v>88</v>
      </c>
      <c r="AY137" s="18" t="s">
        <v>159</v>
      </c>
      <c r="BE137" s="193">
        <f>IF(N137="základní",J137,0)</f>
        <v>0</v>
      </c>
      <c r="BF137" s="193">
        <f>IF(N137="snížená",J137,0)</f>
        <v>0</v>
      </c>
      <c r="BG137" s="193">
        <f>IF(N137="zákl. přenesená",J137,0)</f>
        <v>0</v>
      </c>
      <c r="BH137" s="193">
        <f>IF(N137="sníž. přenesená",J137,0)</f>
        <v>0</v>
      </c>
      <c r="BI137" s="193">
        <f>IF(N137="nulová",J137,0)</f>
        <v>0</v>
      </c>
      <c r="BJ137" s="18" t="s">
        <v>86</v>
      </c>
      <c r="BK137" s="193">
        <f>ROUND(I137*H137,2)</f>
        <v>0</v>
      </c>
      <c r="BL137" s="18" t="s">
        <v>193</v>
      </c>
      <c r="BM137" s="192" t="s">
        <v>839</v>
      </c>
    </row>
    <row r="138" s="2" customFormat="1" ht="16.5" customHeight="1">
      <c r="A138" s="37"/>
      <c r="B138" s="179"/>
      <c r="C138" s="218" t="s">
        <v>194</v>
      </c>
      <c r="D138" s="218" t="s">
        <v>319</v>
      </c>
      <c r="E138" s="219" t="s">
        <v>840</v>
      </c>
      <c r="F138" s="220" t="s">
        <v>841</v>
      </c>
      <c r="G138" s="221" t="s">
        <v>403</v>
      </c>
      <c r="H138" s="222">
        <v>6</v>
      </c>
      <c r="I138" s="223"/>
      <c r="J138" s="224">
        <f>ROUND(I138*H138,2)</f>
        <v>0</v>
      </c>
      <c r="K138" s="225"/>
      <c r="L138" s="226"/>
      <c r="M138" s="227" t="s">
        <v>1</v>
      </c>
      <c r="N138" s="228" t="s">
        <v>44</v>
      </c>
      <c r="O138" s="76"/>
      <c r="P138" s="190">
        <f>O138*H138</f>
        <v>0</v>
      </c>
      <c r="Q138" s="190">
        <v>0.00069999999999999999</v>
      </c>
      <c r="R138" s="190">
        <f>Q138*H138</f>
        <v>0.0041999999999999997</v>
      </c>
      <c r="S138" s="190">
        <v>0</v>
      </c>
      <c r="T138" s="191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2" t="s">
        <v>221</v>
      </c>
      <c r="AT138" s="192" t="s">
        <v>319</v>
      </c>
      <c r="AU138" s="192" t="s">
        <v>88</v>
      </c>
      <c r="AY138" s="18" t="s">
        <v>159</v>
      </c>
      <c r="BE138" s="193">
        <f>IF(N138="základní",J138,0)</f>
        <v>0</v>
      </c>
      <c r="BF138" s="193">
        <f>IF(N138="snížená",J138,0)</f>
        <v>0</v>
      </c>
      <c r="BG138" s="193">
        <f>IF(N138="zákl. přenesená",J138,0)</f>
        <v>0</v>
      </c>
      <c r="BH138" s="193">
        <f>IF(N138="sníž. přenesená",J138,0)</f>
        <v>0</v>
      </c>
      <c r="BI138" s="193">
        <f>IF(N138="nulová",J138,0)</f>
        <v>0</v>
      </c>
      <c r="BJ138" s="18" t="s">
        <v>86</v>
      </c>
      <c r="BK138" s="193">
        <f>ROUND(I138*H138,2)</f>
        <v>0</v>
      </c>
      <c r="BL138" s="18" t="s">
        <v>193</v>
      </c>
      <c r="BM138" s="192" t="s">
        <v>842</v>
      </c>
    </row>
    <row r="139" s="2" customFormat="1" ht="16.5" customHeight="1">
      <c r="A139" s="37"/>
      <c r="B139" s="179"/>
      <c r="C139" s="218" t="s">
        <v>184</v>
      </c>
      <c r="D139" s="218" t="s">
        <v>319</v>
      </c>
      <c r="E139" s="219" t="s">
        <v>843</v>
      </c>
      <c r="F139" s="220" t="s">
        <v>844</v>
      </c>
      <c r="G139" s="221" t="s">
        <v>403</v>
      </c>
      <c r="H139" s="222">
        <v>2</v>
      </c>
      <c r="I139" s="223"/>
      <c r="J139" s="224">
        <f>ROUND(I139*H139,2)</f>
        <v>0</v>
      </c>
      <c r="K139" s="225"/>
      <c r="L139" s="226"/>
      <c r="M139" s="227" t="s">
        <v>1</v>
      </c>
      <c r="N139" s="228" t="s">
        <v>44</v>
      </c>
      <c r="O139" s="76"/>
      <c r="P139" s="190">
        <f>O139*H139</f>
        <v>0</v>
      </c>
      <c r="Q139" s="190">
        <v>0.00069999999999999999</v>
      </c>
      <c r="R139" s="190">
        <f>Q139*H139</f>
        <v>0.0014</v>
      </c>
      <c r="S139" s="190">
        <v>0</v>
      </c>
      <c r="T139" s="191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92" t="s">
        <v>221</v>
      </c>
      <c r="AT139" s="192" t="s">
        <v>319</v>
      </c>
      <c r="AU139" s="192" t="s">
        <v>88</v>
      </c>
      <c r="AY139" s="18" t="s">
        <v>159</v>
      </c>
      <c r="BE139" s="193">
        <f>IF(N139="základní",J139,0)</f>
        <v>0</v>
      </c>
      <c r="BF139" s="193">
        <f>IF(N139="snížená",J139,0)</f>
        <v>0</v>
      </c>
      <c r="BG139" s="193">
        <f>IF(N139="zákl. přenesená",J139,0)</f>
        <v>0</v>
      </c>
      <c r="BH139" s="193">
        <f>IF(N139="sníž. přenesená",J139,0)</f>
        <v>0</v>
      </c>
      <c r="BI139" s="193">
        <f>IF(N139="nulová",J139,0)</f>
        <v>0</v>
      </c>
      <c r="BJ139" s="18" t="s">
        <v>86</v>
      </c>
      <c r="BK139" s="193">
        <f>ROUND(I139*H139,2)</f>
        <v>0</v>
      </c>
      <c r="BL139" s="18" t="s">
        <v>193</v>
      </c>
      <c r="BM139" s="192" t="s">
        <v>845</v>
      </c>
    </row>
    <row r="140" s="2" customFormat="1" ht="16.5" customHeight="1">
      <c r="A140" s="37"/>
      <c r="B140" s="179"/>
      <c r="C140" s="218" t="s">
        <v>201</v>
      </c>
      <c r="D140" s="218" t="s">
        <v>319</v>
      </c>
      <c r="E140" s="219" t="s">
        <v>846</v>
      </c>
      <c r="F140" s="220" t="s">
        <v>847</v>
      </c>
      <c r="G140" s="221" t="s">
        <v>403</v>
      </c>
      <c r="H140" s="222">
        <v>6</v>
      </c>
      <c r="I140" s="223"/>
      <c r="J140" s="224">
        <f>ROUND(I140*H140,2)</f>
        <v>0</v>
      </c>
      <c r="K140" s="225"/>
      <c r="L140" s="226"/>
      <c r="M140" s="227" t="s">
        <v>1</v>
      </c>
      <c r="N140" s="228" t="s">
        <v>44</v>
      </c>
      <c r="O140" s="76"/>
      <c r="P140" s="190">
        <f>O140*H140</f>
        <v>0</v>
      </c>
      <c r="Q140" s="190">
        <v>0.00069999999999999999</v>
      </c>
      <c r="R140" s="190">
        <f>Q140*H140</f>
        <v>0.0041999999999999997</v>
      </c>
      <c r="S140" s="190">
        <v>0</v>
      </c>
      <c r="T140" s="191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2" t="s">
        <v>221</v>
      </c>
      <c r="AT140" s="192" t="s">
        <v>319</v>
      </c>
      <c r="AU140" s="192" t="s">
        <v>88</v>
      </c>
      <c r="AY140" s="18" t="s">
        <v>159</v>
      </c>
      <c r="BE140" s="193">
        <f>IF(N140="základní",J140,0)</f>
        <v>0</v>
      </c>
      <c r="BF140" s="193">
        <f>IF(N140="snížená",J140,0)</f>
        <v>0</v>
      </c>
      <c r="BG140" s="193">
        <f>IF(N140="zákl. přenesená",J140,0)</f>
        <v>0</v>
      </c>
      <c r="BH140" s="193">
        <f>IF(N140="sníž. přenesená",J140,0)</f>
        <v>0</v>
      </c>
      <c r="BI140" s="193">
        <f>IF(N140="nulová",J140,0)</f>
        <v>0</v>
      </c>
      <c r="BJ140" s="18" t="s">
        <v>86</v>
      </c>
      <c r="BK140" s="193">
        <f>ROUND(I140*H140,2)</f>
        <v>0</v>
      </c>
      <c r="BL140" s="18" t="s">
        <v>193</v>
      </c>
      <c r="BM140" s="192" t="s">
        <v>848</v>
      </c>
    </row>
    <row r="141" s="12" customFormat="1" ht="25.92" customHeight="1">
      <c r="A141" s="12"/>
      <c r="B141" s="166"/>
      <c r="C141" s="12"/>
      <c r="D141" s="167" t="s">
        <v>78</v>
      </c>
      <c r="E141" s="168" t="s">
        <v>319</v>
      </c>
      <c r="F141" s="168" t="s">
        <v>849</v>
      </c>
      <c r="G141" s="12"/>
      <c r="H141" s="12"/>
      <c r="I141" s="169"/>
      <c r="J141" s="170">
        <f>BK141</f>
        <v>0</v>
      </c>
      <c r="K141" s="12"/>
      <c r="L141" s="166"/>
      <c r="M141" s="171"/>
      <c r="N141" s="172"/>
      <c r="O141" s="172"/>
      <c r="P141" s="173">
        <f>P142</f>
        <v>0</v>
      </c>
      <c r="Q141" s="172"/>
      <c r="R141" s="173">
        <f>R142</f>
        <v>0.053594999999999997</v>
      </c>
      <c r="S141" s="172"/>
      <c r="T141" s="174">
        <f>T142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67" t="s">
        <v>160</v>
      </c>
      <c r="AT141" s="175" t="s">
        <v>78</v>
      </c>
      <c r="AU141" s="175" t="s">
        <v>79</v>
      </c>
      <c r="AY141" s="167" t="s">
        <v>159</v>
      </c>
      <c r="BK141" s="176">
        <f>BK142</f>
        <v>0</v>
      </c>
    </row>
    <row r="142" s="12" customFormat="1" ht="22.8" customHeight="1">
      <c r="A142" s="12"/>
      <c r="B142" s="166"/>
      <c r="C142" s="12"/>
      <c r="D142" s="167" t="s">
        <v>78</v>
      </c>
      <c r="E142" s="177" t="s">
        <v>850</v>
      </c>
      <c r="F142" s="177" t="s">
        <v>851</v>
      </c>
      <c r="G142" s="12"/>
      <c r="H142" s="12"/>
      <c r="I142" s="169"/>
      <c r="J142" s="178">
        <f>BK142</f>
        <v>0</v>
      </c>
      <c r="K142" s="12"/>
      <c r="L142" s="166"/>
      <c r="M142" s="171"/>
      <c r="N142" s="172"/>
      <c r="O142" s="172"/>
      <c r="P142" s="173">
        <f>SUM(P143:P150)</f>
        <v>0</v>
      </c>
      <c r="Q142" s="172"/>
      <c r="R142" s="173">
        <f>SUM(R143:R150)</f>
        <v>0.053594999999999997</v>
      </c>
      <c r="S142" s="172"/>
      <c r="T142" s="174">
        <f>SUM(T143:T150)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67" t="s">
        <v>160</v>
      </c>
      <c r="AT142" s="175" t="s">
        <v>78</v>
      </c>
      <c r="AU142" s="175" t="s">
        <v>86</v>
      </c>
      <c r="AY142" s="167" t="s">
        <v>159</v>
      </c>
      <c r="BK142" s="176">
        <f>SUM(BK143:BK150)</f>
        <v>0</v>
      </c>
    </row>
    <row r="143" s="2" customFormat="1" ht="24.15" customHeight="1">
      <c r="A143" s="37"/>
      <c r="B143" s="179"/>
      <c r="C143" s="180" t="s">
        <v>8</v>
      </c>
      <c r="D143" s="180" t="s">
        <v>162</v>
      </c>
      <c r="E143" s="181" t="s">
        <v>852</v>
      </c>
      <c r="F143" s="182" t="s">
        <v>853</v>
      </c>
      <c r="G143" s="183" t="s">
        <v>313</v>
      </c>
      <c r="H143" s="184">
        <v>95</v>
      </c>
      <c r="I143" s="185"/>
      <c r="J143" s="186">
        <f>ROUND(I143*H143,2)</f>
        <v>0</v>
      </c>
      <c r="K143" s="187"/>
      <c r="L143" s="38"/>
      <c r="M143" s="188" t="s">
        <v>1</v>
      </c>
      <c r="N143" s="189" t="s">
        <v>44</v>
      </c>
      <c r="O143" s="76"/>
      <c r="P143" s="190">
        <f>O143*H143</f>
        <v>0</v>
      </c>
      <c r="Q143" s="190">
        <v>0</v>
      </c>
      <c r="R143" s="190">
        <f>Q143*H143</f>
        <v>0</v>
      </c>
      <c r="S143" s="190">
        <v>0</v>
      </c>
      <c r="T143" s="191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92" t="s">
        <v>265</v>
      </c>
      <c r="AT143" s="192" t="s">
        <v>162</v>
      </c>
      <c r="AU143" s="192" t="s">
        <v>88</v>
      </c>
      <c r="AY143" s="18" t="s">
        <v>159</v>
      </c>
      <c r="BE143" s="193">
        <f>IF(N143="základní",J143,0)</f>
        <v>0</v>
      </c>
      <c r="BF143" s="193">
        <f>IF(N143="snížená",J143,0)</f>
        <v>0</v>
      </c>
      <c r="BG143" s="193">
        <f>IF(N143="zákl. přenesená",J143,0)</f>
        <v>0</v>
      </c>
      <c r="BH143" s="193">
        <f>IF(N143="sníž. přenesená",J143,0)</f>
        <v>0</v>
      </c>
      <c r="BI143" s="193">
        <f>IF(N143="nulová",J143,0)</f>
        <v>0</v>
      </c>
      <c r="BJ143" s="18" t="s">
        <v>86</v>
      </c>
      <c r="BK143" s="193">
        <f>ROUND(I143*H143,2)</f>
        <v>0</v>
      </c>
      <c r="BL143" s="18" t="s">
        <v>265</v>
      </c>
      <c r="BM143" s="192" t="s">
        <v>854</v>
      </c>
    </row>
    <row r="144" s="2" customFormat="1" ht="24.15" customHeight="1">
      <c r="A144" s="37"/>
      <c r="B144" s="179"/>
      <c r="C144" s="180" t="s">
        <v>208</v>
      </c>
      <c r="D144" s="180" t="s">
        <v>162</v>
      </c>
      <c r="E144" s="181" t="s">
        <v>855</v>
      </c>
      <c r="F144" s="182" t="s">
        <v>856</v>
      </c>
      <c r="G144" s="183" t="s">
        <v>313</v>
      </c>
      <c r="H144" s="184">
        <v>95</v>
      </c>
      <c r="I144" s="185"/>
      <c r="J144" s="186">
        <f>ROUND(I144*H144,2)</f>
        <v>0</v>
      </c>
      <c r="K144" s="187"/>
      <c r="L144" s="38"/>
      <c r="M144" s="188" t="s">
        <v>1</v>
      </c>
      <c r="N144" s="189" t="s">
        <v>44</v>
      </c>
      <c r="O144" s="76"/>
      <c r="P144" s="190">
        <f>O144*H144</f>
        <v>0</v>
      </c>
      <c r="Q144" s="190">
        <v>0</v>
      </c>
      <c r="R144" s="190">
        <f>Q144*H144</f>
        <v>0</v>
      </c>
      <c r="S144" s="190">
        <v>0</v>
      </c>
      <c r="T144" s="191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92" t="s">
        <v>265</v>
      </c>
      <c r="AT144" s="192" t="s">
        <v>162</v>
      </c>
      <c r="AU144" s="192" t="s">
        <v>88</v>
      </c>
      <c r="AY144" s="18" t="s">
        <v>159</v>
      </c>
      <c r="BE144" s="193">
        <f>IF(N144="základní",J144,0)</f>
        <v>0</v>
      </c>
      <c r="BF144" s="193">
        <f>IF(N144="snížená",J144,0)</f>
        <v>0</v>
      </c>
      <c r="BG144" s="193">
        <f>IF(N144="zákl. přenesená",J144,0)</f>
        <v>0</v>
      </c>
      <c r="BH144" s="193">
        <f>IF(N144="sníž. přenesená",J144,0)</f>
        <v>0</v>
      </c>
      <c r="BI144" s="193">
        <f>IF(N144="nulová",J144,0)</f>
        <v>0</v>
      </c>
      <c r="BJ144" s="18" t="s">
        <v>86</v>
      </c>
      <c r="BK144" s="193">
        <f>ROUND(I144*H144,2)</f>
        <v>0</v>
      </c>
      <c r="BL144" s="18" t="s">
        <v>265</v>
      </c>
      <c r="BM144" s="192" t="s">
        <v>857</v>
      </c>
    </row>
    <row r="145" s="2" customFormat="1" ht="24.15" customHeight="1">
      <c r="A145" s="37"/>
      <c r="B145" s="179"/>
      <c r="C145" s="180" t="s">
        <v>190</v>
      </c>
      <c r="D145" s="180" t="s">
        <v>162</v>
      </c>
      <c r="E145" s="181" t="s">
        <v>858</v>
      </c>
      <c r="F145" s="182" t="s">
        <v>859</v>
      </c>
      <c r="G145" s="183" t="s">
        <v>165</v>
      </c>
      <c r="H145" s="184">
        <v>1</v>
      </c>
      <c r="I145" s="185"/>
      <c r="J145" s="186">
        <f>ROUND(I145*H145,2)</f>
        <v>0</v>
      </c>
      <c r="K145" s="187"/>
      <c r="L145" s="38"/>
      <c r="M145" s="188" t="s">
        <v>1</v>
      </c>
      <c r="N145" s="189" t="s">
        <v>44</v>
      </c>
      <c r="O145" s="76"/>
      <c r="P145" s="190">
        <f>O145*H145</f>
        <v>0</v>
      </c>
      <c r="Q145" s="190">
        <v>0</v>
      </c>
      <c r="R145" s="190">
        <f>Q145*H145</f>
        <v>0</v>
      </c>
      <c r="S145" s="190">
        <v>0</v>
      </c>
      <c r="T145" s="191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92" t="s">
        <v>265</v>
      </c>
      <c r="AT145" s="192" t="s">
        <v>162</v>
      </c>
      <c r="AU145" s="192" t="s">
        <v>88</v>
      </c>
      <c r="AY145" s="18" t="s">
        <v>159</v>
      </c>
      <c r="BE145" s="193">
        <f>IF(N145="základní",J145,0)</f>
        <v>0</v>
      </c>
      <c r="BF145" s="193">
        <f>IF(N145="snížená",J145,0)</f>
        <v>0</v>
      </c>
      <c r="BG145" s="193">
        <f>IF(N145="zákl. přenesená",J145,0)</f>
        <v>0</v>
      </c>
      <c r="BH145" s="193">
        <f>IF(N145="sníž. přenesená",J145,0)</f>
        <v>0</v>
      </c>
      <c r="BI145" s="193">
        <f>IF(N145="nulová",J145,0)</f>
        <v>0</v>
      </c>
      <c r="BJ145" s="18" t="s">
        <v>86</v>
      </c>
      <c r="BK145" s="193">
        <f>ROUND(I145*H145,2)</f>
        <v>0</v>
      </c>
      <c r="BL145" s="18" t="s">
        <v>265</v>
      </c>
      <c r="BM145" s="192" t="s">
        <v>860</v>
      </c>
    </row>
    <row r="146" s="15" customFormat="1">
      <c r="A146" s="15"/>
      <c r="B146" s="210"/>
      <c r="C146" s="15"/>
      <c r="D146" s="195" t="s">
        <v>167</v>
      </c>
      <c r="E146" s="211" t="s">
        <v>1</v>
      </c>
      <c r="F146" s="212" t="s">
        <v>861</v>
      </c>
      <c r="G146" s="15"/>
      <c r="H146" s="213">
        <v>1</v>
      </c>
      <c r="I146" s="214"/>
      <c r="J146" s="15"/>
      <c r="K146" s="15"/>
      <c r="L146" s="210"/>
      <c r="M146" s="215"/>
      <c r="N146" s="216"/>
      <c r="O146" s="216"/>
      <c r="P146" s="216"/>
      <c r="Q146" s="216"/>
      <c r="R146" s="216"/>
      <c r="S146" s="216"/>
      <c r="T146" s="217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11" t="s">
        <v>167</v>
      </c>
      <c r="AU146" s="211" t="s">
        <v>88</v>
      </c>
      <c r="AV146" s="15" t="s">
        <v>88</v>
      </c>
      <c r="AW146" s="15" t="s">
        <v>34</v>
      </c>
      <c r="AX146" s="15" t="s">
        <v>86</v>
      </c>
      <c r="AY146" s="211" t="s">
        <v>159</v>
      </c>
    </row>
    <row r="147" s="2" customFormat="1" ht="21.75" customHeight="1">
      <c r="A147" s="37"/>
      <c r="B147" s="179"/>
      <c r="C147" s="180" t="s">
        <v>215</v>
      </c>
      <c r="D147" s="180" t="s">
        <v>162</v>
      </c>
      <c r="E147" s="181" t="s">
        <v>862</v>
      </c>
      <c r="F147" s="182" t="s">
        <v>863</v>
      </c>
      <c r="G147" s="183" t="s">
        <v>313</v>
      </c>
      <c r="H147" s="184">
        <v>95</v>
      </c>
      <c r="I147" s="185"/>
      <c r="J147" s="186">
        <f>ROUND(I147*H147,2)</f>
        <v>0</v>
      </c>
      <c r="K147" s="187"/>
      <c r="L147" s="38"/>
      <c r="M147" s="188" t="s">
        <v>1</v>
      </c>
      <c r="N147" s="189" t="s">
        <v>44</v>
      </c>
      <c r="O147" s="76"/>
      <c r="P147" s="190">
        <f>O147*H147</f>
        <v>0</v>
      </c>
      <c r="Q147" s="190">
        <v>9.0000000000000006E-05</v>
      </c>
      <c r="R147" s="190">
        <f>Q147*H147</f>
        <v>0.0085500000000000003</v>
      </c>
      <c r="S147" s="190">
        <v>0</v>
      </c>
      <c r="T147" s="191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92" t="s">
        <v>265</v>
      </c>
      <c r="AT147" s="192" t="s">
        <v>162</v>
      </c>
      <c r="AU147" s="192" t="s">
        <v>88</v>
      </c>
      <c r="AY147" s="18" t="s">
        <v>159</v>
      </c>
      <c r="BE147" s="193">
        <f>IF(N147="základní",J147,0)</f>
        <v>0</v>
      </c>
      <c r="BF147" s="193">
        <f>IF(N147="snížená",J147,0)</f>
        <v>0</v>
      </c>
      <c r="BG147" s="193">
        <f>IF(N147="zákl. přenesená",J147,0)</f>
        <v>0</v>
      </c>
      <c r="BH147" s="193">
        <f>IF(N147="sníž. přenesená",J147,0)</f>
        <v>0</v>
      </c>
      <c r="BI147" s="193">
        <f>IF(N147="nulová",J147,0)</f>
        <v>0</v>
      </c>
      <c r="BJ147" s="18" t="s">
        <v>86</v>
      </c>
      <c r="BK147" s="193">
        <f>ROUND(I147*H147,2)</f>
        <v>0</v>
      </c>
      <c r="BL147" s="18" t="s">
        <v>265</v>
      </c>
      <c r="BM147" s="192" t="s">
        <v>864</v>
      </c>
    </row>
    <row r="148" s="2" customFormat="1" ht="24.15" customHeight="1">
      <c r="A148" s="37"/>
      <c r="B148" s="179"/>
      <c r="C148" s="180" t="s">
        <v>193</v>
      </c>
      <c r="D148" s="180" t="s">
        <v>162</v>
      </c>
      <c r="E148" s="181" t="s">
        <v>865</v>
      </c>
      <c r="F148" s="182" t="s">
        <v>866</v>
      </c>
      <c r="G148" s="183" t="s">
        <v>313</v>
      </c>
      <c r="H148" s="184">
        <v>165</v>
      </c>
      <c r="I148" s="185"/>
      <c r="J148" s="186">
        <f>ROUND(I148*H148,2)</f>
        <v>0</v>
      </c>
      <c r="K148" s="187"/>
      <c r="L148" s="38"/>
      <c r="M148" s="188" t="s">
        <v>1</v>
      </c>
      <c r="N148" s="189" t="s">
        <v>44</v>
      </c>
      <c r="O148" s="76"/>
      <c r="P148" s="190">
        <f>O148*H148</f>
        <v>0</v>
      </c>
      <c r="Q148" s="190">
        <v>0</v>
      </c>
      <c r="R148" s="190">
        <f>Q148*H148</f>
        <v>0</v>
      </c>
      <c r="S148" s="190">
        <v>0</v>
      </c>
      <c r="T148" s="191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92" t="s">
        <v>265</v>
      </c>
      <c r="AT148" s="192" t="s">
        <v>162</v>
      </c>
      <c r="AU148" s="192" t="s">
        <v>88</v>
      </c>
      <c r="AY148" s="18" t="s">
        <v>159</v>
      </c>
      <c r="BE148" s="193">
        <f>IF(N148="základní",J148,0)</f>
        <v>0</v>
      </c>
      <c r="BF148" s="193">
        <f>IF(N148="snížená",J148,0)</f>
        <v>0</v>
      </c>
      <c r="BG148" s="193">
        <f>IF(N148="zákl. přenesená",J148,0)</f>
        <v>0</v>
      </c>
      <c r="BH148" s="193">
        <f>IF(N148="sníž. přenesená",J148,0)</f>
        <v>0</v>
      </c>
      <c r="BI148" s="193">
        <f>IF(N148="nulová",J148,0)</f>
        <v>0</v>
      </c>
      <c r="BJ148" s="18" t="s">
        <v>86</v>
      </c>
      <c r="BK148" s="193">
        <f>ROUND(I148*H148,2)</f>
        <v>0</v>
      </c>
      <c r="BL148" s="18" t="s">
        <v>265</v>
      </c>
      <c r="BM148" s="192" t="s">
        <v>867</v>
      </c>
    </row>
    <row r="149" s="2" customFormat="1" ht="24.15" customHeight="1">
      <c r="A149" s="37"/>
      <c r="B149" s="179"/>
      <c r="C149" s="218" t="s">
        <v>222</v>
      </c>
      <c r="D149" s="218" t="s">
        <v>319</v>
      </c>
      <c r="E149" s="219" t="s">
        <v>868</v>
      </c>
      <c r="F149" s="220" t="s">
        <v>869</v>
      </c>
      <c r="G149" s="221" t="s">
        <v>313</v>
      </c>
      <c r="H149" s="222">
        <v>173.25</v>
      </c>
      <c r="I149" s="223"/>
      <c r="J149" s="224">
        <f>ROUND(I149*H149,2)</f>
        <v>0</v>
      </c>
      <c r="K149" s="225"/>
      <c r="L149" s="226"/>
      <c r="M149" s="227" t="s">
        <v>1</v>
      </c>
      <c r="N149" s="228" t="s">
        <v>44</v>
      </c>
      <c r="O149" s="76"/>
      <c r="P149" s="190">
        <f>O149*H149</f>
        <v>0</v>
      </c>
      <c r="Q149" s="190">
        <v>0.00025999999999999998</v>
      </c>
      <c r="R149" s="190">
        <f>Q149*H149</f>
        <v>0.045044999999999995</v>
      </c>
      <c r="S149" s="190">
        <v>0</v>
      </c>
      <c r="T149" s="191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92" t="s">
        <v>386</v>
      </c>
      <c r="AT149" s="192" t="s">
        <v>319</v>
      </c>
      <c r="AU149" s="192" t="s">
        <v>88</v>
      </c>
      <c r="AY149" s="18" t="s">
        <v>159</v>
      </c>
      <c r="BE149" s="193">
        <f>IF(N149="základní",J149,0)</f>
        <v>0</v>
      </c>
      <c r="BF149" s="193">
        <f>IF(N149="snížená",J149,0)</f>
        <v>0</v>
      </c>
      <c r="BG149" s="193">
        <f>IF(N149="zákl. přenesená",J149,0)</f>
        <v>0</v>
      </c>
      <c r="BH149" s="193">
        <f>IF(N149="sníž. přenesená",J149,0)</f>
        <v>0</v>
      </c>
      <c r="BI149" s="193">
        <f>IF(N149="nulová",J149,0)</f>
        <v>0</v>
      </c>
      <c r="BJ149" s="18" t="s">
        <v>86</v>
      </c>
      <c r="BK149" s="193">
        <f>ROUND(I149*H149,2)</f>
        <v>0</v>
      </c>
      <c r="BL149" s="18" t="s">
        <v>386</v>
      </c>
      <c r="BM149" s="192" t="s">
        <v>870</v>
      </c>
    </row>
    <row r="150" s="15" customFormat="1">
      <c r="A150" s="15"/>
      <c r="B150" s="210"/>
      <c r="C150" s="15"/>
      <c r="D150" s="195" t="s">
        <v>167</v>
      </c>
      <c r="E150" s="15"/>
      <c r="F150" s="212" t="s">
        <v>871</v>
      </c>
      <c r="G150" s="15"/>
      <c r="H150" s="213">
        <v>173.25</v>
      </c>
      <c r="I150" s="214"/>
      <c r="J150" s="15"/>
      <c r="K150" s="15"/>
      <c r="L150" s="210"/>
      <c r="M150" s="238"/>
      <c r="N150" s="239"/>
      <c r="O150" s="239"/>
      <c r="P150" s="239"/>
      <c r="Q150" s="239"/>
      <c r="R150" s="239"/>
      <c r="S150" s="239"/>
      <c r="T150" s="240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11" t="s">
        <v>167</v>
      </c>
      <c r="AU150" s="211" t="s">
        <v>88</v>
      </c>
      <c r="AV150" s="15" t="s">
        <v>88</v>
      </c>
      <c r="AW150" s="15" t="s">
        <v>3</v>
      </c>
      <c r="AX150" s="15" t="s">
        <v>86</v>
      </c>
      <c r="AY150" s="211" t="s">
        <v>159</v>
      </c>
    </row>
    <row r="151" s="2" customFormat="1" ht="6.96" customHeight="1">
      <c r="A151" s="37"/>
      <c r="B151" s="59"/>
      <c r="C151" s="60"/>
      <c r="D151" s="60"/>
      <c r="E151" s="60"/>
      <c r="F151" s="60"/>
      <c r="G151" s="60"/>
      <c r="H151" s="60"/>
      <c r="I151" s="60"/>
      <c r="J151" s="60"/>
      <c r="K151" s="60"/>
      <c r="L151" s="38"/>
      <c r="M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</row>
  </sheetData>
  <autoFilter ref="C124:K15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3:H113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105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88</v>
      </c>
    </row>
    <row r="4" s="1" customFormat="1" ht="24.96" customHeight="1">
      <c r="B4" s="21"/>
      <c r="D4" s="22" t="s">
        <v>121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26.25" customHeight="1">
      <c r="B7" s="21"/>
      <c r="E7" s="128" t="str">
        <f>'Rekapitulace stavby'!K6</f>
        <v>Rekonstrukce kaple sv. Ducha a Božího hrobu v Liběchově - 2024</v>
      </c>
      <c r="F7" s="31"/>
      <c r="G7" s="31"/>
      <c r="H7" s="31"/>
      <c r="L7" s="21"/>
    </row>
    <row r="8" s="1" customFormat="1" ht="12" customHeight="1">
      <c r="B8" s="21"/>
      <c r="D8" s="31" t="s">
        <v>122</v>
      </c>
      <c r="L8" s="21"/>
    </row>
    <row r="9" s="2" customFormat="1" ht="16.5" customHeight="1">
      <c r="A9" s="37"/>
      <c r="B9" s="38"/>
      <c r="C9" s="37"/>
      <c r="D9" s="37"/>
      <c r="E9" s="128" t="s">
        <v>872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124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872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23. 9. 2024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">
        <v>26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">
        <v>27</v>
      </c>
      <c r="F17" s="37"/>
      <c r="G17" s="37"/>
      <c r="H17" s="37"/>
      <c r="I17" s="31" t="s">
        <v>28</v>
      </c>
      <c r="J17" s="26" t="s">
        <v>1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29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28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31</v>
      </c>
      <c r="E22" s="37"/>
      <c r="F22" s="37"/>
      <c r="G22" s="37"/>
      <c r="H22" s="37"/>
      <c r="I22" s="31" t="s">
        <v>25</v>
      </c>
      <c r="J22" s="26" t="s">
        <v>32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33</v>
      </c>
      <c r="F23" s="37"/>
      <c r="G23" s="37"/>
      <c r="H23" s="37"/>
      <c r="I23" s="31" t="s">
        <v>28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35</v>
      </c>
      <c r="E25" s="37"/>
      <c r="F25" s="37"/>
      <c r="G25" s="37"/>
      <c r="H25" s="37"/>
      <c r="I25" s="31" t="s">
        <v>25</v>
      </c>
      <c r="J25" s="26" t="str">
        <f>IF('Rekapitulace stavby'!AN19="","",'Rekapitulace stavby'!AN19)</f>
        <v/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tr">
        <f>IF('Rekapitulace stavby'!E20="","",'Rekapitulace stavby'!E20)</f>
        <v xml:space="preserve"> </v>
      </c>
      <c r="F26" s="37"/>
      <c r="G26" s="37"/>
      <c r="H26" s="37"/>
      <c r="I26" s="31" t="s">
        <v>28</v>
      </c>
      <c r="J26" s="26" t="str">
        <f>IF('Rekapitulace stavby'!AN20="","",'Rekapitulace stavby'!AN20)</f>
        <v/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37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39</v>
      </c>
      <c r="E32" s="37"/>
      <c r="F32" s="37"/>
      <c r="G32" s="37"/>
      <c r="H32" s="37"/>
      <c r="I32" s="37"/>
      <c r="J32" s="95">
        <f>ROUND(J131,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41</v>
      </c>
      <c r="G34" s="37"/>
      <c r="H34" s="37"/>
      <c r="I34" s="42" t="s">
        <v>40</v>
      </c>
      <c r="J34" s="42" t="s">
        <v>42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43</v>
      </c>
      <c r="E35" s="31" t="s">
        <v>44</v>
      </c>
      <c r="F35" s="134">
        <f>ROUND((SUM(BE131:BE200)),  2)</f>
        <v>0</v>
      </c>
      <c r="G35" s="37"/>
      <c r="H35" s="37"/>
      <c r="I35" s="135">
        <v>0.20999999999999999</v>
      </c>
      <c r="J35" s="134">
        <f>ROUND(((SUM(BE131:BE200))*I35), 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45</v>
      </c>
      <c r="F36" s="134">
        <f>ROUND((SUM(BF131:BF200)),  2)</f>
        <v>0</v>
      </c>
      <c r="G36" s="37"/>
      <c r="H36" s="37"/>
      <c r="I36" s="135">
        <v>0.12</v>
      </c>
      <c r="J36" s="134">
        <f>ROUND(((SUM(BF131:BF200))*I36), 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46</v>
      </c>
      <c r="F37" s="134">
        <f>ROUND((SUM(BG131:BG200)), 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47</v>
      </c>
      <c r="F38" s="134">
        <f>ROUND((SUM(BH131:BH200)),  2)</f>
        <v>0</v>
      </c>
      <c r="G38" s="37"/>
      <c r="H38" s="37"/>
      <c r="I38" s="135">
        <v>0.12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48</v>
      </c>
      <c r="F39" s="134">
        <f>ROUND((SUM(BI131:BI200)), 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49</v>
      </c>
      <c r="E41" s="80"/>
      <c r="F41" s="80"/>
      <c r="G41" s="138" t="s">
        <v>50</v>
      </c>
      <c r="H41" s="139" t="s">
        <v>51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52</v>
      </c>
      <c r="E50" s="56"/>
      <c r="F50" s="56"/>
      <c r="G50" s="55" t="s">
        <v>53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54</v>
      </c>
      <c r="E61" s="40"/>
      <c r="F61" s="142" t="s">
        <v>55</v>
      </c>
      <c r="G61" s="57" t="s">
        <v>54</v>
      </c>
      <c r="H61" s="40"/>
      <c r="I61" s="40"/>
      <c r="J61" s="143" t="s">
        <v>55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56</v>
      </c>
      <c r="E65" s="58"/>
      <c r="F65" s="58"/>
      <c r="G65" s="55" t="s">
        <v>57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54</v>
      </c>
      <c r="E76" s="40"/>
      <c r="F76" s="142" t="s">
        <v>55</v>
      </c>
      <c r="G76" s="57" t="s">
        <v>54</v>
      </c>
      <c r="H76" s="40"/>
      <c r="I76" s="40"/>
      <c r="J76" s="143" t="s">
        <v>55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125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8" t="str">
        <f>E7</f>
        <v>Rekonstrukce kaple sv. Ducha a Božího hrobu v Liběchově - 2024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122</v>
      </c>
      <c r="L86" s="21"/>
    </row>
    <row r="87" s="2" customFormat="1" ht="16.5" customHeight="1">
      <c r="A87" s="37"/>
      <c r="B87" s="38"/>
      <c r="C87" s="37"/>
      <c r="D87" s="37"/>
      <c r="E87" s="128" t="s">
        <v>872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124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>03 - Oprava střechy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 xml:space="preserve">Obec Liběchov </v>
      </c>
      <c r="G91" s="37"/>
      <c r="H91" s="37"/>
      <c r="I91" s="31" t="s">
        <v>22</v>
      </c>
      <c r="J91" s="68" t="str">
        <f>IF(J14="","",J14)</f>
        <v>23. 9. 2024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25.65" customHeight="1">
      <c r="A93" s="37"/>
      <c r="B93" s="38"/>
      <c r="C93" s="31" t="s">
        <v>24</v>
      </c>
      <c r="D93" s="37"/>
      <c r="E93" s="37"/>
      <c r="F93" s="26" t="str">
        <f>E17</f>
        <v>Město Liběchov, Rumburská 53, 277 21 Liběchov</v>
      </c>
      <c r="G93" s="37"/>
      <c r="H93" s="37"/>
      <c r="I93" s="31" t="s">
        <v>31</v>
      </c>
      <c r="J93" s="35" t="str">
        <f>E23</f>
        <v>DigiTry Art Technologies s.r.o.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29</v>
      </c>
      <c r="D94" s="37"/>
      <c r="E94" s="37"/>
      <c r="F94" s="26" t="str">
        <f>IF(E20="","",E20)</f>
        <v>Vyplň údaj</v>
      </c>
      <c r="G94" s="37"/>
      <c r="H94" s="37"/>
      <c r="I94" s="31" t="s">
        <v>35</v>
      </c>
      <c r="J94" s="35" t="str">
        <f>E26</f>
        <v xml:space="preserve"> 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126</v>
      </c>
      <c r="D96" s="136"/>
      <c r="E96" s="136"/>
      <c r="F96" s="136"/>
      <c r="G96" s="136"/>
      <c r="H96" s="136"/>
      <c r="I96" s="136"/>
      <c r="J96" s="145" t="s">
        <v>127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128</v>
      </c>
      <c r="D98" s="37"/>
      <c r="E98" s="37"/>
      <c r="F98" s="37"/>
      <c r="G98" s="37"/>
      <c r="H98" s="37"/>
      <c r="I98" s="37"/>
      <c r="J98" s="95">
        <f>J131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129</v>
      </c>
    </row>
    <row r="99" s="9" customFormat="1" ht="24.96" customHeight="1">
      <c r="A99" s="9"/>
      <c r="B99" s="147"/>
      <c r="C99" s="9"/>
      <c r="D99" s="148" t="s">
        <v>130</v>
      </c>
      <c r="E99" s="149"/>
      <c r="F99" s="149"/>
      <c r="G99" s="149"/>
      <c r="H99" s="149"/>
      <c r="I99" s="149"/>
      <c r="J99" s="150">
        <f>J132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131</v>
      </c>
      <c r="E100" s="153"/>
      <c r="F100" s="153"/>
      <c r="G100" s="153"/>
      <c r="H100" s="153"/>
      <c r="I100" s="153"/>
      <c r="J100" s="154">
        <f>J133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1"/>
      <c r="C101" s="10"/>
      <c r="D101" s="152" t="s">
        <v>134</v>
      </c>
      <c r="E101" s="153"/>
      <c r="F101" s="153"/>
      <c r="G101" s="153"/>
      <c r="H101" s="153"/>
      <c r="I101" s="153"/>
      <c r="J101" s="154">
        <f>J135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1"/>
      <c r="C102" s="10"/>
      <c r="D102" s="152" t="s">
        <v>135</v>
      </c>
      <c r="E102" s="153"/>
      <c r="F102" s="153"/>
      <c r="G102" s="153"/>
      <c r="H102" s="153"/>
      <c r="I102" s="153"/>
      <c r="J102" s="154">
        <f>J140</f>
        <v>0</v>
      </c>
      <c r="K102" s="10"/>
      <c r="L102" s="15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1"/>
      <c r="C103" s="10"/>
      <c r="D103" s="152" t="s">
        <v>136</v>
      </c>
      <c r="E103" s="153"/>
      <c r="F103" s="153"/>
      <c r="G103" s="153"/>
      <c r="H103" s="153"/>
      <c r="I103" s="153"/>
      <c r="J103" s="154">
        <f>J146</f>
        <v>0</v>
      </c>
      <c r="K103" s="10"/>
      <c r="L103" s="15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47"/>
      <c r="C104" s="9"/>
      <c r="D104" s="148" t="s">
        <v>137</v>
      </c>
      <c r="E104" s="149"/>
      <c r="F104" s="149"/>
      <c r="G104" s="149"/>
      <c r="H104" s="149"/>
      <c r="I104" s="149"/>
      <c r="J104" s="150">
        <f>J149</f>
        <v>0</v>
      </c>
      <c r="K104" s="9"/>
      <c r="L104" s="147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51"/>
      <c r="C105" s="10"/>
      <c r="D105" s="152" t="s">
        <v>139</v>
      </c>
      <c r="E105" s="153"/>
      <c r="F105" s="153"/>
      <c r="G105" s="153"/>
      <c r="H105" s="153"/>
      <c r="I105" s="153"/>
      <c r="J105" s="154">
        <f>J150</f>
        <v>0</v>
      </c>
      <c r="K105" s="10"/>
      <c r="L105" s="15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1"/>
      <c r="C106" s="10"/>
      <c r="D106" s="152" t="s">
        <v>633</v>
      </c>
      <c r="E106" s="153"/>
      <c r="F106" s="153"/>
      <c r="G106" s="153"/>
      <c r="H106" s="153"/>
      <c r="I106" s="153"/>
      <c r="J106" s="154">
        <f>J172</f>
        <v>0</v>
      </c>
      <c r="K106" s="10"/>
      <c r="L106" s="15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1"/>
      <c r="C107" s="10"/>
      <c r="D107" s="152" t="s">
        <v>873</v>
      </c>
      <c r="E107" s="153"/>
      <c r="F107" s="153"/>
      <c r="G107" s="153"/>
      <c r="H107" s="153"/>
      <c r="I107" s="153"/>
      <c r="J107" s="154">
        <f>J180</f>
        <v>0</v>
      </c>
      <c r="K107" s="10"/>
      <c r="L107" s="15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51"/>
      <c r="C108" s="10"/>
      <c r="D108" s="152" t="s">
        <v>635</v>
      </c>
      <c r="E108" s="153"/>
      <c r="F108" s="153"/>
      <c r="G108" s="153"/>
      <c r="H108" s="153"/>
      <c r="I108" s="153"/>
      <c r="J108" s="154">
        <f>J190</f>
        <v>0</v>
      </c>
      <c r="K108" s="10"/>
      <c r="L108" s="15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51"/>
      <c r="C109" s="10"/>
      <c r="D109" s="152" t="s">
        <v>142</v>
      </c>
      <c r="E109" s="153"/>
      <c r="F109" s="153"/>
      <c r="G109" s="153"/>
      <c r="H109" s="153"/>
      <c r="I109" s="153"/>
      <c r="J109" s="154">
        <f>J195</f>
        <v>0</v>
      </c>
      <c r="K109" s="10"/>
      <c r="L109" s="15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7"/>
      <c r="B110" s="38"/>
      <c r="C110" s="37"/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59"/>
      <c r="C111" s="60"/>
      <c r="D111" s="60"/>
      <c r="E111" s="60"/>
      <c r="F111" s="60"/>
      <c r="G111" s="60"/>
      <c r="H111" s="60"/>
      <c r="I111" s="60"/>
      <c r="J111" s="60"/>
      <c r="K111" s="60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5" s="2" customFormat="1" ht="6.96" customHeight="1">
      <c r="A115" s="37"/>
      <c r="B115" s="61"/>
      <c r="C115" s="62"/>
      <c r="D115" s="62"/>
      <c r="E115" s="62"/>
      <c r="F115" s="62"/>
      <c r="G115" s="62"/>
      <c r="H115" s="62"/>
      <c r="I115" s="62"/>
      <c r="J115" s="62"/>
      <c r="K115" s="62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24.96" customHeight="1">
      <c r="A116" s="37"/>
      <c r="B116" s="38"/>
      <c r="C116" s="22" t="s">
        <v>144</v>
      </c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16</v>
      </c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26.25" customHeight="1">
      <c r="A119" s="37"/>
      <c r="B119" s="38"/>
      <c r="C119" s="37"/>
      <c r="D119" s="37"/>
      <c r="E119" s="128" t="str">
        <f>E7</f>
        <v>Rekonstrukce kaple sv. Ducha a Božího hrobu v Liběchově - 2024</v>
      </c>
      <c r="F119" s="31"/>
      <c r="G119" s="31"/>
      <c r="H119" s="31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" customFormat="1" ht="12" customHeight="1">
      <c r="B120" s="21"/>
      <c r="C120" s="31" t="s">
        <v>122</v>
      </c>
      <c r="L120" s="21"/>
    </row>
    <row r="121" s="2" customFormat="1" ht="16.5" customHeight="1">
      <c r="A121" s="37"/>
      <c r="B121" s="38"/>
      <c r="C121" s="37"/>
      <c r="D121" s="37"/>
      <c r="E121" s="128" t="s">
        <v>872</v>
      </c>
      <c r="F121" s="37"/>
      <c r="G121" s="37"/>
      <c r="H121" s="37"/>
      <c r="I121" s="37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2" customHeight="1">
      <c r="A122" s="37"/>
      <c r="B122" s="38"/>
      <c r="C122" s="31" t="s">
        <v>124</v>
      </c>
      <c r="D122" s="37"/>
      <c r="E122" s="37"/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6.5" customHeight="1">
      <c r="A123" s="37"/>
      <c r="B123" s="38"/>
      <c r="C123" s="37"/>
      <c r="D123" s="37"/>
      <c r="E123" s="66" t="str">
        <f>E11</f>
        <v>03 - Oprava střechy</v>
      </c>
      <c r="F123" s="37"/>
      <c r="G123" s="37"/>
      <c r="H123" s="37"/>
      <c r="I123" s="37"/>
      <c r="J123" s="37"/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6.96" customHeight="1">
      <c r="A124" s="37"/>
      <c r="B124" s="38"/>
      <c r="C124" s="37"/>
      <c r="D124" s="37"/>
      <c r="E124" s="37"/>
      <c r="F124" s="37"/>
      <c r="G124" s="37"/>
      <c r="H124" s="37"/>
      <c r="I124" s="37"/>
      <c r="J124" s="37"/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2" customHeight="1">
      <c r="A125" s="37"/>
      <c r="B125" s="38"/>
      <c r="C125" s="31" t="s">
        <v>20</v>
      </c>
      <c r="D125" s="37"/>
      <c r="E125" s="37"/>
      <c r="F125" s="26" t="str">
        <f>F14</f>
        <v xml:space="preserve">Obec Liběchov </v>
      </c>
      <c r="G125" s="37"/>
      <c r="H125" s="37"/>
      <c r="I125" s="31" t="s">
        <v>22</v>
      </c>
      <c r="J125" s="68" t="str">
        <f>IF(J14="","",J14)</f>
        <v>23. 9. 2024</v>
      </c>
      <c r="K125" s="37"/>
      <c r="L125" s="54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6.96" customHeight="1">
      <c r="A126" s="37"/>
      <c r="B126" s="38"/>
      <c r="C126" s="37"/>
      <c r="D126" s="37"/>
      <c r="E126" s="37"/>
      <c r="F126" s="37"/>
      <c r="G126" s="37"/>
      <c r="H126" s="37"/>
      <c r="I126" s="37"/>
      <c r="J126" s="37"/>
      <c r="K126" s="37"/>
      <c r="L126" s="54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25.65" customHeight="1">
      <c r="A127" s="37"/>
      <c r="B127" s="38"/>
      <c r="C127" s="31" t="s">
        <v>24</v>
      </c>
      <c r="D127" s="37"/>
      <c r="E127" s="37"/>
      <c r="F127" s="26" t="str">
        <f>E17</f>
        <v>Město Liběchov, Rumburská 53, 277 21 Liběchov</v>
      </c>
      <c r="G127" s="37"/>
      <c r="H127" s="37"/>
      <c r="I127" s="31" t="s">
        <v>31</v>
      </c>
      <c r="J127" s="35" t="str">
        <f>E23</f>
        <v>DigiTry Art Technologies s.r.o.</v>
      </c>
      <c r="K127" s="37"/>
      <c r="L127" s="54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5.15" customHeight="1">
      <c r="A128" s="37"/>
      <c r="B128" s="38"/>
      <c r="C128" s="31" t="s">
        <v>29</v>
      </c>
      <c r="D128" s="37"/>
      <c r="E128" s="37"/>
      <c r="F128" s="26" t="str">
        <f>IF(E20="","",E20)</f>
        <v>Vyplň údaj</v>
      </c>
      <c r="G128" s="37"/>
      <c r="H128" s="37"/>
      <c r="I128" s="31" t="s">
        <v>35</v>
      </c>
      <c r="J128" s="35" t="str">
        <f>E26</f>
        <v xml:space="preserve"> </v>
      </c>
      <c r="K128" s="37"/>
      <c r="L128" s="54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10.32" customHeight="1">
      <c r="A129" s="37"/>
      <c r="B129" s="38"/>
      <c r="C129" s="37"/>
      <c r="D129" s="37"/>
      <c r="E129" s="37"/>
      <c r="F129" s="37"/>
      <c r="G129" s="37"/>
      <c r="H129" s="37"/>
      <c r="I129" s="37"/>
      <c r="J129" s="37"/>
      <c r="K129" s="37"/>
      <c r="L129" s="54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11" customFormat="1" ht="29.28" customHeight="1">
      <c r="A130" s="155"/>
      <c r="B130" s="156"/>
      <c r="C130" s="157" t="s">
        <v>145</v>
      </c>
      <c r="D130" s="158" t="s">
        <v>64</v>
      </c>
      <c r="E130" s="158" t="s">
        <v>60</v>
      </c>
      <c r="F130" s="158" t="s">
        <v>61</v>
      </c>
      <c r="G130" s="158" t="s">
        <v>146</v>
      </c>
      <c r="H130" s="158" t="s">
        <v>147</v>
      </c>
      <c r="I130" s="158" t="s">
        <v>148</v>
      </c>
      <c r="J130" s="159" t="s">
        <v>127</v>
      </c>
      <c r="K130" s="160" t="s">
        <v>149</v>
      </c>
      <c r="L130" s="161"/>
      <c r="M130" s="85" t="s">
        <v>1</v>
      </c>
      <c r="N130" s="86" t="s">
        <v>43</v>
      </c>
      <c r="O130" s="86" t="s">
        <v>150</v>
      </c>
      <c r="P130" s="86" t="s">
        <v>151</v>
      </c>
      <c r="Q130" s="86" t="s">
        <v>152</v>
      </c>
      <c r="R130" s="86" t="s">
        <v>153</v>
      </c>
      <c r="S130" s="86" t="s">
        <v>154</v>
      </c>
      <c r="T130" s="87" t="s">
        <v>155</v>
      </c>
      <c r="U130" s="155"/>
      <c r="V130" s="155"/>
      <c r="W130" s="155"/>
      <c r="X130" s="155"/>
      <c r="Y130" s="155"/>
      <c r="Z130" s="155"/>
      <c r="AA130" s="155"/>
      <c r="AB130" s="155"/>
      <c r="AC130" s="155"/>
      <c r="AD130" s="155"/>
      <c r="AE130" s="155"/>
    </row>
    <row r="131" s="2" customFormat="1" ht="22.8" customHeight="1">
      <c r="A131" s="37"/>
      <c r="B131" s="38"/>
      <c r="C131" s="92" t="s">
        <v>156</v>
      </c>
      <c r="D131" s="37"/>
      <c r="E131" s="37"/>
      <c r="F131" s="37"/>
      <c r="G131" s="37"/>
      <c r="H131" s="37"/>
      <c r="I131" s="37"/>
      <c r="J131" s="162">
        <f>BK131</f>
        <v>0</v>
      </c>
      <c r="K131" s="37"/>
      <c r="L131" s="38"/>
      <c r="M131" s="88"/>
      <c r="N131" s="72"/>
      <c r="O131" s="89"/>
      <c r="P131" s="163">
        <f>P132+P149</f>
        <v>0</v>
      </c>
      <c r="Q131" s="89"/>
      <c r="R131" s="163">
        <f>R132+R149</f>
        <v>0</v>
      </c>
      <c r="S131" s="89"/>
      <c r="T131" s="164">
        <f>T132+T149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8" t="s">
        <v>78</v>
      </c>
      <c r="AU131" s="18" t="s">
        <v>129</v>
      </c>
      <c r="BK131" s="165">
        <f>BK132+BK149</f>
        <v>0</v>
      </c>
    </row>
    <row r="132" s="12" customFormat="1" ht="25.92" customHeight="1">
      <c r="A132" s="12"/>
      <c r="B132" s="166"/>
      <c r="C132" s="12"/>
      <c r="D132" s="167" t="s">
        <v>78</v>
      </c>
      <c r="E132" s="168" t="s">
        <v>157</v>
      </c>
      <c r="F132" s="168" t="s">
        <v>158</v>
      </c>
      <c r="G132" s="12"/>
      <c r="H132" s="12"/>
      <c r="I132" s="169"/>
      <c r="J132" s="170">
        <f>BK132</f>
        <v>0</v>
      </c>
      <c r="K132" s="12"/>
      <c r="L132" s="166"/>
      <c r="M132" s="171"/>
      <c r="N132" s="172"/>
      <c r="O132" s="172"/>
      <c r="P132" s="173">
        <f>P133+P135+P140+P146</f>
        <v>0</v>
      </c>
      <c r="Q132" s="172"/>
      <c r="R132" s="173">
        <f>R133+R135+R140+R146</f>
        <v>0</v>
      </c>
      <c r="S132" s="172"/>
      <c r="T132" s="174">
        <f>T133+T135+T140+T146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67" t="s">
        <v>86</v>
      </c>
      <c r="AT132" s="175" t="s">
        <v>78</v>
      </c>
      <c r="AU132" s="175" t="s">
        <v>79</v>
      </c>
      <c r="AY132" s="167" t="s">
        <v>159</v>
      </c>
      <c r="BK132" s="176">
        <f>BK133+BK135+BK140+BK146</f>
        <v>0</v>
      </c>
    </row>
    <row r="133" s="12" customFormat="1" ht="22.8" customHeight="1">
      <c r="A133" s="12"/>
      <c r="B133" s="166"/>
      <c r="C133" s="12"/>
      <c r="D133" s="167" t="s">
        <v>78</v>
      </c>
      <c r="E133" s="177" t="s">
        <v>160</v>
      </c>
      <c r="F133" s="177" t="s">
        <v>161</v>
      </c>
      <c r="G133" s="12"/>
      <c r="H133" s="12"/>
      <c r="I133" s="169"/>
      <c r="J133" s="178">
        <f>BK133</f>
        <v>0</v>
      </c>
      <c r="K133" s="12"/>
      <c r="L133" s="166"/>
      <c r="M133" s="171"/>
      <c r="N133" s="172"/>
      <c r="O133" s="172"/>
      <c r="P133" s="173">
        <f>P134</f>
        <v>0</v>
      </c>
      <c r="Q133" s="172"/>
      <c r="R133" s="173">
        <f>R134</f>
        <v>0</v>
      </c>
      <c r="S133" s="172"/>
      <c r="T133" s="174">
        <f>T134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67" t="s">
        <v>86</v>
      </c>
      <c r="AT133" s="175" t="s">
        <v>78</v>
      </c>
      <c r="AU133" s="175" t="s">
        <v>86</v>
      </c>
      <c r="AY133" s="167" t="s">
        <v>159</v>
      </c>
      <c r="BK133" s="176">
        <f>BK134</f>
        <v>0</v>
      </c>
    </row>
    <row r="134" s="2" customFormat="1" ht="21.75" customHeight="1">
      <c r="A134" s="37"/>
      <c r="B134" s="179"/>
      <c r="C134" s="180" t="s">
        <v>86</v>
      </c>
      <c r="D134" s="180" t="s">
        <v>162</v>
      </c>
      <c r="E134" s="181" t="s">
        <v>874</v>
      </c>
      <c r="F134" s="182" t="s">
        <v>875</v>
      </c>
      <c r="G134" s="183" t="s">
        <v>165</v>
      </c>
      <c r="H134" s="184">
        <v>0</v>
      </c>
      <c r="I134" s="185"/>
      <c r="J134" s="186">
        <f>ROUND(I134*H134,2)</f>
        <v>0</v>
      </c>
      <c r="K134" s="187"/>
      <c r="L134" s="38"/>
      <c r="M134" s="188" t="s">
        <v>1</v>
      </c>
      <c r="N134" s="189" t="s">
        <v>44</v>
      </c>
      <c r="O134" s="76"/>
      <c r="P134" s="190">
        <f>O134*H134</f>
        <v>0</v>
      </c>
      <c r="Q134" s="190">
        <v>0</v>
      </c>
      <c r="R134" s="190">
        <f>Q134*H134</f>
        <v>0</v>
      </c>
      <c r="S134" s="190">
        <v>0</v>
      </c>
      <c r="T134" s="191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92" t="s">
        <v>166</v>
      </c>
      <c r="AT134" s="192" t="s">
        <v>162</v>
      </c>
      <c r="AU134" s="192" t="s">
        <v>88</v>
      </c>
      <c r="AY134" s="18" t="s">
        <v>159</v>
      </c>
      <c r="BE134" s="193">
        <f>IF(N134="základní",J134,0)</f>
        <v>0</v>
      </c>
      <c r="BF134" s="193">
        <f>IF(N134="snížená",J134,0)</f>
        <v>0</v>
      </c>
      <c r="BG134" s="193">
        <f>IF(N134="zákl. přenesená",J134,0)</f>
        <v>0</v>
      </c>
      <c r="BH134" s="193">
        <f>IF(N134="sníž. přenesená",J134,0)</f>
        <v>0</v>
      </c>
      <c r="BI134" s="193">
        <f>IF(N134="nulová",J134,0)</f>
        <v>0</v>
      </c>
      <c r="BJ134" s="18" t="s">
        <v>86</v>
      </c>
      <c r="BK134" s="193">
        <f>ROUND(I134*H134,2)</f>
        <v>0</v>
      </c>
      <c r="BL134" s="18" t="s">
        <v>166</v>
      </c>
      <c r="BM134" s="192" t="s">
        <v>88</v>
      </c>
    </row>
    <row r="135" s="12" customFormat="1" ht="22.8" customHeight="1">
      <c r="A135" s="12"/>
      <c r="B135" s="166"/>
      <c r="C135" s="12"/>
      <c r="D135" s="167" t="s">
        <v>78</v>
      </c>
      <c r="E135" s="177" t="s">
        <v>194</v>
      </c>
      <c r="F135" s="177" t="s">
        <v>273</v>
      </c>
      <c r="G135" s="12"/>
      <c r="H135" s="12"/>
      <c r="I135" s="169"/>
      <c r="J135" s="178">
        <f>BK135</f>
        <v>0</v>
      </c>
      <c r="K135" s="12"/>
      <c r="L135" s="166"/>
      <c r="M135" s="171"/>
      <c r="N135" s="172"/>
      <c r="O135" s="172"/>
      <c r="P135" s="173">
        <f>SUM(P136:P139)</f>
        <v>0</v>
      </c>
      <c r="Q135" s="172"/>
      <c r="R135" s="173">
        <f>SUM(R136:R139)</f>
        <v>0</v>
      </c>
      <c r="S135" s="172"/>
      <c r="T135" s="174">
        <f>SUM(T136:T139)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67" t="s">
        <v>86</v>
      </c>
      <c r="AT135" s="175" t="s">
        <v>78</v>
      </c>
      <c r="AU135" s="175" t="s">
        <v>86</v>
      </c>
      <c r="AY135" s="167" t="s">
        <v>159</v>
      </c>
      <c r="BK135" s="176">
        <f>SUM(BK136:BK139)</f>
        <v>0</v>
      </c>
    </row>
    <row r="136" s="2" customFormat="1" ht="24.15" customHeight="1">
      <c r="A136" s="37"/>
      <c r="B136" s="179"/>
      <c r="C136" s="180" t="s">
        <v>88</v>
      </c>
      <c r="D136" s="180" t="s">
        <v>162</v>
      </c>
      <c r="E136" s="181" t="s">
        <v>876</v>
      </c>
      <c r="F136" s="182" t="s">
        <v>877</v>
      </c>
      <c r="G136" s="183" t="s">
        <v>165</v>
      </c>
      <c r="H136" s="184">
        <v>0</v>
      </c>
      <c r="I136" s="185"/>
      <c r="J136" s="186">
        <f>ROUND(I136*H136,2)</f>
        <v>0</v>
      </c>
      <c r="K136" s="187"/>
      <c r="L136" s="38"/>
      <c r="M136" s="188" t="s">
        <v>1</v>
      </c>
      <c r="N136" s="189" t="s">
        <v>44</v>
      </c>
      <c r="O136" s="76"/>
      <c r="P136" s="190">
        <f>O136*H136</f>
        <v>0</v>
      </c>
      <c r="Q136" s="190">
        <v>0</v>
      </c>
      <c r="R136" s="190">
        <f>Q136*H136</f>
        <v>0</v>
      </c>
      <c r="S136" s="190">
        <v>0</v>
      </c>
      <c r="T136" s="191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2" t="s">
        <v>166</v>
      </c>
      <c r="AT136" s="192" t="s">
        <v>162</v>
      </c>
      <c r="AU136" s="192" t="s">
        <v>88</v>
      </c>
      <c r="AY136" s="18" t="s">
        <v>159</v>
      </c>
      <c r="BE136" s="193">
        <f>IF(N136="základní",J136,0)</f>
        <v>0</v>
      </c>
      <c r="BF136" s="193">
        <f>IF(N136="snížená",J136,0)</f>
        <v>0</v>
      </c>
      <c r="BG136" s="193">
        <f>IF(N136="zákl. přenesená",J136,0)</f>
        <v>0</v>
      </c>
      <c r="BH136" s="193">
        <f>IF(N136="sníž. přenesená",J136,0)</f>
        <v>0</v>
      </c>
      <c r="BI136" s="193">
        <f>IF(N136="nulová",J136,0)</f>
        <v>0</v>
      </c>
      <c r="BJ136" s="18" t="s">
        <v>86</v>
      </c>
      <c r="BK136" s="193">
        <f>ROUND(I136*H136,2)</f>
        <v>0</v>
      </c>
      <c r="BL136" s="18" t="s">
        <v>166</v>
      </c>
      <c r="BM136" s="192" t="s">
        <v>166</v>
      </c>
    </row>
    <row r="137" s="2" customFormat="1" ht="24.15" customHeight="1">
      <c r="A137" s="37"/>
      <c r="B137" s="179"/>
      <c r="C137" s="180" t="s">
        <v>160</v>
      </c>
      <c r="D137" s="180" t="s">
        <v>162</v>
      </c>
      <c r="E137" s="181" t="s">
        <v>878</v>
      </c>
      <c r="F137" s="182" t="s">
        <v>879</v>
      </c>
      <c r="G137" s="183" t="s">
        <v>330</v>
      </c>
      <c r="H137" s="184">
        <v>0</v>
      </c>
      <c r="I137" s="185"/>
      <c r="J137" s="186">
        <f>ROUND(I137*H137,2)</f>
        <v>0</v>
      </c>
      <c r="K137" s="187"/>
      <c r="L137" s="38"/>
      <c r="M137" s="188" t="s">
        <v>1</v>
      </c>
      <c r="N137" s="189" t="s">
        <v>44</v>
      </c>
      <c r="O137" s="76"/>
      <c r="P137" s="190">
        <f>O137*H137</f>
        <v>0</v>
      </c>
      <c r="Q137" s="190">
        <v>0</v>
      </c>
      <c r="R137" s="190">
        <f>Q137*H137</f>
        <v>0</v>
      </c>
      <c r="S137" s="190">
        <v>0</v>
      </c>
      <c r="T137" s="191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2" t="s">
        <v>166</v>
      </c>
      <c r="AT137" s="192" t="s">
        <v>162</v>
      </c>
      <c r="AU137" s="192" t="s">
        <v>88</v>
      </c>
      <c r="AY137" s="18" t="s">
        <v>159</v>
      </c>
      <c r="BE137" s="193">
        <f>IF(N137="základní",J137,0)</f>
        <v>0</v>
      </c>
      <c r="BF137" s="193">
        <f>IF(N137="snížená",J137,0)</f>
        <v>0</v>
      </c>
      <c r="BG137" s="193">
        <f>IF(N137="zákl. přenesená",J137,0)</f>
        <v>0</v>
      </c>
      <c r="BH137" s="193">
        <f>IF(N137="sníž. přenesená",J137,0)</f>
        <v>0</v>
      </c>
      <c r="BI137" s="193">
        <f>IF(N137="nulová",J137,0)</f>
        <v>0</v>
      </c>
      <c r="BJ137" s="18" t="s">
        <v>86</v>
      </c>
      <c r="BK137" s="193">
        <f>ROUND(I137*H137,2)</f>
        <v>0</v>
      </c>
      <c r="BL137" s="18" t="s">
        <v>166</v>
      </c>
      <c r="BM137" s="192" t="s">
        <v>176</v>
      </c>
    </row>
    <row r="138" s="2" customFormat="1" ht="24.15" customHeight="1">
      <c r="A138" s="37"/>
      <c r="B138" s="179"/>
      <c r="C138" s="180" t="s">
        <v>166</v>
      </c>
      <c r="D138" s="180" t="s">
        <v>162</v>
      </c>
      <c r="E138" s="181" t="s">
        <v>880</v>
      </c>
      <c r="F138" s="182" t="s">
        <v>881</v>
      </c>
      <c r="G138" s="183" t="s">
        <v>313</v>
      </c>
      <c r="H138" s="184">
        <v>0</v>
      </c>
      <c r="I138" s="185"/>
      <c r="J138" s="186">
        <f>ROUND(I138*H138,2)</f>
        <v>0</v>
      </c>
      <c r="K138" s="187"/>
      <c r="L138" s="38"/>
      <c r="M138" s="188" t="s">
        <v>1</v>
      </c>
      <c r="N138" s="189" t="s">
        <v>44</v>
      </c>
      <c r="O138" s="76"/>
      <c r="P138" s="190">
        <f>O138*H138</f>
        <v>0</v>
      </c>
      <c r="Q138" s="190">
        <v>0</v>
      </c>
      <c r="R138" s="190">
        <f>Q138*H138</f>
        <v>0</v>
      </c>
      <c r="S138" s="190">
        <v>0</v>
      </c>
      <c r="T138" s="191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2" t="s">
        <v>166</v>
      </c>
      <c r="AT138" s="192" t="s">
        <v>162</v>
      </c>
      <c r="AU138" s="192" t="s">
        <v>88</v>
      </c>
      <c r="AY138" s="18" t="s">
        <v>159</v>
      </c>
      <c r="BE138" s="193">
        <f>IF(N138="základní",J138,0)</f>
        <v>0</v>
      </c>
      <c r="BF138" s="193">
        <f>IF(N138="snížená",J138,0)</f>
        <v>0</v>
      </c>
      <c r="BG138" s="193">
        <f>IF(N138="zákl. přenesená",J138,0)</f>
        <v>0</v>
      </c>
      <c r="BH138" s="193">
        <f>IF(N138="sníž. přenesená",J138,0)</f>
        <v>0</v>
      </c>
      <c r="BI138" s="193">
        <f>IF(N138="nulová",J138,0)</f>
        <v>0</v>
      </c>
      <c r="BJ138" s="18" t="s">
        <v>86</v>
      </c>
      <c r="BK138" s="193">
        <f>ROUND(I138*H138,2)</f>
        <v>0</v>
      </c>
      <c r="BL138" s="18" t="s">
        <v>166</v>
      </c>
      <c r="BM138" s="192" t="s">
        <v>179</v>
      </c>
    </row>
    <row r="139" s="2" customFormat="1" ht="33" customHeight="1">
      <c r="A139" s="37"/>
      <c r="B139" s="179"/>
      <c r="C139" s="180" t="s">
        <v>181</v>
      </c>
      <c r="D139" s="180" t="s">
        <v>162</v>
      </c>
      <c r="E139" s="181" t="s">
        <v>882</v>
      </c>
      <c r="F139" s="182" t="s">
        <v>883</v>
      </c>
      <c r="G139" s="183" t="s">
        <v>173</v>
      </c>
      <c r="H139" s="184">
        <v>0</v>
      </c>
      <c r="I139" s="185"/>
      <c r="J139" s="186">
        <f>ROUND(I139*H139,2)</f>
        <v>0</v>
      </c>
      <c r="K139" s="187"/>
      <c r="L139" s="38"/>
      <c r="M139" s="188" t="s">
        <v>1</v>
      </c>
      <c r="N139" s="189" t="s">
        <v>44</v>
      </c>
      <c r="O139" s="76"/>
      <c r="P139" s="190">
        <f>O139*H139</f>
        <v>0</v>
      </c>
      <c r="Q139" s="190">
        <v>0</v>
      </c>
      <c r="R139" s="190">
        <f>Q139*H139</f>
        <v>0</v>
      </c>
      <c r="S139" s="190">
        <v>0</v>
      </c>
      <c r="T139" s="191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92" t="s">
        <v>166</v>
      </c>
      <c r="AT139" s="192" t="s">
        <v>162</v>
      </c>
      <c r="AU139" s="192" t="s">
        <v>88</v>
      </c>
      <c r="AY139" s="18" t="s">
        <v>159</v>
      </c>
      <c r="BE139" s="193">
        <f>IF(N139="základní",J139,0)</f>
        <v>0</v>
      </c>
      <c r="BF139" s="193">
        <f>IF(N139="snížená",J139,0)</f>
        <v>0</v>
      </c>
      <c r="BG139" s="193">
        <f>IF(N139="zákl. přenesená",J139,0)</f>
        <v>0</v>
      </c>
      <c r="BH139" s="193">
        <f>IF(N139="sníž. přenesená",J139,0)</f>
        <v>0</v>
      </c>
      <c r="BI139" s="193">
        <f>IF(N139="nulová",J139,0)</f>
        <v>0</v>
      </c>
      <c r="BJ139" s="18" t="s">
        <v>86</v>
      </c>
      <c r="BK139" s="193">
        <f>ROUND(I139*H139,2)</f>
        <v>0</v>
      </c>
      <c r="BL139" s="18" t="s">
        <v>166</v>
      </c>
      <c r="BM139" s="192" t="s">
        <v>184</v>
      </c>
    </row>
    <row r="140" s="12" customFormat="1" ht="22.8" customHeight="1">
      <c r="A140" s="12"/>
      <c r="B140" s="166"/>
      <c r="C140" s="12"/>
      <c r="D140" s="167" t="s">
        <v>78</v>
      </c>
      <c r="E140" s="177" t="s">
        <v>367</v>
      </c>
      <c r="F140" s="177" t="s">
        <v>368</v>
      </c>
      <c r="G140" s="12"/>
      <c r="H140" s="12"/>
      <c r="I140" s="169"/>
      <c r="J140" s="178">
        <f>BK140</f>
        <v>0</v>
      </c>
      <c r="K140" s="12"/>
      <c r="L140" s="166"/>
      <c r="M140" s="171"/>
      <c r="N140" s="172"/>
      <c r="O140" s="172"/>
      <c r="P140" s="173">
        <f>SUM(P141:P145)</f>
        <v>0</v>
      </c>
      <c r="Q140" s="172"/>
      <c r="R140" s="173">
        <f>SUM(R141:R145)</f>
        <v>0</v>
      </c>
      <c r="S140" s="172"/>
      <c r="T140" s="174">
        <f>SUM(T141:T145)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67" t="s">
        <v>86</v>
      </c>
      <c r="AT140" s="175" t="s">
        <v>78</v>
      </c>
      <c r="AU140" s="175" t="s">
        <v>86</v>
      </c>
      <c r="AY140" s="167" t="s">
        <v>159</v>
      </c>
      <c r="BK140" s="176">
        <f>SUM(BK141:BK145)</f>
        <v>0</v>
      </c>
    </row>
    <row r="141" s="2" customFormat="1" ht="16.5" customHeight="1">
      <c r="A141" s="37"/>
      <c r="B141" s="179"/>
      <c r="C141" s="180" t="s">
        <v>176</v>
      </c>
      <c r="D141" s="180" t="s">
        <v>162</v>
      </c>
      <c r="E141" s="181" t="s">
        <v>369</v>
      </c>
      <c r="F141" s="182" t="s">
        <v>370</v>
      </c>
      <c r="G141" s="183" t="s">
        <v>313</v>
      </c>
      <c r="H141" s="184">
        <v>0</v>
      </c>
      <c r="I141" s="185"/>
      <c r="J141" s="186">
        <f>ROUND(I141*H141,2)</f>
        <v>0</v>
      </c>
      <c r="K141" s="187"/>
      <c r="L141" s="38"/>
      <c r="M141" s="188" t="s">
        <v>1</v>
      </c>
      <c r="N141" s="189" t="s">
        <v>44</v>
      </c>
      <c r="O141" s="76"/>
      <c r="P141" s="190">
        <f>O141*H141</f>
        <v>0</v>
      </c>
      <c r="Q141" s="190">
        <v>0</v>
      </c>
      <c r="R141" s="190">
        <f>Q141*H141</f>
        <v>0</v>
      </c>
      <c r="S141" s="190">
        <v>0</v>
      </c>
      <c r="T141" s="191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92" t="s">
        <v>166</v>
      </c>
      <c r="AT141" s="192" t="s">
        <v>162</v>
      </c>
      <c r="AU141" s="192" t="s">
        <v>88</v>
      </c>
      <c r="AY141" s="18" t="s">
        <v>159</v>
      </c>
      <c r="BE141" s="193">
        <f>IF(N141="základní",J141,0)</f>
        <v>0</v>
      </c>
      <c r="BF141" s="193">
        <f>IF(N141="snížená",J141,0)</f>
        <v>0</v>
      </c>
      <c r="BG141" s="193">
        <f>IF(N141="zákl. přenesená",J141,0)</f>
        <v>0</v>
      </c>
      <c r="BH141" s="193">
        <f>IF(N141="sníž. přenesená",J141,0)</f>
        <v>0</v>
      </c>
      <c r="BI141" s="193">
        <f>IF(N141="nulová",J141,0)</f>
        <v>0</v>
      </c>
      <c r="BJ141" s="18" t="s">
        <v>86</v>
      </c>
      <c r="BK141" s="193">
        <f>ROUND(I141*H141,2)</f>
        <v>0</v>
      </c>
      <c r="BL141" s="18" t="s">
        <v>166</v>
      </c>
      <c r="BM141" s="192" t="s">
        <v>8</v>
      </c>
    </row>
    <row r="142" s="2" customFormat="1" ht="24.15" customHeight="1">
      <c r="A142" s="37"/>
      <c r="B142" s="179"/>
      <c r="C142" s="180" t="s">
        <v>187</v>
      </c>
      <c r="D142" s="180" t="s">
        <v>162</v>
      </c>
      <c r="E142" s="181" t="s">
        <v>373</v>
      </c>
      <c r="F142" s="182" t="s">
        <v>374</v>
      </c>
      <c r="G142" s="183" t="s">
        <v>313</v>
      </c>
      <c r="H142" s="184">
        <v>0</v>
      </c>
      <c r="I142" s="185"/>
      <c r="J142" s="186">
        <f>ROUND(I142*H142,2)</f>
        <v>0</v>
      </c>
      <c r="K142" s="187"/>
      <c r="L142" s="38"/>
      <c r="M142" s="188" t="s">
        <v>1</v>
      </c>
      <c r="N142" s="189" t="s">
        <v>44</v>
      </c>
      <c r="O142" s="76"/>
      <c r="P142" s="190">
        <f>O142*H142</f>
        <v>0</v>
      </c>
      <c r="Q142" s="190">
        <v>0</v>
      </c>
      <c r="R142" s="190">
        <f>Q142*H142</f>
        <v>0</v>
      </c>
      <c r="S142" s="190">
        <v>0</v>
      </c>
      <c r="T142" s="191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92" t="s">
        <v>166</v>
      </c>
      <c r="AT142" s="192" t="s">
        <v>162</v>
      </c>
      <c r="AU142" s="192" t="s">
        <v>88</v>
      </c>
      <c r="AY142" s="18" t="s">
        <v>159</v>
      </c>
      <c r="BE142" s="193">
        <f>IF(N142="základní",J142,0)</f>
        <v>0</v>
      </c>
      <c r="BF142" s="193">
        <f>IF(N142="snížená",J142,0)</f>
        <v>0</v>
      </c>
      <c r="BG142" s="193">
        <f>IF(N142="zákl. přenesená",J142,0)</f>
        <v>0</v>
      </c>
      <c r="BH142" s="193">
        <f>IF(N142="sníž. přenesená",J142,0)</f>
        <v>0</v>
      </c>
      <c r="BI142" s="193">
        <f>IF(N142="nulová",J142,0)</f>
        <v>0</v>
      </c>
      <c r="BJ142" s="18" t="s">
        <v>86</v>
      </c>
      <c r="BK142" s="193">
        <f>ROUND(I142*H142,2)</f>
        <v>0</v>
      </c>
      <c r="BL142" s="18" t="s">
        <v>166</v>
      </c>
      <c r="BM142" s="192" t="s">
        <v>190</v>
      </c>
    </row>
    <row r="143" s="2" customFormat="1" ht="24.15" customHeight="1">
      <c r="A143" s="37"/>
      <c r="B143" s="179"/>
      <c r="C143" s="180" t="s">
        <v>179</v>
      </c>
      <c r="D143" s="180" t="s">
        <v>162</v>
      </c>
      <c r="E143" s="181" t="s">
        <v>376</v>
      </c>
      <c r="F143" s="182" t="s">
        <v>377</v>
      </c>
      <c r="G143" s="183" t="s">
        <v>330</v>
      </c>
      <c r="H143" s="184">
        <v>0</v>
      </c>
      <c r="I143" s="185"/>
      <c r="J143" s="186">
        <f>ROUND(I143*H143,2)</f>
        <v>0</v>
      </c>
      <c r="K143" s="187"/>
      <c r="L143" s="38"/>
      <c r="M143" s="188" t="s">
        <v>1</v>
      </c>
      <c r="N143" s="189" t="s">
        <v>44</v>
      </c>
      <c r="O143" s="76"/>
      <c r="P143" s="190">
        <f>O143*H143</f>
        <v>0</v>
      </c>
      <c r="Q143" s="190">
        <v>0</v>
      </c>
      <c r="R143" s="190">
        <f>Q143*H143</f>
        <v>0</v>
      </c>
      <c r="S143" s="190">
        <v>0</v>
      </c>
      <c r="T143" s="191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92" t="s">
        <v>166</v>
      </c>
      <c r="AT143" s="192" t="s">
        <v>162</v>
      </c>
      <c r="AU143" s="192" t="s">
        <v>88</v>
      </c>
      <c r="AY143" s="18" t="s">
        <v>159</v>
      </c>
      <c r="BE143" s="193">
        <f>IF(N143="základní",J143,0)</f>
        <v>0</v>
      </c>
      <c r="BF143" s="193">
        <f>IF(N143="snížená",J143,0)</f>
        <v>0</v>
      </c>
      <c r="BG143" s="193">
        <f>IF(N143="zákl. přenesená",J143,0)</f>
        <v>0</v>
      </c>
      <c r="BH143" s="193">
        <f>IF(N143="sníž. přenesená",J143,0)</f>
        <v>0</v>
      </c>
      <c r="BI143" s="193">
        <f>IF(N143="nulová",J143,0)</f>
        <v>0</v>
      </c>
      <c r="BJ143" s="18" t="s">
        <v>86</v>
      </c>
      <c r="BK143" s="193">
        <f>ROUND(I143*H143,2)</f>
        <v>0</v>
      </c>
      <c r="BL143" s="18" t="s">
        <v>166</v>
      </c>
      <c r="BM143" s="192" t="s">
        <v>193</v>
      </c>
    </row>
    <row r="144" s="2" customFormat="1" ht="24.15" customHeight="1">
      <c r="A144" s="37"/>
      <c r="B144" s="179"/>
      <c r="C144" s="180" t="s">
        <v>194</v>
      </c>
      <c r="D144" s="180" t="s">
        <v>162</v>
      </c>
      <c r="E144" s="181" t="s">
        <v>380</v>
      </c>
      <c r="F144" s="182" t="s">
        <v>381</v>
      </c>
      <c r="G144" s="183" t="s">
        <v>330</v>
      </c>
      <c r="H144" s="184">
        <v>0</v>
      </c>
      <c r="I144" s="185"/>
      <c r="J144" s="186">
        <f>ROUND(I144*H144,2)</f>
        <v>0</v>
      </c>
      <c r="K144" s="187"/>
      <c r="L144" s="38"/>
      <c r="M144" s="188" t="s">
        <v>1</v>
      </c>
      <c r="N144" s="189" t="s">
        <v>44</v>
      </c>
      <c r="O144" s="76"/>
      <c r="P144" s="190">
        <f>O144*H144</f>
        <v>0</v>
      </c>
      <c r="Q144" s="190">
        <v>0</v>
      </c>
      <c r="R144" s="190">
        <f>Q144*H144</f>
        <v>0</v>
      </c>
      <c r="S144" s="190">
        <v>0</v>
      </c>
      <c r="T144" s="191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92" t="s">
        <v>166</v>
      </c>
      <c r="AT144" s="192" t="s">
        <v>162</v>
      </c>
      <c r="AU144" s="192" t="s">
        <v>88</v>
      </c>
      <c r="AY144" s="18" t="s">
        <v>159</v>
      </c>
      <c r="BE144" s="193">
        <f>IF(N144="základní",J144,0)</f>
        <v>0</v>
      </c>
      <c r="BF144" s="193">
        <f>IF(N144="snížená",J144,0)</f>
        <v>0</v>
      </c>
      <c r="BG144" s="193">
        <f>IF(N144="zákl. přenesená",J144,0)</f>
        <v>0</v>
      </c>
      <c r="BH144" s="193">
        <f>IF(N144="sníž. přenesená",J144,0)</f>
        <v>0</v>
      </c>
      <c r="BI144" s="193">
        <f>IF(N144="nulová",J144,0)</f>
        <v>0</v>
      </c>
      <c r="BJ144" s="18" t="s">
        <v>86</v>
      </c>
      <c r="BK144" s="193">
        <f>ROUND(I144*H144,2)</f>
        <v>0</v>
      </c>
      <c r="BL144" s="18" t="s">
        <v>166</v>
      </c>
      <c r="BM144" s="192" t="s">
        <v>197</v>
      </c>
    </row>
    <row r="145" s="2" customFormat="1" ht="33" customHeight="1">
      <c r="A145" s="37"/>
      <c r="B145" s="179"/>
      <c r="C145" s="180" t="s">
        <v>184</v>
      </c>
      <c r="D145" s="180" t="s">
        <v>162</v>
      </c>
      <c r="E145" s="181" t="s">
        <v>384</v>
      </c>
      <c r="F145" s="182" t="s">
        <v>753</v>
      </c>
      <c r="G145" s="183" t="s">
        <v>330</v>
      </c>
      <c r="H145" s="184">
        <v>0</v>
      </c>
      <c r="I145" s="185"/>
      <c r="J145" s="186">
        <f>ROUND(I145*H145,2)</f>
        <v>0</v>
      </c>
      <c r="K145" s="187"/>
      <c r="L145" s="38"/>
      <c r="M145" s="188" t="s">
        <v>1</v>
      </c>
      <c r="N145" s="189" t="s">
        <v>44</v>
      </c>
      <c r="O145" s="76"/>
      <c r="P145" s="190">
        <f>O145*H145</f>
        <v>0</v>
      </c>
      <c r="Q145" s="190">
        <v>0</v>
      </c>
      <c r="R145" s="190">
        <f>Q145*H145</f>
        <v>0</v>
      </c>
      <c r="S145" s="190">
        <v>0</v>
      </c>
      <c r="T145" s="191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92" t="s">
        <v>166</v>
      </c>
      <c r="AT145" s="192" t="s">
        <v>162</v>
      </c>
      <c r="AU145" s="192" t="s">
        <v>88</v>
      </c>
      <c r="AY145" s="18" t="s">
        <v>159</v>
      </c>
      <c r="BE145" s="193">
        <f>IF(N145="základní",J145,0)</f>
        <v>0</v>
      </c>
      <c r="BF145" s="193">
        <f>IF(N145="snížená",J145,0)</f>
        <v>0</v>
      </c>
      <c r="BG145" s="193">
        <f>IF(N145="zákl. přenesená",J145,0)</f>
        <v>0</v>
      </c>
      <c r="BH145" s="193">
        <f>IF(N145="sníž. přenesená",J145,0)</f>
        <v>0</v>
      </c>
      <c r="BI145" s="193">
        <f>IF(N145="nulová",J145,0)</f>
        <v>0</v>
      </c>
      <c r="BJ145" s="18" t="s">
        <v>86</v>
      </c>
      <c r="BK145" s="193">
        <f>ROUND(I145*H145,2)</f>
        <v>0</v>
      </c>
      <c r="BL145" s="18" t="s">
        <v>166</v>
      </c>
      <c r="BM145" s="192" t="s">
        <v>200</v>
      </c>
    </row>
    <row r="146" s="12" customFormat="1" ht="22.8" customHeight="1">
      <c r="A146" s="12"/>
      <c r="B146" s="166"/>
      <c r="C146" s="12"/>
      <c r="D146" s="167" t="s">
        <v>78</v>
      </c>
      <c r="E146" s="177" t="s">
        <v>387</v>
      </c>
      <c r="F146" s="177" t="s">
        <v>388</v>
      </c>
      <c r="G146" s="12"/>
      <c r="H146" s="12"/>
      <c r="I146" s="169"/>
      <c r="J146" s="178">
        <f>BK146</f>
        <v>0</v>
      </c>
      <c r="K146" s="12"/>
      <c r="L146" s="166"/>
      <c r="M146" s="171"/>
      <c r="N146" s="172"/>
      <c r="O146" s="172"/>
      <c r="P146" s="173">
        <f>SUM(P147:P148)</f>
        <v>0</v>
      </c>
      <c r="Q146" s="172"/>
      <c r="R146" s="173">
        <f>SUM(R147:R148)</f>
        <v>0</v>
      </c>
      <c r="S146" s="172"/>
      <c r="T146" s="174">
        <f>SUM(T147:T148)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67" t="s">
        <v>86</v>
      </c>
      <c r="AT146" s="175" t="s">
        <v>78</v>
      </c>
      <c r="AU146" s="175" t="s">
        <v>86</v>
      </c>
      <c r="AY146" s="167" t="s">
        <v>159</v>
      </c>
      <c r="BK146" s="176">
        <f>SUM(BK147:BK148)</f>
        <v>0</v>
      </c>
    </row>
    <row r="147" s="2" customFormat="1" ht="16.5" customHeight="1">
      <c r="A147" s="37"/>
      <c r="B147" s="179"/>
      <c r="C147" s="180" t="s">
        <v>201</v>
      </c>
      <c r="D147" s="180" t="s">
        <v>162</v>
      </c>
      <c r="E147" s="181" t="s">
        <v>390</v>
      </c>
      <c r="F147" s="182" t="s">
        <v>884</v>
      </c>
      <c r="G147" s="183" t="s">
        <v>330</v>
      </c>
      <c r="H147" s="184">
        <v>0</v>
      </c>
      <c r="I147" s="185"/>
      <c r="J147" s="186">
        <f>ROUND(I147*H147,2)</f>
        <v>0</v>
      </c>
      <c r="K147" s="187"/>
      <c r="L147" s="38"/>
      <c r="M147" s="188" t="s">
        <v>1</v>
      </c>
      <c r="N147" s="189" t="s">
        <v>44</v>
      </c>
      <c r="O147" s="76"/>
      <c r="P147" s="190">
        <f>O147*H147</f>
        <v>0</v>
      </c>
      <c r="Q147" s="190">
        <v>0</v>
      </c>
      <c r="R147" s="190">
        <f>Q147*H147</f>
        <v>0</v>
      </c>
      <c r="S147" s="190">
        <v>0</v>
      </c>
      <c r="T147" s="191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92" t="s">
        <v>166</v>
      </c>
      <c r="AT147" s="192" t="s">
        <v>162</v>
      </c>
      <c r="AU147" s="192" t="s">
        <v>88</v>
      </c>
      <c r="AY147" s="18" t="s">
        <v>159</v>
      </c>
      <c r="BE147" s="193">
        <f>IF(N147="základní",J147,0)</f>
        <v>0</v>
      </c>
      <c r="BF147" s="193">
        <f>IF(N147="snížená",J147,0)</f>
        <v>0</v>
      </c>
      <c r="BG147" s="193">
        <f>IF(N147="zákl. přenesená",J147,0)</f>
        <v>0</v>
      </c>
      <c r="BH147" s="193">
        <f>IF(N147="sníž. přenesená",J147,0)</f>
        <v>0</v>
      </c>
      <c r="BI147" s="193">
        <f>IF(N147="nulová",J147,0)</f>
        <v>0</v>
      </c>
      <c r="BJ147" s="18" t="s">
        <v>86</v>
      </c>
      <c r="BK147" s="193">
        <f>ROUND(I147*H147,2)</f>
        <v>0</v>
      </c>
      <c r="BL147" s="18" t="s">
        <v>166</v>
      </c>
      <c r="BM147" s="192" t="s">
        <v>204</v>
      </c>
    </row>
    <row r="148" s="2" customFormat="1" ht="24.15" customHeight="1">
      <c r="A148" s="37"/>
      <c r="B148" s="179"/>
      <c r="C148" s="180" t="s">
        <v>8</v>
      </c>
      <c r="D148" s="180" t="s">
        <v>162</v>
      </c>
      <c r="E148" s="181" t="s">
        <v>393</v>
      </c>
      <c r="F148" s="182" t="s">
        <v>394</v>
      </c>
      <c r="G148" s="183" t="s">
        <v>330</v>
      </c>
      <c r="H148" s="184">
        <v>0</v>
      </c>
      <c r="I148" s="185"/>
      <c r="J148" s="186">
        <f>ROUND(I148*H148,2)</f>
        <v>0</v>
      </c>
      <c r="K148" s="187"/>
      <c r="L148" s="38"/>
      <c r="M148" s="188" t="s">
        <v>1</v>
      </c>
      <c r="N148" s="189" t="s">
        <v>44</v>
      </c>
      <c r="O148" s="76"/>
      <c r="P148" s="190">
        <f>O148*H148</f>
        <v>0</v>
      </c>
      <c r="Q148" s="190">
        <v>0</v>
      </c>
      <c r="R148" s="190">
        <f>Q148*H148</f>
        <v>0</v>
      </c>
      <c r="S148" s="190">
        <v>0</v>
      </c>
      <c r="T148" s="191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92" t="s">
        <v>166</v>
      </c>
      <c r="AT148" s="192" t="s">
        <v>162</v>
      </c>
      <c r="AU148" s="192" t="s">
        <v>88</v>
      </c>
      <c r="AY148" s="18" t="s">
        <v>159</v>
      </c>
      <c r="BE148" s="193">
        <f>IF(N148="základní",J148,0)</f>
        <v>0</v>
      </c>
      <c r="BF148" s="193">
        <f>IF(N148="snížená",J148,0)</f>
        <v>0</v>
      </c>
      <c r="BG148" s="193">
        <f>IF(N148="zákl. přenesená",J148,0)</f>
        <v>0</v>
      </c>
      <c r="BH148" s="193">
        <f>IF(N148="sníž. přenesená",J148,0)</f>
        <v>0</v>
      </c>
      <c r="BI148" s="193">
        <f>IF(N148="nulová",J148,0)</f>
        <v>0</v>
      </c>
      <c r="BJ148" s="18" t="s">
        <v>86</v>
      </c>
      <c r="BK148" s="193">
        <f>ROUND(I148*H148,2)</f>
        <v>0</v>
      </c>
      <c r="BL148" s="18" t="s">
        <v>166</v>
      </c>
      <c r="BM148" s="192" t="s">
        <v>207</v>
      </c>
    </row>
    <row r="149" s="12" customFormat="1" ht="25.92" customHeight="1">
      <c r="A149" s="12"/>
      <c r="B149" s="166"/>
      <c r="C149" s="12"/>
      <c r="D149" s="167" t="s">
        <v>78</v>
      </c>
      <c r="E149" s="168" t="s">
        <v>396</v>
      </c>
      <c r="F149" s="168" t="s">
        <v>397</v>
      </c>
      <c r="G149" s="12"/>
      <c r="H149" s="12"/>
      <c r="I149" s="169"/>
      <c r="J149" s="170">
        <f>BK149</f>
        <v>0</v>
      </c>
      <c r="K149" s="12"/>
      <c r="L149" s="166"/>
      <c r="M149" s="171"/>
      <c r="N149" s="172"/>
      <c r="O149" s="172"/>
      <c r="P149" s="173">
        <f>P150+P172+P180+P190+P195</f>
        <v>0</v>
      </c>
      <c r="Q149" s="172"/>
      <c r="R149" s="173">
        <f>R150+R172+R180+R190+R195</f>
        <v>0</v>
      </c>
      <c r="S149" s="172"/>
      <c r="T149" s="174">
        <f>T150+T172+T180+T190+T195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67" t="s">
        <v>88</v>
      </c>
      <c r="AT149" s="175" t="s">
        <v>78</v>
      </c>
      <c r="AU149" s="175" t="s">
        <v>79</v>
      </c>
      <c r="AY149" s="167" t="s">
        <v>159</v>
      </c>
      <c r="BK149" s="176">
        <f>BK150+BK172+BK180+BK190+BK195</f>
        <v>0</v>
      </c>
    </row>
    <row r="150" s="12" customFormat="1" ht="22.8" customHeight="1">
      <c r="A150" s="12"/>
      <c r="B150" s="166"/>
      <c r="C150" s="12"/>
      <c r="D150" s="167" t="s">
        <v>78</v>
      </c>
      <c r="E150" s="177" t="s">
        <v>405</v>
      </c>
      <c r="F150" s="177" t="s">
        <v>406</v>
      </c>
      <c r="G150" s="12"/>
      <c r="H150" s="12"/>
      <c r="I150" s="169"/>
      <c r="J150" s="178">
        <f>BK150</f>
        <v>0</v>
      </c>
      <c r="K150" s="12"/>
      <c r="L150" s="166"/>
      <c r="M150" s="171"/>
      <c r="N150" s="172"/>
      <c r="O150" s="172"/>
      <c r="P150" s="173">
        <f>SUM(P151:P171)</f>
        <v>0</v>
      </c>
      <c r="Q150" s="172"/>
      <c r="R150" s="173">
        <f>SUM(R151:R171)</f>
        <v>0</v>
      </c>
      <c r="S150" s="172"/>
      <c r="T150" s="174">
        <f>SUM(T151:T171)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67" t="s">
        <v>88</v>
      </c>
      <c r="AT150" s="175" t="s">
        <v>78</v>
      </c>
      <c r="AU150" s="175" t="s">
        <v>86</v>
      </c>
      <c r="AY150" s="167" t="s">
        <v>159</v>
      </c>
      <c r="BK150" s="176">
        <f>SUM(BK151:BK171)</f>
        <v>0</v>
      </c>
    </row>
    <row r="151" s="2" customFormat="1" ht="33" customHeight="1">
      <c r="A151" s="37"/>
      <c r="B151" s="179"/>
      <c r="C151" s="180" t="s">
        <v>208</v>
      </c>
      <c r="D151" s="180" t="s">
        <v>162</v>
      </c>
      <c r="E151" s="181" t="s">
        <v>885</v>
      </c>
      <c r="F151" s="182" t="s">
        <v>886</v>
      </c>
      <c r="G151" s="183" t="s">
        <v>313</v>
      </c>
      <c r="H151" s="184">
        <v>0</v>
      </c>
      <c r="I151" s="185"/>
      <c r="J151" s="186">
        <f>ROUND(I151*H151,2)</f>
        <v>0</v>
      </c>
      <c r="K151" s="187"/>
      <c r="L151" s="38"/>
      <c r="M151" s="188" t="s">
        <v>1</v>
      </c>
      <c r="N151" s="189" t="s">
        <v>44</v>
      </c>
      <c r="O151" s="76"/>
      <c r="P151" s="190">
        <f>O151*H151</f>
        <v>0</v>
      </c>
      <c r="Q151" s="190">
        <v>0</v>
      </c>
      <c r="R151" s="190">
        <f>Q151*H151</f>
        <v>0</v>
      </c>
      <c r="S151" s="190">
        <v>0</v>
      </c>
      <c r="T151" s="191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92" t="s">
        <v>193</v>
      </c>
      <c r="AT151" s="192" t="s">
        <v>162</v>
      </c>
      <c r="AU151" s="192" t="s">
        <v>88</v>
      </c>
      <c r="AY151" s="18" t="s">
        <v>159</v>
      </c>
      <c r="BE151" s="193">
        <f>IF(N151="základní",J151,0)</f>
        <v>0</v>
      </c>
      <c r="BF151" s="193">
        <f>IF(N151="snížená",J151,0)</f>
        <v>0</v>
      </c>
      <c r="BG151" s="193">
        <f>IF(N151="zákl. přenesená",J151,0)</f>
        <v>0</v>
      </c>
      <c r="BH151" s="193">
        <f>IF(N151="sníž. přenesená",J151,0)</f>
        <v>0</v>
      </c>
      <c r="BI151" s="193">
        <f>IF(N151="nulová",J151,0)</f>
        <v>0</v>
      </c>
      <c r="BJ151" s="18" t="s">
        <v>86</v>
      </c>
      <c r="BK151" s="193">
        <f>ROUND(I151*H151,2)</f>
        <v>0</v>
      </c>
      <c r="BL151" s="18" t="s">
        <v>193</v>
      </c>
      <c r="BM151" s="192" t="s">
        <v>211</v>
      </c>
    </row>
    <row r="152" s="2" customFormat="1" ht="33" customHeight="1">
      <c r="A152" s="37"/>
      <c r="B152" s="179"/>
      <c r="C152" s="180" t="s">
        <v>190</v>
      </c>
      <c r="D152" s="180" t="s">
        <v>162</v>
      </c>
      <c r="E152" s="181" t="s">
        <v>887</v>
      </c>
      <c r="F152" s="182" t="s">
        <v>888</v>
      </c>
      <c r="G152" s="183" t="s">
        <v>313</v>
      </c>
      <c r="H152" s="184">
        <v>0</v>
      </c>
      <c r="I152" s="185"/>
      <c r="J152" s="186">
        <f>ROUND(I152*H152,2)</f>
        <v>0</v>
      </c>
      <c r="K152" s="187"/>
      <c r="L152" s="38"/>
      <c r="M152" s="188" t="s">
        <v>1</v>
      </c>
      <c r="N152" s="189" t="s">
        <v>44</v>
      </c>
      <c r="O152" s="76"/>
      <c r="P152" s="190">
        <f>O152*H152</f>
        <v>0</v>
      </c>
      <c r="Q152" s="190">
        <v>0</v>
      </c>
      <c r="R152" s="190">
        <f>Q152*H152</f>
        <v>0</v>
      </c>
      <c r="S152" s="190">
        <v>0</v>
      </c>
      <c r="T152" s="191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92" t="s">
        <v>193</v>
      </c>
      <c r="AT152" s="192" t="s">
        <v>162</v>
      </c>
      <c r="AU152" s="192" t="s">
        <v>88</v>
      </c>
      <c r="AY152" s="18" t="s">
        <v>159</v>
      </c>
      <c r="BE152" s="193">
        <f>IF(N152="základní",J152,0)</f>
        <v>0</v>
      </c>
      <c r="BF152" s="193">
        <f>IF(N152="snížená",J152,0)</f>
        <v>0</v>
      </c>
      <c r="BG152" s="193">
        <f>IF(N152="zákl. přenesená",J152,0)</f>
        <v>0</v>
      </c>
      <c r="BH152" s="193">
        <f>IF(N152="sníž. přenesená",J152,0)</f>
        <v>0</v>
      </c>
      <c r="BI152" s="193">
        <f>IF(N152="nulová",J152,0)</f>
        <v>0</v>
      </c>
      <c r="BJ152" s="18" t="s">
        <v>86</v>
      </c>
      <c r="BK152" s="193">
        <f>ROUND(I152*H152,2)</f>
        <v>0</v>
      </c>
      <c r="BL152" s="18" t="s">
        <v>193</v>
      </c>
      <c r="BM152" s="192" t="s">
        <v>214</v>
      </c>
    </row>
    <row r="153" s="2" customFormat="1" ht="33" customHeight="1">
      <c r="A153" s="37"/>
      <c r="B153" s="179"/>
      <c r="C153" s="180" t="s">
        <v>215</v>
      </c>
      <c r="D153" s="180" t="s">
        <v>162</v>
      </c>
      <c r="E153" s="181" t="s">
        <v>889</v>
      </c>
      <c r="F153" s="182" t="s">
        <v>890</v>
      </c>
      <c r="G153" s="183" t="s">
        <v>313</v>
      </c>
      <c r="H153" s="184">
        <v>0</v>
      </c>
      <c r="I153" s="185"/>
      <c r="J153" s="186">
        <f>ROUND(I153*H153,2)</f>
        <v>0</v>
      </c>
      <c r="K153" s="187"/>
      <c r="L153" s="38"/>
      <c r="M153" s="188" t="s">
        <v>1</v>
      </c>
      <c r="N153" s="189" t="s">
        <v>44</v>
      </c>
      <c r="O153" s="76"/>
      <c r="P153" s="190">
        <f>O153*H153</f>
        <v>0</v>
      </c>
      <c r="Q153" s="190">
        <v>0</v>
      </c>
      <c r="R153" s="190">
        <f>Q153*H153</f>
        <v>0</v>
      </c>
      <c r="S153" s="190">
        <v>0</v>
      </c>
      <c r="T153" s="191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92" t="s">
        <v>193</v>
      </c>
      <c r="AT153" s="192" t="s">
        <v>162</v>
      </c>
      <c r="AU153" s="192" t="s">
        <v>88</v>
      </c>
      <c r="AY153" s="18" t="s">
        <v>159</v>
      </c>
      <c r="BE153" s="193">
        <f>IF(N153="základní",J153,0)</f>
        <v>0</v>
      </c>
      <c r="BF153" s="193">
        <f>IF(N153="snížená",J153,0)</f>
        <v>0</v>
      </c>
      <c r="BG153" s="193">
        <f>IF(N153="zákl. přenesená",J153,0)</f>
        <v>0</v>
      </c>
      <c r="BH153" s="193">
        <f>IF(N153="sníž. přenesená",J153,0)</f>
        <v>0</v>
      </c>
      <c r="BI153" s="193">
        <f>IF(N153="nulová",J153,0)</f>
        <v>0</v>
      </c>
      <c r="BJ153" s="18" t="s">
        <v>86</v>
      </c>
      <c r="BK153" s="193">
        <f>ROUND(I153*H153,2)</f>
        <v>0</v>
      </c>
      <c r="BL153" s="18" t="s">
        <v>193</v>
      </c>
      <c r="BM153" s="192" t="s">
        <v>219</v>
      </c>
    </row>
    <row r="154" s="2" customFormat="1" ht="33" customHeight="1">
      <c r="A154" s="37"/>
      <c r="B154" s="179"/>
      <c r="C154" s="180" t="s">
        <v>193</v>
      </c>
      <c r="D154" s="180" t="s">
        <v>162</v>
      </c>
      <c r="E154" s="181" t="s">
        <v>891</v>
      </c>
      <c r="F154" s="182" t="s">
        <v>892</v>
      </c>
      <c r="G154" s="183" t="s">
        <v>313</v>
      </c>
      <c r="H154" s="184">
        <v>0</v>
      </c>
      <c r="I154" s="185"/>
      <c r="J154" s="186">
        <f>ROUND(I154*H154,2)</f>
        <v>0</v>
      </c>
      <c r="K154" s="187"/>
      <c r="L154" s="38"/>
      <c r="M154" s="188" t="s">
        <v>1</v>
      </c>
      <c r="N154" s="189" t="s">
        <v>44</v>
      </c>
      <c r="O154" s="76"/>
      <c r="P154" s="190">
        <f>O154*H154</f>
        <v>0</v>
      </c>
      <c r="Q154" s="190">
        <v>0</v>
      </c>
      <c r="R154" s="190">
        <f>Q154*H154</f>
        <v>0</v>
      </c>
      <c r="S154" s="190">
        <v>0</v>
      </c>
      <c r="T154" s="191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2" t="s">
        <v>193</v>
      </c>
      <c r="AT154" s="192" t="s">
        <v>162</v>
      </c>
      <c r="AU154" s="192" t="s">
        <v>88</v>
      </c>
      <c r="AY154" s="18" t="s">
        <v>159</v>
      </c>
      <c r="BE154" s="193">
        <f>IF(N154="základní",J154,0)</f>
        <v>0</v>
      </c>
      <c r="BF154" s="193">
        <f>IF(N154="snížená",J154,0)</f>
        <v>0</v>
      </c>
      <c r="BG154" s="193">
        <f>IF(N154="zákl. přenesená",J154,0)</f>
        <v>0</v>
      </c>
      <c r="BH154" s="193">
        <f>IF(N154="sníž. přenesená",J154,0)</f>
        <v>0</v>
      </c>
      <c r="BI154" s="193">
        <f>IF(N154="nulová",J154,0)</f>
        <v>0</v>
      </c>
      <c r="BJ154" s="18" t="s">
        <v>86</v>
      </c>
      <c r="BK154" s="193">
        <f>ROUND(I154*H154,2)</f>
        <v>0</v>
      </c>
      <c r="BL154" s="18" t="s">
        <v>193</v>
      </c>
      <c r="BM154" s="192" t="s">
        <v>221</v>
      </c>
    </row>
    <row r="155" s="2" customFormat="1" ht="16.5" customHeight="1">
      <c r="A155" s="37"/>
      <c r="B155" s="179"/>
      <c r="C155" s="218" t="s">
        <v>222</v>
      </c>
      <c r="D155" s="218" t="s">
        <v>319</v>
      </c>
      <c r="E155" s="219" t="s">
        <v>893</v>
      </c>
      <c r="F155" s="220" t="s">
        <v>894</v>
      </c>
      <c r="G155" s="221" t="s">
        <v>165</v>
      </c>
      <c r="H155" s="222">
        <v>0</v>
      </c>
      <c r="I155" s="223"/>
      <c r="J155" s="224">
        <f>ROUND(I155*H155,2)</f>
        <v>0</v>
      </c>
      <c r="K155" s="225"/>
      <c r="L155" s="226"/>
      <c r="M155" s="227" t="s">
        <v>1</v>
      </c>
      <c r="N155" s="228" t="s">
        <v>44</v>
      </c>
      <c r="O155" s="76"/>
      <c r="P155" s="190">
        <f>O155*H155</f>
        <v>0</v>
      </c>
      <c r="Q155" s="190">
        <v>0</v>
      </c>
      <c r="R155" s="190">
        <f>Q155*H155</f>
        <v>0</v>
      </c>
      <c r="S155" s="190">
        <v>0</v>
      </c>
      <c r="T155" s="191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92" t="s">
        <v>221</v>
      </c>
      <c r="AT155" s="192" t="s">
        <v>319</v>
      </c>
      <c r="AU155" s="192" t="s">
        <v>88</v>
      </c>
      <c r="AY155" s="18" t="s">
        <v>159</v>
      </c>
      <c r="BE155" s="193">
        <f>IF(N155="základní",J155,0)</f>
        <v>0</v>
      </c>
      <c r="BF155" s="193">
        <f>IF(N155="snížená",J155,0)</f>
        <v>0</v>
      </c>
      <c r="BG155" s="193">
        <f>IF(N155="zákl. přenesená",J155,0)</f>
        <v>0</v>
      </c>
      <c r="BH155" s="193">
        <f>IF(N155="sníž. přenesená",J155,0)</f>
        <v>0</v>
      </c>
      <c r="BI155" s="193">
        <f>IF(N155="nulová",J155,0)</f>
        <v>0</v>
      </c>
      <c r="BJ155" s="18" t="s">
        <v>86</v>
      </c>
      <c r="BK155" s="193">
        <f>ROUND(I155*H155,2)</f>
        <v>0</v>
      </c>
      <c r="BL155" s="18" t="s">
        <v>193</v>
      </c>
      <c r="BM155" s="192" t="s">
        <v>224</v>
      </c>
    </row>
    <row r="156" s="2" customFormat="1" ht="24.15" customHeight="1">
      <c r="A156" s="37"/>
      <c r="B156" s="179"/>
      <c r="C156" s="180" t="s">
        <v>197</v>
      </c>
      <c r="D156" s="180" t="s">
        <v>162</v>
      </c>
      <c r="E156" s="181" t="s">
        <v>895</v>
      </c>
      <c r="F156" s="182" t="s">
        <v>896</v>
      </c>
      <c r="G156" s="183" t="s">
        <v>173</v>
      </c>
      <c r="H156" s="184">
        <v>0</v>
      </c>
      <c r="I156" s="185"/>
      <c r="J156" s="186">
        <f>ROUND(I156*H156,2)</f>
        <v>0</v>
      </c>
      <c r="K156" s="187"/>
      <c r="L156" s="38"/>
      <c r="M156" s="188" t="s">
        <v>1</v>
      </c>
      <c r="N156" s="189" t="s">
        <v>44</v>
      </c>
      <c r="O156" s="76"/>
      <c r="P156" s="190">
        <f>O156*H156</f>
        <v>0</v>
      </c>
      <c r="Q156" s="190">
        <v>0</v>
      </c>
      <c r="R156" s="190">
        <f>Q156*H156</f>
        <v>0</v>
      </c>
      <c r="S156" s="190">
        <v>0</v>
      </c>
      <c r="T156" s="191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92" t="s">
        <v>193</v>
      </c>
      <c r="AT156" s="192" t="s">
        <v>162</v>
      </c>
      <c r="AU156" s="192" t="s">
        <v>88</v>
      </c>
      <c r="AY156" s="18" t="s">
        <v>159</v>
      </c>
      <c r="BE156" s="193">
        <f>IF(N156="základní",J156,0)</f>
        <v>0</v>
      </c>
      <c r="BF156" s="193">
        <f>IF(N156="snížená",J156,0)</f>
        <v>0</v>
      </c>
      <c r="BG156" s="193">
        <f>IF(N156="zákl. přenesená",J156,0)</f>
        <v>0</v>
      </c>
      <c r="BH156" s="193">
        <f>IF(N156="sníž. přenesená",J156,0)</f>
        <v>0</v>
      </c>
      <c r="BI156" s="193">
        <f>IF(N156="nulová",J156,0)</f>
        <v>0</v>
      </c>
      <c r="BJ156" s="18" t="s">
        <v>86</v>
      </c>
      <c r="BK156" s="193">
        <f>ROUND(I156*H156,2)</f>
        <v>0</v>
      </c>
      <c r="BL156" s="18" t="s">
        <v>193</v>
      </c>
      <c r="BM156" s="192" t="s">
        <v>226</v>
      </c>
    </row>
    <row r="157" s="2" customFormat="1" ht="16.5" customHeight="1">
      <c r="A157" s="37"/>
      <c r="B157" s="179"/>
      <c r="C157" s="218" t="s">
        <v>227</v>
      </c>
      <c r="D157" s="218" t="s">
        <v>319</v>
      </c>
      <c r="E157" s="219" t="s">
        <v>897</v>
      </c>
      <c r="F157" s="220" t="s">
        <v>898</v>
      </c>
      <c r="G157" s="221" t="s">
        <v>165</v>
      </c>
      <c r="H157" s="222">
        <v>0</v>
      </c>
      <c r="I157" s="223"/>
      <c r="J157" s="224">
        <f>ROUND(I157*H157,2)</f>
        <v>0</v>
      </c>
      <c r="K157" s="225"/>
      <c r="L157" s="226"/>
      <c r="M157" s="227" t="s">
        <v>1</v>
      </c>
      <c r="N157" s="228" t="s">
        <v>44</v>
      </c>
      <c r="O157" s="76"/>
      <c r="P157" s="190">
        <f>O157*H157</f>
        <v>0</v>
      </c>
      <c r="Q157" s="190">
        <v>0</v>
      </c>
      <c r="R157" s="190">
        <f>Q157*H157</f>
        <v>0</v>
      </c>
      <c r="S157" s="190">
        <v>0</v>
      </c>
      <c r="T157" s="191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92" t="s">
        <v>221</v>
      </c>
      <c r="AT157" s="192" t="s">
        <v>319</v>
      </c>
      <c r="AU157" s="192" t="s">
        <v>88</v>
      </c>
      <c r="AY157" s="18" t="s">
        <v>159</v>
      </c>
      <c r="BE157" s="193">
        <f>IF(N157="základní",J157,0)</f>
        <v>0</v>
      </c>
      <c r="BF157" s="193">
        <f>IF(N157="snížená",J157,0)</f>
        <v>0</v>
      </c>
      <c r="BG157" s="193">
        <f>IF(N157="zákl. přenesená",J157,0)</f>
        <v>0</v>
      </c>
      <c r="BH157" s="193">
        <f>IF(N157="sníž. přenesená",J157,0)</f>
        <v>0</v>
      </c>
      <c r="BI157" s="193">
        <f>IF(N157="nulová",J157,0)</f>
        <v>0</v>
      </c>
      <c r="BJ157" s="18" t="s">
        <v>86</v>
      </c>
      <c r="BK157" s="193">
        <f>ROUND(I157*H157,2)</f>
        <v>0</v>
      </c>
      <c r="BL157" s="18" t="s">
        <v>193</v>
      </c>
      <c r="BM157" s="192" t="s">
        <v>229</v>
      </c>
    </row>
    <row r="158" s="2" customFormat="1" ht="16.5" customHeight="1">
      <c r="A158" s="37"/>
      <c r="B158" s="179"/>
      <c r="C158" s="180" t="s">
        <v>200</v>
      </c>
      <c r="D158" s="180" t="s">
        <v>162</v>
      </c>
      <c r="E158" s="181" t="s">
        <v>899</v>
      </c>
      <c r="F158" s="182" t="s">
        <v>900</v>
      </c>
      <c r="G158" s="183" t="s">
        <v>173</v>
      </c>
      <c r="H158" s="184">
        <v>0</v>
      </c>
      <c r="I158" s="185"/>
      <c r="J158" s="186">
        <f>ROUND(I158*H158,2)</f>
        <v>0</v>
      </c>
      <c r="K158" s="187"/>
      <c r="L158" s="38"/>
      <c r="M158" s="188" t="s">
        <v>1</v>
      </c>
      <c r="N158" s="189" t="s">
        <v>44</v>
      </c>
      <c r="O158" s="76"/>
      <c r="P158" s="190">
        <f>O158*H158</f>
        <v>0</v>
      </c>
      <c r="Q158" s="190">
        <v>0</v>
      </c>
      <c r="R158" s="190">
        <f>Q158*H158</f>
        <v>0</v>
      </c>
      <c r="S158" s="190">
        <v>0</v>
      </c>
      <c r="T158" s="191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92" t="s">
        <v>193</v>
      </c>
      <c r="AT158" s="192" t="s">
        <v>162</v>
      </c>
      <c r="AU158" s="192" t="s">
        <v>88</v>
      </c>
      <c r="AY158" s="18" t="s">
        <v>159</v>
      </c>
      <c r="BE158" s="193">
        <f>IF(N158="základní",J158,0)</f>
        <v>0</v>
      </c>
      <c r="BF158" s="193">
        <f>IF(N158="snížená",J158,0)</f>
        <v>0</v>
      </c>
      <c r="BG158" s="193">
        <f>IF(N158="zákl. přenesená",J158,0)</f>
        <v>0</v>
      </c>
      <c r="BH158" s="193">
        <f>IF(N158="sníž. přenesená",J158,0)</f>
        <v>0</v>
      </c>
      <c r="BI158" s="193">
        <f>IF(N158="nulová",J158,0)</f>
        <v>0</v>
      </c>
      <c r="BJ158" s="18" t="s">
        <v>86</v>
      </c>
      <c r="BK158" s="193">
        <f>ROUND(I158*H158,2)</f>
        <v>0</v>
      </c>
      <c r="BL158" s="18" t="s">
        <v>193</v>
      </c>
      <c r="BM158" s="192" t="s">
        <v>231</v>
      </c>
    </row>
    <row r="159" s="2" customFormat="1" ht="24.15" customHeight="1">
      <c r="A159" s="37"/>
      <c r="B159" s="179"/>
      <c r="C159" s="180" t="s">
        <v>7</v>
      </c>
      <c r="D159" s="180" t="s">
        <v>162</v>
      </c>
      <c r="E159" s="181" t="s">
        <v>901</v>
      </c>
      <c r="F159" s="182" t="s">
        <v>902</v>
      </c>
      <c r="G159" s="183" t="s">
        <v>173</v>
      </c>
      <c r="H159" s="184">
        <v>0</v>
      </c>
      <c r="I159" s="185"/>
      <c r="J159" s="186">
        <f>ROUND(I159*H159,2)</f>
        <v>0</v>
      </c>
      <c r="K159" s="187"/>
      <c r="L159" s="38"/>
      <c r="M159" s="188" t="s">
        <v>1</v>
      </c>
      <c r="N159" s="189" t="s">
        <v>44</v>
      </c>
      <c r="O159" s="76"/>
      <c r="P159" s="190">
        <f>O159*H159</f>
        <v>0</v>
      </c>
      <c r="Q159" s="190">
        <v>0</v>
      </c>
      <c r="R159" s="190">
        <f>Q159*H159</f>
        <v>0</v>
      </c>
      <c r="S159" s="190">
        <v>0</v>
      </c>
      <c r="T159" s="191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92" t="s">
        <v>193</v>
      </c>
      <c r="AT159" s="192" t="s">
        <v>162</v>
      </c>
      <c r="AU159" s="192" t="s">
        <v>88</v>
      </c>
      <c r="AY159" s="18" t="s">
        <v>159</v>
      </c>
      <c r="BE159" s="193">
        <f>IF(N159="základní",J159,0)</f>
        <v>0</v>
      </c>
      <c r="BF159" s="193">
        <f>IF(N159="snížená",J159,0)</f>
        <v>0</v>
      </c>
      <c r="BG159" s="193">
        <f>IF(N159="zákl. přenesená",J159,0)</f>
        <v>0</v>
      </c>
      <c r="BH159" s="193">
        <f>IF(N159="sníž. přenesená",J159,0)</f>
        <v>0</v>
      </c>
      <c r="BI159" s="193">
        <f>IF(N159="nulová",J159,0)</f>
        <v>0</v>
      </c>
      <c r="BJ159" s="18" t="s">
        <v>86</v>
      </c>
      <c r="BK159" s="193">
        <f>ROUND(I159*H159,2)</f>
        <v>0</v>
      </c>
      <c r="BL159" s="18" t="s">
        <v>193</v>
      </c>
      <c r="BM159" s="192" t="s">
        <v>233</v>
      </c>
    </row>
    <row r="160" s="2" customFormat="1" ht="16.5" customHeight="1">
      <c r="A160" s="37"/>
      <c r="B160" s="179"/>
      <c r="C160" s="218" t="s">
        <v>204</v>
      </c>
      <c r="D160" s="218" t="s">
        <v>319</v>
      </c>
      <c r="E160" s="219" t="s">
        <v>903</v>
      </c>
      <c r="F160" s="220" t="s">
        <v>904</v>
      </c>
      <c r="G160" s="221" t="s">
        <v>165</v>
      </c>
      <c r="H160" s="222">
        <v>0</v>
      </c>
      <c r="I160" s="223"/>
      <c r="J160" s="224">
        <f>ROUND(I160*H160,2)</f>
        <v>0</v>
      </c>
      <c r="K160" s="225"/>
      <c r="L160" s="226"/>
      <c r="M160" s="227" t="s">
        <v>1</v>
      </c>
      <c r="N160" s="228" t="s">
        <v>44</v>
      </c>
      <c r="O160" s="76"/>
      <c r="P160" s="190">
        <f>O160*H160</f>
        <v>0</v>
      </c>
      <c r="Q160" s="190">
        <v>0</v>
      </c>
      <c r="R160" s="190">
        <f>Q160*H160</f>
        <v>0</v>
      </c>
      <c r="S160" s="190">
        <v>0</v>
      </c>
      <c r="T160" s="191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92" t="s">
        <v>221</v>
      </c>
      <c r="AT160" s="192" t="s">
        <v>319</v>
      </c>
      <c r="AU160" s="192" t="s">
        <v>88</v>
      </c>
      <c r="AY160" s="18" t="s">
        <v>159</v>
      </c>
      <c r="BE160" s="193">
        <f>IF(N160="základní",J160,0)</f>
        <v>0</v>
      </c>
      <c r="BF160" s="193">
        <f>IF(N160="snížená",J160,0)</f>
        <v>0</v>
      </c>
      <c r="BG160" s="193">
        <f>IF(N160="zákl. přenesená",J160,0)</f>
        <v>0</v>
      </c>
      <c r="BH160" s="193">
        <f>IF(N160="sníž. přenesená",J160,0)</f>
        <v>0</v>
      </c>
      <c r="BI160" s="193">
        <f>IF(N160="nulová",J160,0)</f>
        <v>0</v>
      </c>
      <c r="BJ160" s="18" t="s">
        <v>86</v>
      </c>
      <c r="BK160" s="193">
        <f>ROUND(I160*H160,2)</f>
        <v>0</v>
      </c>
      <c r="BL160" s="18" t="s">
        <v>193</v>
      </c>
      <c r="BM160" s="192" t="s">
        <v>235</v>
      </c>
    </row>
    <row r="161" s="2" customFormat="1" ht="24.15" customHeight="1">
      <c r="A161" s="37"/>
      <c r="B161" s="179"/>
      <c r="C161" s="180" t="s">
        <v>236</v>
      </c>
      <c r="D161" s="180" t="s">
        <v>162</v>
      </c>
      <c r="E161" s="181" t="s">
        <v>905</v>
      </c>
      <c r="F161" s="182" t="s">
        <v>906</v>
      </c>
      <c r="G161" s="183" t="s">
        <v>173</v>
      </c>
      <c r="H161" s="184">
        <v>0</v>
      </c>
      <c r="I161" s="185"/>
      <c r="J161" s="186">
        <f>ROUND(I161*H161,2)</f>
        <v>0</v>
      </c>
      <c r="K161" s="187"/>
      <c r="L161" s="38"/>
      <c r="M161" s="188" t="s">
        <v>1</v>
      </c>
      <c r="N161" s="189" t="s">
        <v>44</v>
      </c>
      <c r="O161" s="76"/>
      <c r="P161" s="190">
        <f>O161*H161</f>
        <v>0</v>
      </c>
      <c r="Q161" s="190">
        <v>0</v>
      </c>
      <c r="R161" s="190">
        <f>Q161*H161</f>
        <v>0</v>
      </c>
      <c r="S161" s="190">
        <v>0</v>
      </c>
      <c r="T161" s="191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92" t="s">
        <v>193</v>
      </c>
      <c r="AT161" s="192" t="s">
        <v>162</v>
      </c>
      <c r="AU161" s="192" t="s">
        <v>88</v>
      </c>
      <c r="AY161" s="18" t="s">
        <v>159</v>
      </c>
      <c r="BE161" s="193">
        <f>IF(N161="základní",J161,0)</f>
        <v>0</v>
      </c>
      <c r="BF161" s="193">
        <f>IF(N161="snížená",J161,0)</f>
        <v>0</v>
      </c>
      <c r="BG161" s="193">
        <f>IF(N161="zákl. přenesená",J161,0)</f>
        <v>0</v>
      </c>
      <c r="BH161" s="193">
        <f>IF(N161="sníž. přenesená",J161,0)</f>
        <v>0</v>
      </c>
      <c r="BI161" s="193">
        <f>IF(N161="nulová",J161,0)</f>
        <v>0</v>
      </c>
      <c r="BJ161" s="18" t="s">
        <v>86</v>
      </c>
      <c r="BK161" s="193">
        <f>ROUND(I161*H161,2)</f>
        <v>0</v>
      </c>
      <c r="BL161" s="18" t="s">
        <v>193</v>
      </c>
      <c r="BM161" s="192" t="s">
        <v>239</v>
      </c>
    </row>
    <row r="162" s="2" customFormat="1" ht="24.15" customHeight="1">
      <c r="A162" s="37"/>
      <c r="B162" s="179"/>
      <c r="C162" s="180" t="s">
        <v>207</v>
      </c>
      <c r="D162" s="180" t="s">
        <v>162</v>
      </c>
      <c r="E162" s="181" t="s">
        <v>907</v>
      </c>
      <c r="F162" s="182" t="s">
        <v>908</v>
      </c>
      <c r="G162" s="183" t="s">
        <v>165</v>
      </c>
      <c r="H162" s="184">
        <v>0</v>
      </c>
      <c r="I162" s="185"/>
      <c r="J162" s="186">
        <f>ROUND(I162*H162,2)</f>
        <v>0</v>
      </c>
      <c r="K162" s="187"/>
      <c r="L162" s="38"/>
      <c r="M162" s="188" t="s">
        <v>1</v>
      </c>
      <c r="N162" s="189" t="s">
        <v>44</v>
      </c>
      <c r="O162" s="76"/>
      <c r="P162" s="190">
        <f>O162*H162</f>
        <v>0</v>
      </c>
      <c r="Q162" s="190">
        <v>0</v>
      </c>
      <c r="R162" s="190">
        <f>Q162*H162</f>
        <v>0</v>
      </c>
      <c r="S162" s="190">
        <v>0</v>
      </c>
      <c r="T162" s="191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92" t="s">
        <v>193</v>
      </c>
      <c r="AT162" s="192" t="s">
        <v>162</v>
      </c>
      <c r="AU162" s="192" t="s">
        <v>88</v>
      </c>
      <c r="AY162" s="18" t="s">
        <v>159</v>
      </c>
      <c r="BE162" s="193">
        <f>IF(N162="základní",J162,0)</f>
        <v>0</v>
      </c>
      <c r="BF162" s="193">
        <f>IF(N162="snížená",J162,0)</f>
        <v>0</v>
      </c>
      <c r="BG162" s="193">
        <f>IF(N162="zákl. přenesená",J162,0)</f>
        <v>0</v>
      </c>
      <c r="BH162" s="193">
        <f>IF(N162="sníž. přenesená",J162,0)</f>
        <v>0</v>
      </c>
      <c r="BI162" s="193">
        <f>IF(N162="nulová",J162,0)</f>
        <v>0</v>
      </c>
      <c r="BJ162" s="18" t="s">
        <v>86</v>
      </c>
      <c r="BK162" s="193">
        <f>ROUND(I162*H162,2)</f>
        <v>0</v>
      </c>
      <c r="BL162" s="18" t="s">
        <v>193</v>
      </c>
      <c r="BM162" s="192" t="s">
        <v>242</v>
      </c>
    </row>
    <row r="163" s="2" customFormat="1" ht="16.5" customHeight="1">
      <c r="A163" s="37"/>
      <c r="B163" s="179"/>
      <c r="C163" s="180" t="s">
        <v>243</v>
      </c>
      <c r="D163" s="180" t="s">
        <v>162</v>
      </c>
      <c r="E163" s="181" t="s">
        <v>909</v>
      </c>
      <c r="F163" s="182" t="s">
        <v>910</v>
      </c>
      <c r="G163" s="183" t="s">
        <v>218</v>
      </c>
      <c r="H163" s="184">
        <v>0</v>
      </c>
      <c r="I163" s="185"/>
      <c r="J163" s="186">
        <f>ROUND(I163*H163,2)</f>
        <v>0</v>
      </c>
      <c r="K163" s="187"/>
      <c r="L163" s="38"/>
      <c r="M163" s="188" t="s">
        <v>1</v>
      </c>
      <c r="N163" s="189" t="s">
        <v>44</v>
      </c>
      <c r="O163" s="76"/>
      <c r="P163" s="190">
        <f>O163*H163</f>
        <v>0</v>
      </c>
      <c r="Q163" s="190">
        <v>0</v>
      </c>
      <c r="R163" s="190">
        <f>Q163*H163</f>
        <v>0</v>
      </c>
      <c r="S163" s="190">
        <v>0</v>
      </c>
      <c r="T163" s="191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92" t="s">
        <v>193</v>
      </c>
      <c r="AT163" s="192" t="s">
        <v>162</v>
      </c>
      <c r="AU163" s="192" t="s">
        <v>88</v>
      </c>
      <c r="AY163" s="18" t="s">
        <v>159</v>
      </c>
      <c r="BE163" s="193">
        <f>IF(N163="základní",J163,0)</f>
        <v>0</v>
      </c>
      <c r="BF163" s="193">
        <f>IF(N163="snížená",J163,0)</f>
        <v>0</v>
      </c>
      <c r="BG163" s="193">
        <f>IF(N163="zákl. přenesená",J163,0)</f>
        <v>0</v>
      </c>
      <c r="BH163" s="193">
        <f>IF(N163="sníž. přenesená",J163,0)</f>
        <v>0</v>
      </c>
      <c r="BI163" s="193">
        <f>IF(N163="nulová",J163,0)</f>
        <v>0</v>
      </c>
      <c r="BJ163" s="18" t="s">
        <v>86</v>
      </c>
      <c r="BK163" s="193">
        <f>ROUND(I163*H163,2)</f>
        <v>0</v>
      </c>
      <c r="BL163" s="18" t="s">
        <v>193</v>
      </c>
      <c r="BM163" s="192" t="s">
        <v>245</v>
      </c>
    </row>
    <row r="164" s="2" customFormat="1" ht="24.15" customHeight="1">
      <c r="A164" s="37"/>
      <c r="B164" s="179"/>
      <c r="C164" s="180" t="s">
        <v>211</v>
      </c>
      <c r="D164" s="180" t="s">
        <v>162</v>
      </c>
      <c r="E164" s="181" t="s">
        <v>911</v>
      </c>
      <c r="F164" s="182" t="s">
        <v>912</v>
      </c>
      <c r="G164" s="183" t="s">
        <v>218</v>
      </c>
      <c r="H164" s="184">
        <v>0</v>
      </c>
      <c r="I164" s="185"/>
      <c r="J164" s="186">
        <f>ROUND(I164*H164,2)</f>
        <v>0</v>
      </c>
      <c r="K164" s="187"/>
      <c r="L164" s="38"/>
      <c r="M164" s="188" t="s">
        <v>1</v>
      </c>
      <c r="N164" s="189" t="s">
        <v>44</v>
      </c>
      <c r="O164" s="76"/>
      <c r="P164" s="190">
        <f>O164*H164</f>
        <v>0</v>
      </c>
      <c r="Q164" s="190">
        <v>0</v>
      </c>
      <c r="R164" s="190">
        <f>Q164*H164</f>
        <v>0</v>
      </c>
      <c r="S164" s="190">
        <v>0</v>
      </c>
      <c r="T164" s="191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92" t="s">
        <v>193</v>
      </c>
      <c r="AT164" s="192" t="s">
        <v>162</v>
      </c>
      <c r="AU164" s="192" t="s">
        <v>88</v>
      </c>
      <c r="AY164" s="18" t="s">
        <v>159</v>
      </c>
      <c r="BE164" s="193">
        <f>IF(N164="základní",J164,0)</f>
        <v>0</v>
      </c>
      <c r="BF164" s="193">
        <f>IF(N164="snížená",J164,0)</f>
        <v>0</v>
      </c>
      <c r="BG164" s="193">
        <f>IF(N164="zákl. přenesená",J164,0)</f>
        <v>0</v>
      </c>
      <c r="BH164" s="193">
        <f>IF(N164="sníž. přenesená",J164,0)</f>
        <v>0</v>
      </c>
      <c r="BI164" s="193">
        <f>IF(N164="nulová",J164,0)</f>
        <v>0</v>
      </c>
      <c r="BJ164" s="18" t="s">
        <v>86</v>
      </c>
      <c r="BK164" s="193">
        <f>ROUND(I164*H164,2)</f>
        <v>0</v>
      </c>
      <c r="BL164" s="18" t="s">
        <v>193</v>
      </c>
      <c r="BM164" s="192" t="s">
        <v>247</v>
      </c>
    </row>
    <row r="165" s="2" customFormat="1" ht="24.15" customHeight="1">
      <c r="A165" s="37"/>
      <c r="B165" s="179"/>
      <c r="C165" s="180" t="s">
        <v>248</v>
      </c>
      <c r="D165" s="180" t="s">
        <v>162</v>
      </c>
      <c r="E165" s="181" t="s">
        <v>913</v>
      </c>
      <c r="F165" s="182" t="s">
        <v>914</v>
      </c>
      <c r="G165" s="183" t="s">
        <v>313</v>
      </c>
      <c r="H165" s="184">
        <v>0</v>
      </c>
      <c r="I165" s="185"/>
      <c r="J165" s="186">
        <f>ROUND(I165*H165,2)</f>
        <v>0</v>
      </c>
      <c r="K165" s="187"/>
      <c r="L165" s="38"/>
      <c r="M165" s="188" t="s">
        <v>1</v>
      </c>
      <c r="N165" s="189" t="s">
        <v>44</v>
      </c>
      <c r="O165" s="76"/>
      <c r="P165" s="190">
        <f>O165*H165</f>
        <v>0</v>
      </c>
      <c r="Q165" s="190">
        <v>0</v>
      </c>
      <c r="R165" s="190">
        <f>Q165*H165</f>
        <v>0</v>
      </c>
      <c r="S165" s="190">
        <v>0</v>
      </c>
      <c r="T165" s="191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92" t="s">
        <v>193</v>
      </c>
      <c r="AT165" s="192" t="s">
        <v>162</v>
      </c>
      <c r="AU165" s="192" t="s">
        <v>88</v>
      </c>
      <c r="AY165" s="18" t="s">
        <v>159</v>
      </c>
      <c r="BE165" s="193">
        <f>IF(N165="základní",J165,0)</f>
        <v>0</v>
      </c>
      <c r="BF165" s="193">
        <f>IF(N165="snížená",J165,0)</f>
        <v>0</v>
      </c>
      <c r="BG165" s="193">
        <f>IF(N165="zákl. přenesená",J165,0)</f>
        <v>0</v>
      </c>
      <c r="BH165" s="193">
        <f>IF(N165="sníž. přenesená",J165,0)</f>
        <v>0</v>
      </c>
      <c r="BI165" s="193">
        <f>IF(N165="nulová",J165,0)</f>
        <v>0</v>
      </c>
      <c r="BJ165" s="18" t="s">
        <v>86</v>
      </c>
      <c r="BK165" s="193">
        <f>ROUND(I165*H165,2)</f>
        <v>0</v>
      </c>
      <c r="BL165" s="18" t="s">
        <v>193</v>
      </c>
      <c r="BM165" s="192" t="s">
        <v>250</v>
      </c>
    </row>
    <row r="166" s="2" customFormat="1" ht="24.15" customHeight="1">
      <c r="A166" s="37"/>
      <c r="B166" s="179"/>
      <c r="C166" s="180" t="s">
        <v>214</v>
      </c>
      <c r="D166" s="180" t="s">
        <v>162</v>
      </c>
      <c r="E166" s="181" t="s">
        <v>915</v>
      </c>
      <c r="F166" s="182" t="s">
        <v>916</v>
      </c>
      <c r="G166" s="183" t="s">
        <v>313</v>
      </c>
      <c r="H166" s="184">
        <v>0</v>
      </c>
      <c r="I166" s="185"/>
      <c r="J166" s="186">
        <f>ROUND(I166*H166,2)</f>
        <v>0</v>
      </c>
      <c r="K166" s="187"/>
      <c r="L166" s="38"/>
      <c r="M166" s="188" t="s">
        <v>1</v>
      </c>
      <c r="N166" s="189" t="s">
        <v>44</v>
      </c>
      <c r="O166" s="76"/>
      <c r="P166" s="190">
        <f>O166*H166</f>
        <v>0</v>
      </c>
      <c r="Q166" s="190">
        <v>0</v>
      </c>
      <c r="R166" s="190">
        <f>Q166*H166</f>
        <v>0</v>
      </c>
      <c r="S166" s="190">
        <v>0</v>
      </c>
      <c r="T166" s="191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92" t="s">
        <v>193</v>
      </c>
      <c r="AT166" s="192" t="s">
        <v>162</v>
      </c>
      <c r="AU166" s="192" t="s">
        <v>88</v>
      </c>
      <c r="AY166" s="18" t="s">
        <v>159</v>
      </c>
      <c r="BE166" s="193">
        <f>IF(N166="základní",J166,0)</f>
        <v>0</v>
      </c>
      <c r="BF166" s="193">
        <f>IF(N166="snížená",J166,0)</f>
        <v>0</v>
      </c>
      <c r="BG166" s="193">
        <f>IF(N166="zákl. přenesená",J166,0)</f>
        <v>0</v>
      </c>
      <c r="BH166" s="193">
        <f>IF(N166="sníž. přenesená",J166,0)</f>
        <v>0</v>
      </c>
      <c r="BI166" s="193">
        <f>IF(N166="nulová",J166,0)</f>
        <v>0</v>
      </c>
      <c r="BJ166" s="18" t="s">
        <v>86</v>
      </c>
      <c r="BK166" s="193">
        <f>ROUND(I166*H166,2)</f>
        <v>0</v>
      </c>
      <c r="BL166" s="18" t="s">
        <v>193</v>
      </c>
      <c r="BM166" s="192" t="s">
        <v>253</v>
      </c>
    </row>
    <row r="167" s="2" customFormat="1" ht="24.15" customHeight="1">
      <c r="A167" s="37"/>
      <c r="B167" s="179"/>
      <c r="C167" s="180" t="s">
        <v>254</v>
      </c>
      <c r="D167" s="180" t="s">
        <v>162</v>
      </c>
      <c r="E167" s="181" t="s">
        <v>917</v>
      </c>
      <c r="F167" s="182" t="s">
        <v>918</v>
      </c>
      <c r="G167" s="183" t="s">
        <v>313</v>
      </c>
      <c r="H167" s="184">
        <v>0</v>
      </c>
      <c r="I167" s="185"/>
      <c r="J167" s="186">
        <f>ROUND(I167*H167,2)</f>
        <v>0</v>
      </c>
      <c r="K167" s="187"/>
      <c r="L167" s="38"/>
      <c r="M167" s="188" t="s">
        <v>1</v>
      </c>
      <c r="N167" s="189" t="s">
        <v>44</v>
      </c>
      <c r="O167" s="76"/>
      <c r="P167" s="190">
        <f>O167*H167</f>
        <v>0</v>
      </c>
      <c r="Q167" s="190">
        <v>0</v>
      </c>
      <c r="R167" s="190">
        <f>Q167*H167</f>
        <v>0</v>
      </c>
      <c r="S167" s="190">
        <v>0</v>
      </c>
      <c r="T167" s="191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92" t="s">
        <v>193</v>
      </c>
      <c r="AT167" s="192" t="s">
        <v>162</v>
      </c>
      <c r="AU167" s="192" t="s">
        <v>88</v>
      </c>
      <c r="AY167" s="18" t="s">
        <v>159</v>
      </c>
      <c r="BE167" s="193">
        <f>IF(N167="základní",J167,0)</f>
        <v>0</v>
      </c>
      <c r="BF167" s="193">
        <f>IF(N167="snížená",J167,0)</f>
        <v>0</v>
      </c>
      <c r="BG167" s="193">
        <f>IF(N167="zákl. přenesená",J167,0)</f>
        <v>0</v>
      </c>
      <c r="BH167" s="193">
        <f>IF(N167="sníž. přenesená",J167,0)</f>
        <v>0</v>
      </c>
      <c r="BI167" s="193">
        <f>IF(N167="nulová",J167,0)</f>
        <v>0</v>
      </c>
      <c r="BJ167" s="18" t="s">
        <v>86</v>
      </c>
      <c r="BK167" s="193">
        <f>ROUND(I167*H167,2)</f>
        <v>0</v>
      </c>
      <c r="BL167" s="18" t="s">
        <v>193</v>
      </c>
      <c r="BM167" s="192" t="s">
        <v>257</v>
      </c>
    </row>
    <row r="168" s="2" customFormat="1" ht="24.15" customHeight="1">
      <c r="A168" s="37"/>
      <c r="B168" s="179"/>
      <c r="C168" s="180" t="s">
        <v>219</v>
      </c>
      <c r="D168" s="180" t="s">
        <v>162</v>
      </c>
      <c r="E168" s="181" t="s">
        <v>919</v>
      </c>
      <c r="F168" s="182" t="s">
        <v>920</v>
      </c>
      <c r="G168" s="183" t="s">
        <v>313</v>
      </c>
      <c r="H168" s="184">
        <v>0</v>
      </c>
      <c r="I168" s="185"/>
      <c r="J168" s="186">
        <f>ROUND(I168*H168,2)</f>
        <v>0</v>
      </c>
      <c r="K168" s="187"/>
      <c r="L168" s="38"/>
      <c r="M168" s="188" t="s">
        <v>1</v>
      </c>
      <c r="N168" s="189" t="s">
        <v>44</v>
      </c>
      <c r="O168" s="76"/>
      <c r="P168" s="190">
        <f>O168*H168</f>
        <v>0</v>
      </c>
      <c r="Q168" s="190">
        <v>0</v>
      </c>
      <c r="R168" s="190">
        <f>Q168*H168</f>
        <v>0</v>
      </c>
      <c r="S168" s="190">
        <v>0</v>
      </c>
      <c r="T168" s="191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92" t="s">
        <v>193</v>
      </c>
      <c r="AT168" s="192" t="s">
        <v>162</v>
      </c>
      <c r="AU168" s="192" t="s">
        <v>88</v>
      </c>
      <c r="AY168" s="18" t="s">
        <v>159</v>
      </c>
      <c r="BE168" s="193">
        <f>IF(N168="základní",J168,0)</f>
        <v>0</v>
      </c>
      <c r="BF168" s="193">
        <f>IF(N168="snížená",J168,0)</f>
        <v>0</v>
      </c>
      <c r="BG168" s="193">
        <f>IF(N168="zákl. přenesená",J168,0)</f>
        <v>0</v>
      </c>
      <c r="BH168" s="193">
        <f>IF(N168="sníž. přenesená",J168,0)</f>
        <v>0</v>
      </c>
      <c r="BI168" s="193">
        <f>IF(N168="nulová",J168,0)</f>
        <v>0</v>
      </c>
      <c r="BJ168" s="18" t="s">
        <v>86</v>
      </c>
      <c r="BK168" s="193">
        <f>ROUND(I168*H168,2)</f>
        <v>0</v>
      </c>
      <c r="BL168" s="18" t="s">
        <v>193</v>
      </c>
      <c r="BM168" s="192" t="s">
        <v>259</v>
      </c>
    </row>
    <row r="169" s="2" customFormat="1" ht="24.15" customHeight="1">
      <c r="A169" s="37"/>
      <c r="B169" s="179"/>
      <c r="C169" s="180" t="s">
        <v>260</v>
      </c>
      <c r="D169" s="180" t="s">
        <v>162</v>
      </c>
      <c r="E169" s="181" t="s">
        <v>921</v>
      </c>
      <c r="F169" s="182" t="s">
        <v>922</v>
      </c>
      <c r="G169" s="183" t="s">
        <v>313</v>
      </c>
      <c r="H169" s="184">
        <v>0</v>
      </c>
      <c r="I169" s="185"/>
      <c r="J169" s="186">
        <f>ROUND(I169*H169,2)</f>
        <v>0</v>
      </c>
      <c r="K169" s="187"/>
      <c r="L169" s="38"/>
      <c r="M169" s="188" t="s">
        <v>1</v>
      </c>
      <c r="N169" s="189" t="s">
        <v>44</v>
      </c>
      <c r="O169" s="76"/>
      <c r="P169" s="190">
        <f>O169*H169</f>
        <v>0</v>
      </c>
      <c r="Q169" s="190">
        <v>0</v>
      </c>
      <c r="R169" s="190">
        <f>Q169*H169</f>
        <v>0</v>
      </c>
      <c r="S169" s="190">
        <v>0</v>
      </c>
      <c r="T169" s="191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92" t="s">
        <v>193</v>
      </c>
      <c r="AT169" s="192" t="s">
        <v>162</v>
      </c>
      <c r="AU169" s="192" t="s">
        <v>88</v>
      </c>
      <c r="AY169" s="18" t="s">
        <v>159</v>
      </c>
      <c r="BE169" s="193">
        <f>IF(N169="základní",J169,0)</f>
        <v>0</v>
      </c>
      <c r="BF169" s="193">
        <f>IF(N169="snížená",J169,0)</f>
        <v>0</v>
      </c>
      <c r="BG169" s="193">
        <f>IF(N169="zákl. přenesená",J169,0)</f>
        <v>0</v>
      </c>
      <c r="BH169" s="193">
        <f>IF(N169="sníž. přenesená",J169,0)</f>
        <v>0</v>
      </c>
      <c r="BI169" s="193">
        <f>IF(N169="nulová",J169,0)</f>
        <v>0</v>
      </c>
      <c r="BJ169" s="18" t="s">
        <v>86</v>
      </c>
      <c r="BK169" s="193">
        <f>ROUND(I169*H169,2)</f>
        <v>0</v>
      </c>
      <c r="BL169" s="18" t="s">
        <v>193</v>
      </c>
      <c r="BM169" s="192" t="s">
        <v>262</v>
      </c>
    </row>
    <row r="170" s="2" customFormat="1" ht="24.15" customHeight="1">
      <c r="A170" s="37"/>
      <c r="B170" s="179"/>
      <c r="C170" s="180" t="s">
        <v>221</v>
      </c>
      <c r="D170" s="180" t="s">
        <v>162</v>
      </c>
      <c r="E170" s="181" t="s">
        <v>439</v>
      </c>
      <c r="F170" s="182" t="s">
        <v>923</v>
      </c>
      <c r="G170" s="183" t="s">
        <v>441</v>
      </c>
      <c r="H170" s="229"/>
      <c r="I170" s="185"/>
      <c r="J170" s="186">
        <f>ROUND(I170*H170,2)</f>
        <v>0</v>
      </c>
      <c r="K170" s="187"/>
      <c r="L170" s="38"/>
      <c r="M170" s="188" t="s">
        <v>1</v>
      </c>
      <c r="N170" s="189" t="s">
        <v>44</v>
      </c>
      <c r="O170" s="76"/>
      <c r="P170" s="190">
        <f>O170*H170</f>
        <v>0</v>
      </c>
      <c r="Q170" s="190">
        <v>0</v>
      </c>
      <c r="R170" s="190">
        <f>Q170*H170</f>
        <v>0</v>
      </c>
      <c r="S170" s="190">
        <v>0</v>
      </c>
      <c r="T170" s="191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92" t="s">
        <v>193</v>
      </c>
      <c r="AT170" s="192" t="s">
        <v>162</v>
      </c>
      <c r="AU170" s="192" t="s">
        <v>88</v>
      </c>
      <c r="AY170" s="18" t="s">
        <v>159</v>
      </c>
      <c r="BE170" s="193">
        <f>IF(N170="základní",J170,0)</f>
        <v>0</v>
      </c>
      <c r="BF170" s="193">
        <f>IF(N170="snížená",J170,0)</f>
        <v>0</v>
      </c>
      <c r="BG170" s="193">
        <f>IF(N170="zákl. přenesená",J170,0)</f>
        <v>0</v>
      </c>
      <c r="BH170" s="193">
        <f>IF(N170="sníž. přenesená",J170,0)</f>
        <v>0</v>
      </c>
      <c r="BI170" s="193">
        <f>IF(N170="nulová",J170,0)</f>
        <v>0</v>
      </c>
      <c r="BJ170" s="18" t="s">
        <v>86</v>
      </c>
      <c r="BK170" s="193">
        <f>ROUND(I170*H170,2)</f>
        <v>0</v>
      </c>
      <c r="BL170" s="18" t="s">
        <v>193</v>
      </c>
      <c r="BM170" s="192" t="s">
        <v>265</v>
      </c>
    </row>
    <row r="171" s="2" customFormat="1" ht="24.15" customHeight="1">
      <c r="A171" s="37"/>
      <c r="B171" s="179"/>
      <c r="C171" s="180" t="s">
        <v>266</v>
      </c>
      <c r="D171" s="180" t="s">
        <v>162</v>
      </c>
      <c r="E171" s="181" t="s">
        <v>444</v>
      </c>
      <c r="F171" s="182" t="s">
        <v>924</v>
      </c>
      <c r="G171" s="183" t="s">
        <v>441</v>
      </c>
      <c r="H171" s="229"/>
      <c r="I171" s="185"/>
      <c r="J171" s="186">
        <f>ROUND(I171*H171,2)</f>
        <v>0</v>
      </c>
      <c r="K171" s="187"/>
      <c r="L171" s="38"/>
      <c r="M171" s="188" t="s">
        <v>1</v>
      </c>
      <c r="N171" s="189" t="s">
        <v>44</v>
      </c>
      <c r="O171" s="76"/>
      <c r="P171" s="190">
        <f>O171*H171</f>
        <v>0</v>
      </c>
      <c r="Q171" s="190">
        <v>0</v>
      </c>
      <c r="R171" s="190">
        <f>Q171*H171</f>
        <v>0</v>
      </c>
      <c r="S171" s="190">
        <v>0</v>
      </c>
      <c r="T171" s="191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92" t="s">
        <v>193</v>
      </c>
      <c r="AT171" s="192" t="s">
        <v>162</v>
      </c>
      <c r="AU171" s="192" t="s">
        <v>88</v>
      </c>
      <c r="AY171" s="18" t="s">
        <v>159</v>
      </c>
      <c r="BE171" s="193">
        <f>IF(N171="základní",J171,0)</f>
        <v>0</v>
      </c>
      <c r="BF171" s="193">
        <f>IF(N171="snížená",J171,0)</f>
        <v>0</v>
      </c>
      <c r="BG171" s="193">
        <f>IF(N171="zákl. přenesená",J171,0)</f>
        <v>0</v>
      </c>
      <c r="BH171" s="193">
        <f>IF(N171="sníž. přenesená",J171,0)</f>
        <v>0</v>
      </c>
      <c r="BI171" s="193">
        <f>IF(N171="nulová",J171,0)</f>
        <v>0</v>
      </c>
      <c r="BJ171" s="18" t="s">
        <v>86</v>
      </c>
      <c r="BK171" s="193">
        <f>ROUND(I171*H171,2)</f>
        <v>0</v>
      </c>
      <c r="BL171" s="18" t="s">
        <v>193</v>
      </c>
      <c r="BM171" s="192" t="s">
        <v>269</v>
      </c>
    </row>
    <row r="172" s="12" customFormat="1" ht="22.8" customHeight="1">
      <c r="A172" s="12"/>
      <c r="B172" s="166"/>
      <c r="C172" s="12"/>
      <c r="D172" s="167" t="s">
        <v>78</v>
      </c>
      <c r="E172" s="177" t="s">
        <v>754</v>
      </c>
      <c r="F172" s="177" t="s">
        <v>755</v>
      </c>
      <c r="G172" s="12"/>
      <c r="H172" s="12"/>
      <c r="I172" s="169"/>
      <c r="J172" s="178">
        <f>BK172</f>
        <v>0</v>
      </c>
      <c r="K172" s="12"/>
      <c r="L172" s="166"/>
      <c r="M172" s="171"/>
      <c r="N172" s="172"/>
      <c r="O172" s="172"/>
      <c r="P172" s="173">
        <f>SUM(P173:P179)</f>
        <v>0</v>
      </c>
      <c r="Q172" s="172"/>
      <c r="R172" s="173">
        <f>SUM(R173:R179)</f>
        <v>0</v>
      </c>
      <c r="S172" s="172"/>
      <c r="T172" s="174">
        <f>SUM(T173:T179)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167" t="s">
        <v>88</v>
      </c>
      <c r="AT172" s="175" t="s">
        <v>78</v>
      </c>
      <c r="AU172" s="175" t="s">
        <v>86</v>
      </c>
      <c r="AY172" s="167" t="s">
        <v>159</v>
      </c>
      <c r="BK172" s="176">
        <f>SUM(BK173:BK179)</f>
        <v>0</v>
      </c>
    </row>
    <row r="173" s="2" customFormat="1" ht="16.5" customHeight="1">
      <c r="A173" s="37"/>
      <c r="B173" s="179"/>
      <c r="C173" s="180" t="s">
        <v>224</v>
      </c>
      <c r="D173" s="180" t="s">
        <v>162</v>
      </c>
      <c r="E173" s="181" t="s">
        <v>925</v>
      </c>
      <c r="F173" s="182" t="s">
        <v>926</v>
      </c>
      <c r="G173" s="183" t="s">
        <v>173</v>
      </c>
      <c r="H173" s="184">
        <v>0</v>
      </c>
      <c r="I173" s="185"/>
      <c r="J173" s="186">
        <f>ROUND(I173*H173,2)</f>
        <v>0</v>
      </c>
      <c r="K173" s="187"/>
      <c r="L173" s="38"/>
      <c r="M173" s="188" t="s">
        <v>1</v>
      </c>
      <c r="N173" s="189" t="s">
        <v>44</v>
      </c>
      <c r="O173" s="76"/>
      <c r="P173" s="190">
        <f>O173*H173</f>
        <v>0</v>
      </c>
      <c r="Q173" s="190">
        <v>0</v>
      </c>
      <c r="R173" s="190">
        <f>Q173*H173</f>
        <v>0</v>
      </c>
      <c r="S173" s="190">
        <v>0</v>
      </c>
      <c r="T173" s="191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92" t="s">
        <v>193</v>
      </c>
      <c r="AT173" s="192" t="s">
        <v>162</v>
      </c>
      <c r="AU173" s="192" t="s">
        <v>88</v>
      </c>
      <c r="AY173" s="18" t="s">
        <v>159</v>
      </c>
      <c r="BE173" s="193">
        <f>IF(N173="základní",J173,0)</f>
        <v>0</v>
      </c>
      <c r="BF173" s="193">
        <f>IF(N173="snížená",J173,0)</f>
        <v>0</v>
      </c>
      <c r="BG173" s="193">
        <f>IF(N173="zákl. přenesená",J173,0)</f>
        <v>0</v>
      </c>
      <c r="BH173" s="193">
        <f>IF(N173="sníž. přenesená",J173,0)</f>
        <v>0</v>
      </c>
      <c r="BI173" s="193">
        <f>IF(N173="nulová",J173,0)</f>
        <v>0</v>
      </c>
      <c r="BJ173" s="18" t="s">
        <v>86</v>
      </c>
      <c r="BK173" s="193">
        <f>ROUND(I173*H173,2)</f>
        <v>0</v>
      </c>
      <c r="BL173" s="18" t="s">
        <v>193</v>
      </c>
      <c r="BM173" s="192" t="s">
        <v>272</v>
      </c>
    </row>
    <row r="174" s="2" customFormat="1" ht="24.15" customHeight="1">
      <c r="A174" s="37"/>
      <c r="B174" s="179"/>
      <c r="C174" s="180" t="s">
        <v>274</v>
      </c>
      <c r="D174" s="180" t="s">
        <v>162</v>
      </c>
      <c r="E174" s="181" t="s">
        <v>927</v>
      </c>
      <c r="F174" s="182" t="s">
        <v>928</v>
      </c>
      <c r="G174" s="183" t="s">
        <v>173</v>
      </c>
      <c r="H174" s="184">
        <v>0</v>
      </c>
      <c r="I174" s="185"/>
      <c r="J174" s="186">
        <f>ROUND(I174*H174,2)</f>
        <v>0</v>
      </c>
      <c r="K174" s="187"/>
      <c r="L174" s="38"/>
      <c r="M174" s="188" t="s">
        <v>1</v>
      </c>
      <c r="N174" s="189" t="s">
        <v>44</v>
      </c>
      <c r="O174" s="76"/>
      <c r="P174" s="190">
        <f>O174*H174</f>
        <v>0</v>
      </c>
      <c r="Q174" s="190">
        <v>0</v>
      </c>
      <c r="R174" s="190">
        <f>Q174*H174</f>
        <v>0</v>
      </c>
      <c r="S174" s="190">
        <v>0</v>
      </c>
      <c r="T174" s="191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92" t="s">
        <v>193</v>
      </c>
      <c r="AT174" s="192" t="s">
        <v>162</v>
      </c>
      <c r="AU174" s="192" t="s">
        <v>88</v>
      </c>
      <c r="AY174" s="18" t="s">
        <v>159</v>
      </c>
      <c r="BE174" s="193">
        <f>IF(N174="základní",J174,0)</f>
        <v>0</v>
      </c>
      <c r="BF174" s="193">
        <f>IF(N174="snížená",J174,0)</f>
        <v>0</v>
      </c>
      <c r="BG174" s="193">
        <f>IF(N174="zákl. přenesená",J174,0)</f>
        <v>0</v>
      </c>
      <c r="BH174" s="193">
        <f>IF(N174="sníž. přenesená",J174,0)</f>
        <v>0</v>
      </c>
      <c r="BI174" s="193">
        <f>IF(N174="nulová",J174,0)</f>
        <v>0</v>
      </c>
      <c r="BJ174" s="18" t="s">
        <v>86</v>
      </c>
      <c r="BK174" s="193">
        <f>ROUND(I174*H174,2)</f>
        <v>0</v>
      </c>
      <c r="BL174" s="18" t="s">
        <v>193</v>
      </c>
      <c r="BM174" s="192" t="s">
        <v>277</v>
      </c>
    </row>
    <row r="175" s="2" customFormat="1" ht="24.15" customHeight="1">
      <c r="A175" s="37"/>
      <c r="B175" s="179"/>
      <c r="C175" s="180" t="s">
        <v>226</v>
      </c>
      <c r="D175" s="180" t="s">
        <v>162</v>
      </c>
      <c r="E175" s="181" t="s">
        <v>929</v>
      </c>
      <c r="F175" s="182" t="s">
        <v>930</v>
      </c>
      <c r="G175" s="183" t="s">
        <v>313</v>
      </c>
      <c r="H175" s="184">
        <v>0</v>
      </c>
      <c r="I175" s="185"/>
      <c r="J175" s="186">
        <f>ROUND(I175*H175,2)</f>
        <v>0</v>
      </c>
      <c r="K175" s="187"/>
      <c r="L175" s="38"/>
      <c r="M175" s="188" t="s">
        <v>1</v>
      </c>
      <c r="N175" s="189" t="s">
        <v>44</v>
      </c>
      <c r="O175" s="76"/>
      <c r="P175" s="190">
        <f>O175*H175</f>
        <v>0</v>
      </c>
      <c r="Q175" s="190">
        <v>0</v>
      </c>
      <c r="R175" s="190">
        <f>Q175*H175</f>
        <v>0</v>
      </c>
      <c r="S175" s="190">
        <v>0</v>
      </c>
      <c r="T175" s="191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92" t="s">
        <v>193</v>
      </c>
      <c r="AT175" s="192" t="s">
        <v>162</v>
      </c>
      <c r="AU175" s="192" t="s">
        <v>88</v>
      </c>
      <c r="AY175" s="18" t="s">
        <v>159</v>
      </c>
      <c r="BE175" s="193">
        <f>IF(N175="základní",J175,0)</f>
        <v>0</v>
      </c>
      <c r="BF175" s="193">
        <f>IF(N175="snížená",J175,0)</f>
        <v>0</v>
      </c>
      <c r="BG175" s="193">
        <f>IF(N175="zákl. přenesená",J175,0)</f>
        <v>0</v>
      </c>
      <c r="BH175" s="193">
        <f>IF(N175="sníž. přenesená",J175,0)</f>
        <v>0</v>
      </c>
      <c r="BI175" s="193">
        <f>IF(N175="nulová",J175,0)</f>
        <v>0</v>
      </c>
      <c r="BJ175" s="18" t="s">
        <v>86</v>
      </c>
      <c r="BK175" s="193">
        <f>ROUND(I175*H175,2)</f>
        <v>0</v>
      </c>
      <c r="BL175" s="18" t="s">
        <v>193</v>
      </c>
      <c r="BM175" s="192" t="s">
        <v>280</v>
      </c>
    </row>
    <row r="176" s="2" customFormat="1" ht="24.15" customHeight="1">
      <c r="A176" s="37"/>
      <c r="B176" s="179"/>
      <c r="C176" s="180" t="s">
        <v>282</v>
      </c>
      <c r="D176" s="180" t="s">
        <v>162</v>
      </c>
      <c r="E176" s="181" t="s">
        <v>931</v>
      </c>
      <c r="F176" s="182" t="s">
        <v>932</v>
      </c>
      <c r="G176" s="183" t="s">
        <v>403</v>
      </c>
      <c r="H176" s="184">
        <v>0</v>
      </c>
      <c r="I176" s="185"/>
      <c r="J176" s="186">
        <f>ROUND(I176*H176,2)</f>
        <v>0</v>
      </c>
      <c r="K176" s="187"/>
      <c r="L176" s="38"/>
      <c r="M176" s="188" t="s">
        <v>1</v>
      </c>
      <c r="N176" s="189" t="s">
        <v>44</v>
      </c>
      <c r="O176" s="76"/>
      <c r="P176" s="190">
        <f>O176*H176</f>
        <v>0</v>
      </c>
      <c r="Q176" s="190">
        <v>0</v>
      </c>
      <c r="R176" s="190">
        <f>Q176*H176</f>
        <v>0</v>
      </c>
      <c r="S176" s="190">
        <v>0</v>
      </c>
      <c r="T176" s="191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92" t="s">
        <v>193</v>
      </c>
      <c r="AT176" s="192" t="s">
        <v>162</v>
      </c>
      <c r="AU176" s="192" t="s">
        <v>88</v>
      </c>
      <c r="AY176" s="18" t="s">
        <v>159</v>
      </c>
      <c r="BE176" s="193">
        <f>IF(N176="základní",J176,0)</f>
        <v>0</v>
      </c>
      <c r="BF176" s="193">
        <f>IF(N176="snížená",J176,0)</f>
        <v>0</v>
      </c>
      <c r="BG176" s="193">
        <f>IF(N176="zákl. přenesená",J176,0)</f>
        <v>0</v>
      </c>
      <c r="BH176" s="193">
        <f>IF(N176="sníž. přenesená",J176,0)</f>
        <v>0</v>
      </c>
      <c r="BI176" s="193">
        <f>IF(N176="nulová",J176,0)</f>
        <v>0</v>
      </c>
      <c r="BJ176" s="18" t="s">
        <v>86</v>
      </c>
      <c r="BK176" s="193">
        <f>ROUND(I176*H176,2)</f>
        <v>0</v>
      </c>
      <c r="BL176" s="18" t="s">
        <v>193</v>
      </c>
      <c r="BM176" s="192" t="s">
        <v>285</v>
      </c>
    </row>
    <row r="177" s="2" customFormat="1" ht="24.15" customHeight="1">
      <c r="A177" s="37"/>
      <c r="B177" s="179"/>
      <c r="C177" s="180" t="s">
        <v>229</v>
      </c>
      <c r="D177" s="180" t="s">
        <v>162</v>
      </c>
      <c r="E177" s="181" t="s">
        <v>933</v>
      </c>
      <c r="F177" s="182" t="s">
        <v>934</v>
      </c>
      <c r="G177" s="183" t="s">
        <v>403</v>
      </c>
      <c r="H177" s="184">
        <v>0</v>
      </c>
      <c r="I177" s="185"/>
      <c r="J177" s="186">
        <f>ROUND(I177*H177,2)</f>
        <v>0</v>
      </c>
      <c r="K177" s="187"/>
      <c r="L177" s="38"/>
      <c r="M177" s="188" t="s">
        <v>1</v>
      </c>
      <c r="N177" s="189" t="s">
        <v>44</v>
      </c>
      <c r="O177" s="76"/>
      <c r="P177" s="190">
        <f>O177*H177</f>
        <v>0</v>
      </c>
      <c r="Q177" s="190">
        <v>0</v>
      </c>
      <c r="R177" s="190">
        <f>Q177*H177</f>
        <v>0</v>
      </c>
      <c r="S177" s="190">
        <v>0</v>
      </c>
      <c r="T177" s="191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92" t="s">
        <v>193</v>
      </c>
      <c r="AT177" s="192" t="s">
        <v>162</v>
      </c>
      <c r="AU177" s="192" t="s">
        <v>88</v>
      </c>
      <c r="AY177" s="18" t="s">
        <v>159</v>
      </c>
      <c r="BE177" s="193">
        <f>IF(N177="základní",J177,0)</f>
        <v>0</v>
      </c>
      <c r="BF177" s="193">
        <f>IF(N177="snížená",J177,0)</f>
        <v>0</v>
      </c>
      <c r="BG177" s="193">
        <f>IF(N177="zákl. přenesená",J177,0)</f>
        <v>0</v>
      </c>
      <c r="BH177" s="193">
        <f>IF(N177="sníž. přenesená",J177,0)</f>
        <v>0</v>
      </c>
      <c r="BI177" s="193">
        <f>IF(N177="nulová",J177,0)</f>
        <v>0</v>
      </c>
      <c r="BJ177" s="18" t="s">
        <v>86</v>
      </c>
      <c r="BK177" s="193">
        <f>ROUND(I177*H177,2)</f>
        <v>0</v>
      </c>
      <c r="BL177" s="18" t="s">
        <v>193</v>
      </c>
      <c r="BM177" s="192" t="s">
        <v>288</v>
      </c>
    </row>
    <row r="178" s="2" customFormat="1" ht="24.15" customHeight="1">
      <c r="A178" s="37"/>
      <c r="B178" s="179"/>
      <c r="C178" s="180" t="s">
        <v>289</v>
      </c>
      <c r="D178" s="180" t="s">
        <v>162</v>
      </c>
      <c r="E178" s="181" t="s">
        <v>762</v>
      </c>
      <c r="F178" s="182" t="s">
        <v>935</v>
      </c>
      <c r="G178" s="183" t="s">
        <v>441</v>
      </c>
      <c r="H178" s="229"/>
      <c r="I178" s="185"/>
      <c r="J178" s="186">
        <f>ROUND(I178*H178,2)</f>
        <v>0</v>
      </c>
      <c r="K178" s="187"/>
      <c r="L178" s="38"/>
      <c r="M178" s="188" t="s">
        <v>1</v>
      </c>
      <c r="N178" s="189" t="s">
        <v>44</v>
      </c>
      <c r="O178" s="76"/>
      <c r="P178" s="190">
        <f>O178*H178</f>
        <v>0</v>
      </c>
      <c r="Q178" s="190">
        <v>0</v>
      </c>
      <c r="R178" s="190">
        <f>Q178*H178</f>
        <v>0</v>
      </c>
      <c r="S178" s="190">
        <v>0</v>
      </c>
      <c r="T178" s="191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92" t="s">
        <v>193</v>
      </c>
      <c r="AT178" s="192" t="s">
        <v>162</v>
      </c>
      <c r="AU178" s="192" t="s">
        <v>88</v>
      </c>
      <c r="AY178" s="18" t="s">
        <v>159</v>
      </c>
      <c r="BE178" s="193">
        <f>IF(N178="základní",J178,0)</f>
        <v>0</v>
      </c>
      <c r="BF178" s="193">
        <f>IF(N178="snížená",J178,0)</f>
        <v>0</v>
      </c>
      <c r="BG178" s="193">
        <f>IF(N178="zákl. přenesená",J178,0)</f>
        <v>0</v>
      </c>
      <c r="BH178" s="193">
        <f>IF(N178="sníž. přenesená",J178,0)</f>
        <v>0</v>
      </c>
      <c r="BI178" s="193">
        <f>IF(N178="nulová",J178,0)</f>
        <v>0</v>
      </c>
      <c r="BJ178" s="18" t="s">
        <v>86</v>
      </c>
      <c r="BK178" s="193">
        <f>ROUND(I178*H178,2)</f>
        <v>0</v>
      </c>
      <c r="BL178" s="18" t="s">
        <v>193</v>
      </c>
      <c r="BM178" s="192" t="s">
        <v>292</v>
      </c>
    </row>
    <row r="179" s="2" customFormat="1" ht="24.15" customHeight="1">
      <c r="A179" s="37"/>
      <c r="B179" s="179"/>
      <c r="C179" s="180" t="s">
        <v>231</v>
      </c>
      <c r="D179" s="180" t="s">
        <v>162</v>
      </c>
      <c r="E179" s="181" t="s">
        <v>764</v>
      </c>
      <c r="F179" s="182" t="s">
        <v>936</v>
      </c>
      <c r="G179" s="183" t="s">
        <v>441</v>
      </c>
      <c r="H179" s="229"/>
      <c r="I179" s="185"/>
      <c r="J179" s="186">
        <f>ROUND(I179*H179,2)</f>
        <v>0</v>
      </c>
      <c r="K179" s="187"/>
      <c r="L179" s="38"/>
      <c r="M179" s="188" t="s">
        <v>1</v>
      </c>
      <c r="N179" s="189" t="s">
        <v>44</v>
      </c>
      <c r="O179" s="76"/>
      <c r="P179" s="190">
        <f>O179*H179</f>
        <v>0</v>
      </c>
      <c r="Q179" s="190">
        <v>0</v>
      </c>
      <c r="R179" s="190">
        <f>Q179*H179</f>
        <v>0</v>
      </c>
      <c r="S179" s="190">
        <v>0</v>
      </c>
      <c r="T179" s="191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92" t="s">
        <v>193</v>
      </c>
      <c r="AT179" s="192" t="s">
        <v>162</v>
      </c>
      <c r="AU179" s="192" t="s">
        <v>88</v>
      </c>
      <c r="AY179" s="18" t="s">
        <v>159</v>
      </c>
      <c r="BE179" s="193">
        <f>IF(N179="základní",J179,0)</f>
        <v>0</v>
      </c>
      <c r="BF179" s="193">
        <f>IF(N179="snížená",J179,0)</f>
        <v>0</v>
      </c>
      <c r="BG179" s="193">
        <f>IF(N179="zákl. přenesená",J179,0)</f>
        <v>0</v>
      </c>
      <c r="BH179" s="193">
        <f>IF(N179="sníž. přenesená",J179,0)</f>
        <v>0</v>
      </c>
      <c r="BI179" s="193">
        <f>IF(N179="nulová",J179,0)</f>
        <v>0</v>
      </c>
      <c r="BJ179" s="18" t="s">
        <v>86</v>
      </c>
      <c r="BK179" s="193">
        <f>ROUND(I179*H179,2)</f>
        <v>0</v>
      </c>
      <c r="BL179" s="18" t="s">
        <v>193</v>
      </c>
      <c r="BM179" s="192" t="s">
        <v>295</v>
      </c>
    </row>
    <row r="180" s="12" customFormat="1" ht="22.8" customHeight="1">
      <c r="A180" s="12"/>
      <c r="B180" s="166"/>
      <c r="C180" s="12"/>
      <c r="D180" s="167" t="s">
        <v>78</v>
      </c>
      <c r="E180" s="177" t="s">
        <v>937</v>
      </c>
      <c r="F180" s="177" t="s">
        <v>938</v>
      </c>
      <c r="G180" s="12"/>
      <c r="H180" s="12"/>
      <c r="I180" s="169"/>
      <c r="J180" s="178">
        <f>BK180</f>
        <v>0</v>
      </c>
      <c r="K180" s="12"/>
      <c r="L180" s="166"/>
      <c r="M180" s="171"/>
      <c r="N180" s="172"/>
      <c r="O180" s="172"/>
      <c r="P180" s="173">
        <f>SUM(P181:P189)</f>
        <v>0</v>
      </c>
      <c r="Q180" s="172"/>
      <c r="R180" s="173">
        <f>SUM(R181:R189)</f>
        <v>0</v>
      </c>
      <c r="S180" s="172"/>
      <c r="T180" s="174">
        <f>SUM(T181:T189)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167" t="s">
        <v>88</v>
      </c>
      <c r="AT180" s="175" t="s">
        <v>78</v>
      </c>
      <c r="AU180" s="175" t="s">
        <v>86</v>
      </c>
      <c r="AY180" s="167" t="s">
        <v>159</v>
      </c>
      <c r="BK180" s="176">
        <f>SUM(BK181:BK189)</f>
        <v>0</v>
      </c>
    </row>
    <row r="181" s="2" customFormat="1" ht="24.15" customHeight="1">
      <c r="A181" s="37"/>
      <c r="B181" s="179"/>
      <c r="C181" s="180" t="s">
        <v>296</v>
      </c>
      <c r="D181" s="180" t="s">
        <v>162</v>
      </c>
      <c r="E181" s="181" t="s">
        <v>939</v>
      </c>
      <c r="F181" s="182" t="s">
        <v>940</v>
      </c>
      <c r="G181" s="183" t="s">
        <v>173</v>
      </c>
      <c r="H181" s="184">
        <v>0</v>
      </c>
      <c r="I181" s="185"/>
      <c r="J181" s="186">
        <f>ROUND(I181*H181,2)</f>
        <v>0</v>
      </c>
      <c r="K181" s="187"/>
      <c r="L181" s="38"/>
      <c r="M181" s="188" t="s">
        <v>1</v>
      </c>
      <c r="N181" s="189" t="s">
        <v>44</v>
      </c>
      <c r="O181" s="76"/>
      <c r="P181" s="190">
        <f>O181*H181</f>
        <v>0</v>
      </c>
      <c r="Q181" s="190">
        <v>0</v>
      </c>
      <c r="R181" s="190">
        <f>Q181*H181</f>
        <v>0</v>
      </c>
      <c r="S181" s="190">
        <v>0</v>
      </c>
      <c r="T181" s="191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92" t="s">
        <v>193</v>
      </c>
      <c r="AT181" s="192" t="s">
        <v>162</v>
      </c>
      <c r="AU181" s="192" t="s">
        <v>88</v>
      </c>
      <c r="AY181" s="18" t="s">
        <v>159</v>
      </c>
      <c r="BE181" s="193">
        <f>IF(N181="základní",J181,0)</f>
        <v>0</v>
      </c>
      <c r="BF181" s="193">
        <f>IF(N181="snížená",J181,0)</f>
        <v>0</v>
      </c>
      <c r="BG181" s="193">
        <f>IF(N181="zákl. přenesená",J181,0)</f>
        <v>0</v>
      </c>
      <c r="BH181" s="193">
        <f>IF(N181="sníž. přenesená",J181,0)</f>
        <v>0</v>
      </c>
      <c r="BI181" s="193">
        <f>IF(N181="nulová",J181,0)</f>
        <v>0</v>
      </c>
      <c r="BJ181" s="18" t="s">
        <v>86</v>
      </c>
      <c r="BK181" s="193">
        <f>ROUND(I181*H181,2)</f>
        <v>0</v>
      </c>
      <c r="BL181" s="18" t="s">
        <v>193</v>
      </c>
      <c r="BM181" s="192" t="s">
        <v>299</v>
      </c>
    </row>
    <row r="182" s="2" customFormat="1" ht="24.15" customHeight="1">
      <c r="A182" s="37"/>
      <c r="B182" s="179"/>
      <c r="C182" s="180" t="s">
        <v>233</v>
      </c>
      <c r="D182" s="180" t="s">
        <v>162</v>
      </c>
      <c r="E182" s="181" t="s">
        <v>941</v>
      </c>
      <c r="F182" s="182" t="s">
        <v>942</v>
      </c>
      <c r="G182" s="183" t="s">
        <v>313</v>
      </c>
      <c r="H182" s="184">
        <v>0</v>
      </c>
      <c r="I182" s="185"/>
      <c r="J182" s="186">
        <f>ROUND(I182*H182,2)</f>
        <v>0</v>
      </c>
      <c r="K182" s="187"/>
      <c r="L182" s="38"/>
      <c r="M182" s="188" t="s">
        <v>1</v>
      </c>
      <c r="N182" s="189" t="s">
        <v>44</v>
      </c>
      <c r="O182" s="76"/>
      <c r="P182" s="190">
        <f>O182*H182</f>
        <v>0</v>
      </c>
      <c r="Q182" s="190">
        <v>0</v>
      </c>
      <c r="R182" s="190">
        <f>Q182*H182</f>
        <v>0</v>
      </c>
      <c r="S182" s="190">
        <v>0</v>
      </c>
      <c r="T182" s="191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92" t="s">
        <v>193</v>
      </c>
      <c r="AT182" s="192" t="s">
        <v>162</v>
      </c>
      <c r="AU182" s="192" t="s">
        <v>88</v>
      </c>
      <c r="AY182" s="18" t="s">
        <v>159</v>
      </c>
      <c r="BE182" s="193">
        <f>IF(N182="základní",J182,0)</f>
        <v>0</v>
      </c>
      <c r="BF182" s="193">
        <f>IF(N182="snížená",J182,0)</f>
        <v>0</v>
      </c>
      <c r="BG182" s="193">
        <f>IF(N182="zákl. přenesená",J182,0)</f>
        <v>0</v>
      </c>
      <c r="BH182" s="193">
        <f>IF(N182="sníž. přenesená",J182,0)</f>
        <v>0</v>
      </c>
      <c r="BI182" s="193">
        <f>IF(N182="nulová",J182,0)</f>
        <v>0</v>
      </c>
      <c r="BJ182" s="18" t="s">
        <v>86</v>
      </c>
      <c r="BK182" s="193">
        <f>ROUND(I182*H182,2)</f>
        <v>0</v>
      </c>
      <c r="BL182" s="18" t="s">
        <v>193</v>
      </c>
      <c r="BM182" s="192" t="s">
        <v>302</v>
      </c>
    </row>
    <row r="183" s="2" customFormat="1" ht="24.15" customHeight="1">
      <c r="A183" s="37"/>
      <c r="B183" s="179"/>
      <c r="C183" s="180" t="s">
        <v>303</v>
      </c>
      <c r="D183" s="180" t="s">
        <v>162</v>
      </c>
      <c r="E183" s="181" t="s">
        <v>943</v>
      </c>
      <c r="F183" s="182" t="s">
        <v>944</v>
      </c>
      <c r="G183" s="183" t="s">
        <v>313</v>
      </c>
      <c r="H183" s="184">
        <v>0</v>
      </c>
      <c r="I183" s="185"/>
      <c r="J183" s="186">
        <f>ROUND(I183*H183,2)</f>
        <v>0</v>
      </c>
      <c r="K183" s="187"/>
      <c r="L183" s="38"/>
      <c r="M183" s="188" t="s">
        <v>1</v>
      </c>
      <c r="N183" s="189" t="s">
        <v>44</v>
      </c>
      <c r="O183" s="76"/>
      <c r="P183" s="190">
        <f>O183*H183</f>
        <v>0</v>
      </c>
      <c r="Q183" s="190">
        <v>0</v>
      </c>
      <c r="R183" s="190">
        <f>Q183*H183</f>
        <v>0</v>
      </c>
      <c r="S183" s="190">
        <v>0</v>
      </c>
      <c r="T183" s="191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92" t="s">
        <v>193</v>
      </c>
      <c r="AT183" s="192" t="s">
        <v>162</v>
      </c>
      <c r="AU183" s="192" t="s">
        <v>88</v>
      </c>
      <c r="AY183" s="18" t="s">
        <v>159</v>
      </c>
      <c r="BE183" s="193">
        <f>IF(N183="základní",J183,0)</f>
        <v>0</v>
      </c>
      <c r="BF183" s="193">
        <f>IF(N183="snížená",J183,0)</f>
        <v>0</v>
      </c>
      <c r="BG183" s="193">
        <f>IF(N183="zákl. přenesená",J183,0)</f>
        <v>0</v>
      </c>
      <c r="BH183" s="193">
        <f>IF(N183="sníž. přenesená",J183,0)</f>
        <v>0</v>
      </c>
      <c r="BI183" s="193">
        <f>IF(N183="nulová",J183,0)</f>
        <v>0</v>
      </c>
      <c r="BJ183" s="18" t="s">
        <v>86</v>
      </c>
      <c r="BK183" s="193">
        <f>ROUND(I183*H183,2)</f>
        <v>0</v>
      </c>
      <c r="BL183" s="18" t="s">
        <v>193</v>
      </c>
      <c r="BM183" s="192" t="s">
        <v>306</v>
      </c>
    </row>
    <row r="184" s="2" customFormat="1" ht="16.5" customHeight="1">
      <c r="A184" s="37"/>
      <c r="B184" s="179"/>
      <c r="C184" s="180" t="s">
        <v>235</v>
      </c>
      <c r="D184" s="180" t="s">
        <v>162</v>
      </c>
      <c r="E184" s="181" t="s">
        <v>945</v>
      </c>
      <c r="F184" s="182" t="s">
        <v>946</v>
      </c>
      <c r="G184" s="183" t="s">
        <v>218</v>
      </c>
      <c r="H184" s="184">
        <v>0</v>
      </c>
      <c r="I184" s="185"/>
      <c r="J184" s="186">
        <f>ROUND(I184*H184,2)</f>
        <v>0</v>
      </c>
      <c r="K184" s="187"/>
      <c r="L184" s="38"/>
      <c r="M184" s="188" t="s">
        <v>1</v>
      </c>
      <c r="N184" s="189" t="s">
        <v>44</v>
      </c>
      <c r="O184" s="76"/>
      <c r="P184" s="190">
        <f>O184*H184</f>
        <v>0</v>
      </c>
      <c r="Q184" s="190">
        <v>0</v>
      </c>
      <c r="R184" s="190">
        <f>Q184*H184</f>
        <v>0</v>
      </c>
      <c r="S184" s="190">
        <v>0</v>
      </c>
      <c r="T184" s="191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92" t="s">
        <v>193</v>
      </c>
      <c r="AT184" s="192" t="s">
        <v>162</v>
      </c>
      <c r="AU184" s="192" t="s">
        <v>88</v>
      </c>
      <c r="AY184" s="18" t="s">
        <v>159</v>
      </c>
      <c r="BE184" s="193">
        <f>IF(N184="základní",J184,0)</f>
        <v>0</v>
      </c>
      <c r="BF184" s="193">
        <f>IF(N184="snížená",J184,0)</f>
        <v>0</v>
      </c>
      <c r="BG184" s="193">
        <f>IF(N184="zákl. přenesená",J184,0)</f>
        <v>0</v>
      </c>
      <c r="BH184" s="193">
        <f>IF(N184="sníž. přenesená",J184,0)</f>
        <v>0</v>
      </c>
      <c r="BI184" s="193">
        <f>IF(N184="nulová",J184,0)</f>
        <v>0</v>
      </c>
      <c r="BJ184" s="18" t="s">
        <v>86</v>
      </c>
      <c r="BK184" s="193">
        <f>ROUND(I184*H184,2)</f>
        <v>0</v>
      </c>
      <c r="BL184" s="18" t="s">
        <v>193</v>
      </c>
      <c r="BM184" s="192" t="s">
        <v>309</v>
      </c>
    </row>
    <row r="185" s="2" customFormat="1" ht="24.15" customHeight="1">
      <c r="A185" s="37"/>
      <c r="B185" s="179"/>
      <c r="C185" s="180" t="s">
        <v>310</v>
      </c>
      <c r="D185" s="180" t="s">
        <v>162</v>
      </c>
      <c r="E185" s="181" t="s">
        <v>947</v>
      </c>
      <c r="F185" s="182" t="s">
        <v>948</v>
      </c>
      <c r="G185" s="183" t="s">
        <v>173</v>
      </c>
      <c r="H185" s="184">
        <v>0</v>
      </c>
      <c r="I185" s="185"/>
      <c r="J185" s="186">
        <f>ROUND(I185*H185,2)</f>
        <v>0</v>
      </c>
      <c r="K185" s="187"/>
      <c r="L185" s="38"/>
      <c r="M185" s="188" t="s">
        <v>1</v>
      </c>
      <c r="N185" s="189" t="s">
        <v>44</v>
      </c>
      <c r="O185" s="76"/>
      <c r="P185" s="190">
        <f>O185*H185</f>
        <v>0</v>
      </c>
      <c r="Q185" s="190">
        <v>0</v>
      </c>
      <c r="R185" s="190">
        <f>Q185*H185</f>
        <v>0</v>
      </c>
      <c r="S185" s="190">
        <v>0</v>
      </c>
      <c r="T185" s="191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92" t="s">
        <v>193</v>
      </c>
      <c r="AT185" s="192" t="s">
        <v>162</v>
      </c>
      <c r="AU185" s="192" t="s">
        <v>88</v>
      </c>
      <c r="AY185" s="18" t="s">
        <v>159</v>
      </c>
      <c r="BE185" s="193">
        <f>IF(N185="základní",J185,0)</f>
        <v>0</v>
      </c>
      <c r="BF185" s="193">
        <f>IF(N185="snížená",J185,0)</f>
        <v>0</v>
      </c>
      <c r="BG185" s="193">
        <f>IF(N185="zákl. přenesená",J185,0)</f>
        <v>0</v>
      </c>
      <c r="BH185" s="193">
        <f>IF(N185="sníž. přenesená",J185,0)</f>
        <v>0</v>
      </c>
      <c r="BI185" s="193">
        <f>IF(N185="nulová",J185,0)</f>
        <v>0</v>
      </c>
      <c r="BJ185" s="18" t="s">
        <v>86</v>
      </c>
      <c r="BK185" s="193">
        <f>ROUND(I185*H185,2)</f>
        <v>0</v>
      </c>
      <c r="BL185" s="18" t="s">
        <v>193</v>
      </c>
      <c r="BM185" s="192" t="s">
        <v>314</v>
      </c>
    </row>
    <row r="186" s="2" customFormat="1" ht="24.15" customHeight="1">
      <c r="A186" s="37"/>
      <c r="B186" s="179"/>
      <c r="C186" s="180" t="s">
        <v>239</v>
      </c>
      <c r="D186" s="180" t="s">
        <v>162</v>
      </c>
      <c r="E186" s="181" t="s">
        <v>949</v>
      </c>
      <c r="F186" s="182" t="s">
        <v>950</v>
      </c>
      <c r="G186" s="183" t="s">
        <v>313</v>
      </c>
      <c r="H186" s="184">
        <v>0</v>
      </c>
      <c r="I186" s="185"/>
      <c r="J186" s="186">
        <f>ROUND(I186*H186,2)</f>
        <v>0</v>
      </c>
      <c r="K186" s="187"/>
      <c r="L186" s="38"/>
      <c r="M186" s="188" t="s">
        <v>1</v>
      </c>
      <c r="N186" s="189" t="s">
        <v>44</v>
      </c>
      <c r="O186" s="76"/>
      <c r="P186" s="190">
        <f>O186*H186</f>
        <v>0</v>
      </c>
      <c r="Q186" s="190">
        <v>0</v>
      </c>
      <c r="R186" s="190">
        <f>Q186*H186</f>
        <v>0</v>
      </c>
      <c r="S186" s="190">
        <v>0</v>
      </c>
      <c r="T186" s="191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92" t="s">
        <v>193</v>
      </c>
      <c r="AT186" s="192" t="s">
        <v>162</v>
      </c>
      <c r="AU186" s="192" t="s">
        <v>88</v>
      </c>
      <c r="AY186" s="18" t="s">
        <v>159</v>
      </c>
      <c r="BE186" s="193">
        <f>IF(N186="základní",J186,0)</f>
        <v>0</v>
      </c>
      <c r="BF186" s="193">
        <f>IF(N186="snížená",J186,0)</f>
        <v>0</v>
      </c>
      <c r="BG186" s="193">
        <f>IF(N186="zákl. přenesená",J186,0)</f>
        <v>0</v>
      </c>
      <c r="BH186" s="193">
        <f>IF(N186="sníž. přenesená",J186,0)</f>
        <v>0</v>
      </c>
      <c r="BI186" s="193">
        <f>IF(N186="nulová",J186,0)</f>
        <v>0</v>
      </c>
      <c r="BJ186" s="18" t="s">
        <v>86</v>
      </c>
      <c r="BK186" s="193">
        <f>ROUND(I186*H186,2)</f>
        <v>0</v>
      </c>
      <c r="BL186" s="18" t="s">
        <v>193</v>
      </c>
      <c r="BM186" s="192" t="s">
        <v>317</v>
      </c>
    </row>
    <row r="187" s="2" customFormat="1" ht="24.15" customHeight="1">
      <c r="A187" s="37"/>
      <c r="B187" s="179"/>
      <c r="C187" s="180" t="s">
        <v>318</v>
      </c>
      <c r="D187" s="180" t="s">
        <v>162</v>
      </c>
      <c r="E187" s="181" t="s">
        <v>951</v>
      </c>
      <c r="F187" s="182" t="s">
        <v>952</v>
      </c>
      <c r="G187" s="183" t="s">
        <v>313</v>
      </c>
      <c r="H187" s="184">
        <v>0</v>
      </c>
      <c r="I187" s="185"/>
      <c r="J187" s="186">
        <f>ROUND(I187*H187,2)</f>
        <v>0</v>
      </c>
      <c r="K187" s="187"/>
      <c r="L187" s="38"/>
      <c r="M187" s="188" t="s">
        <v>1</v>
      </c>
      <c r="N187" s="189" t="s">
        <v>44</v>
      </c>
      <c r="O187" s="76"/>
      <c r="P187" s="190">
        <f>O187*H187</f>
        <v>0</v>
      </c>
      <c r="Q187" s="190">
        <v>0</v>
      </c>
      <c r="R187" s="190">
        <f>Q187*H187</f>
        <v>0</v>
      </c>
      <c r="S187" s="190">
        <v>0</v>
      </c>
      <c r="T187" s="191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92" t="s">
        <v>193</v>
      </c>
      <c r="AT187" s="192" t="s">
        <v>162</v>
      </c>
      <c r="AU187" s="192" t="s">
        <v>88</v>
      </c>
      <c r="AY187" s="18" t="s">
        <v>159</v>
      </c>
      <c r="BE187" s="193">
        <f>IF(N187="základní",J187,0)</f>
        <v>0</v>
      </c>
      <c r="BF187" s="193">
        <f>IF(N187="snížená",J187,0)</f>
        <v>0</v>
      </c>
      <c r="BG187" s="193">
        <f>IF(N187="zákl. přenesená",J187,0)</f>
        <v>0</v>
      </c>
      <c r="BH187" s="193">
        <f>IF(N187="sníž. přenesená",J187,0)</f>
        <v>0</v>
      </c>
      <c r="BI187" s="193">
        <f>IF(N187="nulová",J187,0)</f>
        <v>0</v>
      </c>
      <c r="BJ187" s="18" t="s">
        <v>86</v>
      </c>
      <c r="BK187" s="193">
        <f>ROUND(I187*H187,2)</f>
        <v>0</v>
      </c>
      <c r="BL187" s="18" t="s">
        <v>193</v>
      </c>
      <c r="BM187" s="192" t="s">
        <v>323</v>
      </c>
    </row>
    <row r="188" s="2" customFormat="1" ht="24.15" customHeight="1">
      <c r="A188" s="37"/>
      <c r="B188" s="179"/>
      <c r="C188" s="180" t="s">
        <v>242</v>
      </c>
      <c r="D188" s="180" t="s">
        <v>162</v>
      </c>
      <c r="E188" s="181" t="s">
        <v>953</v>
      </c>
      <c r="F188" s="182" t="s">
        <v>954</v>
      </c>
      <c r="G188" s="183" t="s">
        <v>441</v>
      </c>
      <c r="H188" s="229"/>
      <c r="I188" s="185"/>
      <c r="J188" s="186">
        <f>ROUND(I188*H188,2)</f>
        <v>0</v>
      </c>
      <c r="K188" s="187"/>
      <c r="L188" s="38"/>
      <c r="M188" s="188" t="s">
        <v>1</v>
      </c>
      <c r="N188" s="189" t="s">
        <v>44</v>
      </c>
      <c r="O188" s="76"/>
      <c r="P188" s="190">
        <f>O188*H188</f>
        <v>0</v>
      </c>
      <c r="Q188" s="190">
        <v>0</v>
      </c>
      <c r="R188" s="190">
        <f>Q188*H188</f>
        <v>0</v>
      </c>
      <c r="S188" s="190">
        <v>0</v>
      </c>
      <c r="T188" s="191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92" t="s">
        <v>193</v>
      </c>
      <c r="AT188" s="192" t="s">
        <v>162</v>
      </c>
      <c r="AU188" s="192" t="s">
        <v>88</v>
      </c>
      <c r="AY188" s="18" t="s">
        <v>159</v>
      </c>
      <c r="BE188" s="193">
        <f>IF(N188="základní",J188,0)</f>
        <v>0</v>
      </c>
      <c r="BF188" s="193">
        <f>IF(N188="snížená",J188,0)</f>
        <v>0</v>
      </c>
      <c r="BG188" s="193">
        <f>IF(N188="zákl. přenesená",J188,0)</f>
        <v>0</v>
      </c>
      <c r="BH188" s="193">
        <f>IF(N188="sníž. přenesená",J188,0)</f>
        <v>0</v>
      </c>
      <c r="BI188" s="193">
        <f>IF(N188="nulová",J188,0)</f>
        <v>0</v>
      </c>
      <c r="BJ188" s="18" t="s">
        <v>86</v>
      </c>
      <c r="BK188" s="193">
        <f>ROUND(I188*H188,2)</f>
        <v>0</v>
      </c>
      <c r="BL188" s="18" t="s">
        <v>193</v>
      </c>
      <c r="BM188" s="192" t="s">
        <v>326</v>
      </c>
    </row>
    <row r="189" s="2" customFormat="1" ht="24.15" customHeight="1">
      <c r="A189" s="37"/>
      <c r="B189" s="179"/>
      <c r="C189" s="180" t="s">
        <v>327</v>
      </c>
      <c r="D189" s="180" t="s">
        <v>162</v>
      </c>
      <c r="E189" s="181" t="s">
        <v>955</v>
      </c>
      <c r="F189" s="182" t="s">
        <v>956</v>
      </c>
      <c r="G189" s="183" t="s">
        <v>441</v>
      </c>
      <c r="H189" s="229"/>
      <c r="I189" s="185"/>
      <c r="J189" s="186">
        <f>ROUND(I189*H189,2)</f>
        <v>0</v>
      </c>
      <c r="K189" s="187"/>
      <c r="L189" s="38"/>
      <c r="M189" s="188" t="s">
        <v>1</v>
      </c>
      <c r="N189" s="189" t="s">
        <v>44</v>
      </c>
      <c r="O189" s="76"/>
      <c r="P189" s="190">
        <f>O189*H189</f>
        <v>0</v>
      </c>
      <c r="Q189" s="190">
        <v>0</v>
      </c>
      <c r="R189" s="190">
        <f>Q189*H189</f>
        <v>0</v>
      </c>
      <c r="S189" s="190">
        <v>0</v>
      </c>
      <c r="T189" s="191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92" t="s">
        <v>193</v>
      </c>
      <c r="AT189" s="192" t="s">
        <v>162</v>
      </c>
      <c r="AU189" s="192" t="s">
        <v>88</v>
      </c>
      <c r="AY189" s="18" t="s">
        <v>159</v>
      </c>
      <c r="BE189" s="193">
        <f>IF(N189="základní",J189,0)</f>
        <v>0</v>
      </c>
      <c r="BF189" s="193">
        <f>IF(N189="snížená",J189,0)</f>
        <v>0</v>
      </c>
      <c r="BG189" s="193">
        <f>IF(N189="zákl. přenesená",J189,0)</f>
        <v>0</v>
      </c>
      <c r="BH189" s="193">
        <f>IF(N189="sníž. přenesená",J189,0)</f>
        <v>0</v>
      </c>
      <c r="BI189" s="193">
        <f>IF(N189="nulová",J189,0)</f>
        <v>0</v>
      </c>
      <c r="BJ189" s="18" t="s">
        <v>86</v>
      </c>
      <c r="BK189" s="193">
        <f>ROUND(I189*H189,2)</f>
        <v>0</v>
      </c>
      <c r="BL189" s="18" t="s">
        <v>193</v>
      </c>
      <c r="BM189" s="192" t="s">
        <v>331</v>
      </c>
    </row>
    <row r="190" s="12" customFormat="1" ht="22.8" customHeight="1">
      <c r="A190" s="12"/>
      <c r="B190" s="166"/>
      <c r="C190" s="12"/>
      <c r="D190" s="167" t="s">
        <v>78</v>
      </c>
      <c r="E190" s="177" t="s">
        <v>447</v>
      </c>
      <c r="F190" s="177" t="s">
        <v>789</v>
      </c>
      <c r="G190" s="12"/>
      <c r="H190" s="12"/>
      <c r="I190" s="169"/>
      <c r="J190" s="178">
        <f>BK190</f>
        <v>0</v>
      </c>
      <c r="K190" s="12"/>
      <c r="L190" s="166"/>
      <c r="M190" s="171"/>
      <c r="N190" s="172"/>
      <c r="O190" s="172"/>
      <c r="P190" s="173">
        <f>SUM(P191:P194)</f>
        <v>0</v>
      </c>
      <c r="Q190" s="172"/>
      <c r="R190" s="173">
        <f>SUM(R191:R194)</f>
        <v>0</v>
      </c>
      <c r="S190" s="172"/>
      <c r="T190" s="174">
        <f>SUM(T191:T194)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167" t="s">
        <v>88</v>
      </c>
      <c r="AT190" s="175" t="s">
        <v>78</v>
      </c>
      <c r="AU190" s="175" t="s">
        <v>86</v>
      </c>
      <c r="AY190" s="167" t="s">
        <v>159</v>
      </c>
      <c r="BK190" s="176">
        <f>SUM(BK191:BK194)</f>
        <v>0</v>
      </c>
    </row>
    <row r="191" s="2" customFormat="1" ht="24.15" customHeight="1">
      <c r="A191" s="37"/>
      <c r="B191" s="179"/>
      <c r="C191" s="180" t="s">
        <v>245</v>
      </c>
      <c r="D191" s="180" t="s">
        <v>162</v>
      </c>
      <c r="E191" s="181" t="s">
        <v>957</v>
      </c>
      <c r="F191" s="182" t="s">
        <v>958</v>
      </c>
      <c r="G191" s="183" t="s">
        <v>959</v>
      </c>
      <c r="H191" s="184">
        <v>0</v>
      </c>
      <c r="I191" s="185"/>
      <c r="J191" s="186">
        <f>ROUND(I191*H191,2)</f>
        <v>0</v>
      </c>
      <c r="K191" s="187"/>
      <c r="L191" s="38"/>
      <c r="M191" s="188" t="s">
        <v>1</v>
      </c>
      <c r="N191" s="189" t="s">
        <v>44</v>
      </c>
      <c r="O191" s="76"/>
      <c r="P191" s="190">
        <f>O191*H191</f>
        <v>0</v>
      </c>
      <c r="Q191" s="190">
        <v>0</v>
      </c>
      <c r="R191" s="190">
        <f>Q191*H191</f>
        <v>0</v>
      </c>
      <c r="S191" s="190">
        <v>0</v>
      </c>
      <c r="T191" s="191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92" t="s">
        <v>193</v>
      </c>
      <c r="AT191" s="192" t="s">
        <v>162</v>
      </c>
      <c r="AU191" s="192" t="s">
        <v>88</v>
      </c>
      <c r="AY191" s="18" t="s">
        <v>159</v>
      </c>
      <c r="BE191" s="193">
        <f>IF(N191="základní",J191,0)</f>
        <v>0</v>
      </c>
      <c r="BF191" s="193">
        <f>IF(N191="snížená",J191,0)</f>
        <v>0</v>
      </c>
      <c r="BG191" s="193">
        <f>IF(N191="zákl. přenesená",J191,0)</f>
        <v>0</v>
      </c>
      <c r="BH191" s="193">
        <f>IF(N191="sníž. přenesená",J191,0)</f>
        <v>0</v>
      </c>
      <c r="BI191" s="193">
        <f>IF(N191="nulová",J191,0)</f>
        <v>0</v>
      </c>
      <c r="BJ191" s="18" t="s">
        <v>86</v>
      </c>
      <c r="BK191" s="193">
        <f>ROUND(I191*H191,2)</f>
        <v>0</v>
      </c>
      <c r="BL191" s="18" t="s">
        <v>193</v>
      </c>
      <c r="BM191" s="192" t="s">
        <v>334</v>
      </c>
    </row>
    <row r="192" s="2" customFormat="1" ht="16.5" customHeight="1">
      <c r="A192" s="37"/>
      <c r="B192" s="179"/>
      <c r="C192" s="218" t="s">
        <v>335</v>
      </c>
      <c r="D192" s="218" t="s">
        <v>319</v>
      </c>
      <c r="E192" s="219" t="s">
        <v>960</v>
      </c>
      <c r="F192" s="220" t="s">
        <v>961</v>
      </c>
      <c r="G192" s="221" t="s">
        <v>330</v>
      </c>
      <c r="H192" s="222">
        <v>0</v>
      </c>
      <c r="I192" s="223"/>
      <c r="J192" s="224">
        <f>ROUND(I192*H192,2)</f>
        <v>0</v>
      </c>
      <c r="K192" s="225"/>
      <c r="L192" s="226"/>
      <c r="M192" s="227" t="s">
        <v>1</v>
      </c>
      <c r="N192" s="228" t="s">
        <v>44</v>
      </c>
      <c r="O192" s="76"/>
      <c r="P192" s="190">
        <f>O192*H192</f>
        <v>0</v>
      </c>
      <c r="Q192" s="190">
        <v>0</v>
      </c>
      <c r="R192" s="190">
        <f>Q192*H192</f>
        <v>0</v>
      </c>
      <c r="S192" s="190">
        <v>0</v>
      </c>
      <c r="T192" s="191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92" t="s">
        <v>221</v>
      </c>
      <c r="AT192" s="192" t="s">
        <v>319</v>
      </c>
      <c r="AU192" s="192" t="s">
        <v>88</v>
      </c>
      <c r="AY192" s="18" t="s">
        <v>159</v>
      </c>
      <c r="BE192" s="193">
        <f>IF(N192="základní",J192,0)</f>
        <v>0</v>
      </c>
      <c r="BF192" s="193">
        <f>IF(N192="snížená",J192,0)</f>
        <v>0</v>
      </c>
      <c r="BG192" s="193">
        <f>IF(N192="zákl. přenesená",J192,0)</f>
        <v>0</v>
      </c>
      <c r="BH192" s="193">
        <f>IF(N192="sníž. přenesená",J192,0)</f>
        <v>0</v>
      </c>
      <c r="BI192" s="193">
        <f>IF(N192="nulová",J192,0)</f>
        <v>0</v>
      </c>
      <c r="BJ192" s="18" t="s">
        <v>86</v>
      </c>
      <c r="BK192" s="193">
        <f>ROUND(I192*H192,2)</f>
        <v>0</v>
      </c>
      <c r="BL192" s="18" t="s">
        <v>193</v>
      </c>
      <c r="BM192" s="192" t="s">
        <v>338</v>
      </c>
    </row>
    <row r="193" s="2" customFormat="1" ht="24.15" customHeight="1">
      <c r="A193" s="37"/>
      <c r="B193" s="179"/>
      <c r="C193" s="180" t="s">
        <v>247</v>
      </c>
      <c r="D193" s="180" t="s">
        <v>162</v>
      </c>
      <c r="E193" s="181" t="s">
        <v>454</v>
      </c>
      <c r="F193" s="182" t="s">
        <v>962</v>
      </c>
      <c r="G193" s="183" t="s">
        <v>441</v>
      </c>
      <c r="H193" s="229"/>
      <c r="I193" s="185"/>
      <c r="J193" s="186">
        <f>ROUND(I193*H193,2)</f>
        <v>0</v>
      </c>
      <c r="K193" s="187"/>
      <c r="L193" s="38"/>
      <c r="M193" s="188" t="s">
        <v>1</v>
      </c>
      <c r="N193" s="189" t="s">
        <v>44</v>
      </c>
      <c r="O193" s="76"/>
      <c r="P193" s="190">
        <f>O193*H193</f>
        <v>0</v>
      </c>
      <c r="Q193" s="190">
        <v>0</v>
      </c>
      <c r="R193" s="190">
        <f>Q193*H193</f>
        <v>0</v>
      </c>
      <c r="S193" s="190">
        <v>0</v>
      </c>
      <c r="T193" s="191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192" t="s">
        <v>193</v>
      </c>
      <c r="AT193" s="192" t="s">
        <v>162</v>
      </c>
      <c r="AU193" s="192" t="s">
        <v>88</v>
      </c>
      <c r="AY193" s="18" t="s">
        <v>159</v>
      </c>
      <c r="BE193" s="193">
        <f>IF(N193="základní",J193,0)</f>
        <v>0</v>
      </c>
      <c r="BF193" s="193">
        <f>IF(N193="snížená",J193,0)</f>
        <v>0</v>
      </c>
      <c r="BG193" s="193">
        <f>IF(N193="zákl. přenesená",J193,0)</f>
        <v>0</v>
      </c>
      <c r="BH193" s="193">
        <f>IF(N193="sníž. přenesená",J193,0)</f>
        <v>0</v>
      </c>
      <c r="BI193" s="193">
        <f>IF(N193="nulová",J193,0)</f>
        <v>0</v>
      </c>
      <c r="BJ193" s="18" t="s">
        <v>86</v>
      </c>
      <c r="BK193" s="193">
        <f>ROUND(I193*H193,2)</f>
        <v>0</v>
      </c>
      <c r="BL193" s="18" t="s">
        <v>193</v>
      </c>
      <c r="BM193" s="192" t="s">
        <v>341</v>
      </c>
    </row>
    <row r="194" s="2" customFormat="1" ht="24.15" customHeight="1">
      <c r="A194" s="37"/>
      <c r="B194" s="179"/>
      <c r="C194" s="180" t="s">
        <v>342</v>
      </c>
      <c r="D194" s="180" t="s">
        <v>162</v>
      </c>
      <c r="E194" s="181" t="s">
        <v>457</v>
      </c>
      <c r="F194" s="182" t="s">
        <v>963</v>
      </c>
      <c r="G194" s="183" t="s">
        <v>441</v>
      </c>
      <c r="H194" s="229"/>
      <c r="I194" s="185"/>
      <c r="J194" s="186">
        <f>ROUND(I194*H194,2)</f>
        <v>0</v>
      </c>
      <c r="K194" s="187"/>
      <c r="L194" s="38"/>
      <c r="M194" s="188" t="s">
        <v>1</v>
      </c>
      <c r="N194" s="189" t="s">
        <v>44</v>
      </c>
      <c r="O194" s="76"/>
      <c r="P194" s="190">
        <f>O194*H194</f>
        <v>0</v>
      </c>
      <c r="Q194" s="190">
        <v>0</v>
      </c>
      <c r="R194" s="190">
        <f>Q194*H194</f>
        <v>0</v>
      </c>
      <c r="S194" s="190">
        <v>0</v>
      </c>
      <c r="T194" s="191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92" t="s">
        <v>193</v>
      </c>
      <c r="AT194" s="192" t="s">
        <v>162</v>
      </c>
      <c r="AU194" s="192" t="s">
        <v>88</v>
      </c>
      <c r="AY194" s="18" t="s">
        <v>159</v>
      </c>
      <c r="BE194" s="193">
        <f>IF(N194="základní",J194,0)</f>
        <v>0</v>
      </c>
      <c r="BF194" s="193">
        <f>IF(N194="snížená",J194,0)</f>
        <v>0</v>
      </c>
      <c r="BG194" s="193">
        <f>IF(N194="zákl. přenesená",J194,0)</f>
        <v>0</v>
      </c>
      <c r="BH194" s="193">
        <f>IF(N194="sníž. přenesená",J194,0)</f>
        <v>0</v>
      </c>
      <c r="BI194" s="193">
        <f>IF(N194="nulová",J194,0)</f>
        <v>0</v>
      </c>
      <c r="BJ194" s="18" t="s">
        <v>86</v>
      </c>
      <c r="BK194" s="193">
        <f>ROUND(I194*H194,2)</f>
        <v>0</v>
      </c>
      <c r="BL194" s="18" t="s">
        <v>193</v>
      </c>
      <c r="BM194" s="192" t="s">
        <v>345</v>
      </c>
    </row>
    <row r="195" s="12" customFormat="1" ht="22.8" customHeight="1">
      <c r="A195" s="12"/>
      <c r="B195" s="166"/>
      <c r="C195" s="12"/>
      <c r="D195" s="167" t="s">
        <v>78</v>
      </c>
      <c r="E195" s="177" t="s">
        <v>510</v>
      </c>
      <c r="F195" s="177" t="s">
        <v>511</v>
      </c>
      <c r="G195" s="12"/>
      <c r="H195" s="12"/>
      <c r="I195" s="169"/>
      <c r="J195" s="178">
        <f>BK195</f>
        <v>0</v>
      </c>
      <c r="K195" s="12"/>
      <c r="L195" s="166"/>
      <c r="M195" s="171"/>
      <c r="N195" s="172"/>
      <c r="O195" s="172"/>
      <c r="P195" s="173">
        <f>SUM(P196:P200)</f>
        <v>0</v>
      </c>
      <c r="Q195" s="172"/>
      <c r="R195" s="173">
        <f>SUM(R196:R200)</f>
        <v>0</v>
      </c>
      <c r="S195" s="172"/>
      <c r="T195" s="174">
        <f>SUM(T196:T200)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167" t="s">
        <v>88</v>
      </c>
      <c r="AT195" s="175" t="s">
        <v>78</v>
      </c>
      <c r="AU195" s="175" t="s">
        <v>86</v>
      </c>
      <c r="AY195" s="167" t="s">
        <v>159</v>
      </c>
      <c r="BK195" s="176">
        <f>SUM(BK196:BK200)</f>
        <v>0</v>
      </c>
    </row>
    <row r="196" s="2" customFormat="1" ht="21.75" customHeight="1">
      <c r="A196" s="37"/>
      <c r="B196" s="179"/>
      <c r="C196" s="180" t="s">
        <v>250</v>
      </c>
      <c r="D196" s="180" t="s">
        <v>162</v>
      </c>
      <c r="E196" s="181" t="s">
        <v>964</v>
      </c>
      <c r="F196" s="182" t="s">
        <v>965</v>
      </c>
      <c r="G196" s="183" t="s">
        <v>173</v>
      </c>
      <c r="H196" s="184">
        <v>0</v>
      </c>
      <c r="I196" s="185"/>
      <c r="J196" s="186">
        <f>ROUND(I196*H196,2)</f>
        <v>0</v>
      </c>
      <c r="K196" s="187"/>
      <c r="L196" s="38"/>
      <c r="M196" s="188" t="s">
        <v>1</v>
      </c>
      <c r="N196" s="189" t="s">
        <v>44</v>
      </c>
      <c r="O196" s="76"/>
      <c r="P196" s="190">
        <f>O196*H196</f>
        <v>0</v>
      </c>
      <c r="Q196" s="190">
        <v>0</v>
      </c>
      <c r="R196" s="190">
        <f>Q196*H196</f>
        <v>0</v>
      </c>
      <c r="S196" s="190">
        <v>0</v>
      </c>
      <c r="T196" s="191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92" t="s">
        <v>193</v>
      </c>
      <c r="AT196" s="192" t="s">
        <v>162</v>
      </c>
      <c r="AU196" s="192" t="s">
        <v>88</v>
      </c>
      <c r="AY196" s="18" t="s">
        <v>159</v>
      </c>
      <c r="BE196" s="193">
        <f>IF(N196="základní",J196,0)</f>
        <v>0</v>
      </c>
      <c r="BF196" s="193">
        <f>IF(N196="snížená",J196,0)</f>
        <v>0</v>
      </c>
      <c r="BG196" s="193">
        <f>IF(N196="zákl. přenesená",J196,0)</f>
        <v>0</v>
      </c>
      <c r="BH196" s="193">
        <f>IF(N196="sníž. přenesená",J196,0)</f>
        <v>0</v>
      </c>
      <c r="BI196" s="193">
        <f>IF(N196="nulová",J196,0)</f>
        <v>0</v>
      </c>
      <c r="BJ196" s="18" t="s">
        <v>86</v>
      </c>
      <c r="BK196" s="193">
        <f>ROUND(I196*H196,2)</f>
        <v>0</v>
      </c>
      <c r="BL196" s="18" t="s">
        <v>193</v>
      </c>
      <c r="BM196" s="192" t="s">
        <v>348</v>
      </c>
    </row>
    <row r="197" s="2" customFormat="1" ht="24.15" customHeight="1">
      <c r="A197" s="37"/>
      <c r="B197" s="179"/>
      <c r="C197" s="180" t="s">
        <v>349</v>
      </c>
      <c r="D197" s="180" t="s">
        <v>162</v>
      </c>
      <c r="E197" s="181" t="s">
        <v>966</v>
      </c>
      <c r="F197" s="182" t="s">
        <v>967</v>
      </c>
      <c r="G197" s="183" t="s">
        <v>173</v>
      </c>
      <c r="H197" s="184">
        <v>0</v>
      </c>
      <c r="I197" s="185"/>
      <c r="J197" s="186">
        <f>ROUND(I197*H197,2)</f>
        <v>0</v>
      </c>
      <c r="K197" s="187"/>
      <c r="L197" s="38"/>
      <c r="M197" s="188" t="s">
        <v>1</v>
      </c>
      <c r="N197" s="189" t="s">
        <v>44</v>
      </c>
      <c r="O197" s="76"/>
      <c r="P197" s="190">
        <f>O197*H197</f>
        <v>0</v>
      </c>
      <c r="Q197" s="190">
        <v>0</v>
      </c>
      <c r="R197" s="190">
        <f>Q197*H197</f>
        <v>0</v>
      </c>
      <c r="S197" s="190">
        <v>0</v>
      </c>
      <c r="T197" s="191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92" t="s">
        <v>193</v>
      </c>
      <c r="AT197" s="192" t="s">
        <v>162</v>
      </c>
      <c r="AU197" s="192" t="s">
        <v>88</v>
      </c>
      <c r="AY197" s="18" t="s">
        <v>159</v>
      </c>
      <c r="BE197" s="193">
        <f>IF(N197="základní",J197,0)</f>
        <v>0</v>
      </c>
      <c r="BF197" s="193">
        <f>IF(N197="snížená",J197,0)</f>
        <v>0</v>
      </c>
      <c r="BG197" s="193">
        <f>IF(N197="zákl. přenesená",J197,0)</f>
        <v>0</v>
      </c>
      <c r="BH197" s="193">
        <f>IF(N197="sníž. přenesená",J197,0)</f>
        <v>0</v>
      </c>
      <c r="BI197" s="193">
        <f>IF(N197="nulová",J197,0)</f>
        <v>0</v>
      </c>
      <c r="BJ197" s="18" t="s">
        <v>86</v>
      </c>
      <c r="BK197" s="193">
        <f>ROUND(I197*H197,2)</f>
        <v>0</v>
      </c>
      <c r="BL197" s="18" t="s">
        <v>193</v>
      </c>
      <c r="BM197" s="192" t="s">
        <v>352</v>
      </c>
    </row>
    <row r="198" s="2" customFormat="1" ht="16.5" customHeight="1">
      <c r="A198" s="37"/>
      <c r="B198" s="179"/>
      <c r="C198" s="180" t="s">
        <v>253</v>
      </c>
      <c r="D198" s="180" t="s">
        <v>162</v>
      </c>
      <c r="E198" s="181" t="s">
        <v>795</v>
      </c>
      <c r="F198" s="182" t="s">
        <v>796</v>
      </c>
      <c r="G198" s="183" t="s">
        <v>173</v>
      </c>
      <c r="H198" s="184">
        <v>0</v>
      </c>
      <c r="I198" s="185"/>
      <c r="J198" s="186">
        <f>ROUND(I198*H198,2)</f>
        <v>0</v>
      </c>
      <c r="K198" s="187"/>
      <c r="L198" s="38"/>
      <c r="M198" s="188" t="s">
        <v>1</v>
      </c>
      <c r="N198" s="189" t="s">
        <v>44</v>
      </c>
      <c r="O198" s="76"/>
      <c r="P198" s="190">
        <f>O198*H198</f>
        <v>0</v>
      </c>
      <c r="Q198" s="190">
        <v>0</v>
      </c>
      <c r="R198" s="190">
        <f>Q198*H198</f>
        <v>0</v>
      </c>
      <c r="S198" s="190">
        <v>0</v>
      </c>
      <c r="T198" s="191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192" t="s">
        <v>193</v>
      </c>
      <c r="AT198" s="192" t="s">
        <v>162</v>
      </c>
      <c r="AU198" s="192" t="s">
        <v>88</v>
      </c>
      <c r="AY198" s="18" t="s">
        <v>159</v>
      </c>
      <c r="BE198" s="193">
        <f>IF(N198="základní",J198,0)</f>
        <v>0</v>
      </c>
      <c r="BF198" s="193">
        <f>IF(N198="snížená",J198,0)</f>
        <v>0</v>
      </c>
      <c r="BG198" s="193">
        <f>IF(N198="zákl. přenesená",J198,0)</f>
        <v>0</v>
      </c>
      <c r="BH198" s="193">
        <f>IF(N198="sníž. přenesená",J198,0)</f>
        <v>0</v>
      </c>
      <c r="BI198" s="193">
        <f>IF(N198="nulová",J198,0)</f>
        <v>0</v>
      </c>
      <c r="BJ198" s="18" t="s">
        <v>86</v>
      </c>
      <c r="BK198" s="193">
        <f>ROUND(I198*H198,2)</f>
        <v>0</v>
      </c>
      <c r="BL198" s="18" t="s">
        <v>193</v>
      </c>
      <c r="BM198" s="192" t="s">
        <v>355</v>
      </c>
    </row>
    <row r="199" s="2" customFormat="1" ht="24.15" customHeight="1">
      <c r="A199" s="37"/>
      <c r="B199" s="179"/>
      <c r="C199" s="180" t="s">
        <v>356</v>
      </c>
      <c r="D199" s="180" t="s">
        <v>162</v>
      </c>
      <c r="E199" s="181" t="s">
        <v>799</v>
      </c>
      <c r="F199" s="182" t="s">
        <v>800</v>
      </c>
      <c r="G199" s="183" t="s">
        <v>173</v>
      </c>
      <c r="H199" s="184">
        <v>0</v>
      </c>
      <c r="I199" s="185"/>
      <c r="J199" s="186">
        <f>ROUND(I199*H199,2)</f>
        <v>0</v>
      </c>
      <c r="K199" s="187"/>
      <c r="L199" s="38"/>
      <c r="M199" s="188" t="s">
        <v>1</v>
      </c>
      <c r="N199" s="189" t="s">
        <v>44</v>
      </c>
      <c r="O199" s="76"/>
      <c r="P199" s="190">
        <f>O199*H199</f>
        <v>0</v>
      </c>
      <c r="Q199" s="190">
        <v>0</v>
      </c>
      <c r="R199" s="190">
        <f>Q199*H199</f>
        <v>0</v>
      </c>
      <c r="S199" s="190">
        <v>0</v>
      </c>
      <c r="T199" s="191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92" t="s">
        <v>193</v>
      </c>
      <c r="AT199" s="192" t="s">
        <v>162</v>
      </c>
      <c r="AU199" s="192" t="s">
        <v>88</v>
      </c>
      <c r="AY199" s="18" t="s">
        <v>159</v>
      </c>
      <c r="BE199" s="193">
        <f>IF(N199="základní",J199,0)</f>
        <v>0</v>
      </c>
      <c r="BF199" s="193">
        <f>IF(N199="snížená",J199,0)</f>
        <v>0</v>
      </c>
      <c r="BG199" s="193">
        <f>IF(N199="zákl. přenesená",J199,0)</f>
        <v>0</v>
      </c>
      <c r="BH199" s="193">
        <f>IF(N199="sníž. přenesená",J199,0)</f>
        <v>0</v>
      </c>
      <c r="BI199" s="193">
        <f>IF(N199="nulová",J199,0)</f>
        <v>0</v>
      </c>
      <c r="BJ199" s="18" t="s">
        <v>86</v>
      </c>
      <c r="BK199" s="193">
        <f>ROUND(I199*H199,2)</f>
        <v>0</v>
      </c>
      <c r="BL199" s="18" t="s">
        <v>193</v>
      </c>
      <c r="BM199" s="192" t="s">
        <v>359</v>
      </c>
    </row>
    <row r="200" s="2" customFormat="1" ht="24.15" customHeight="1">
      <c r="A200" s="37"/>
      <c r="B200" s="179"/>
      <c r="C200" s="180" t="s">
        <v>257</v>
      </c>
      <c r="D200" s="180" t="s">
        <v>162</v>
      </c>
      <c r="E200" s="181" t="s">
        <v>968</v>
      </c>
      <c r="F200" s="182" t="s">
        <v>969</v>
      </c>
      <c r="G200" s="183" t="s">
        <v>173</v>
      </c>
      <c r="H200" s="184">
        <v>0</v>
      </c>
      <c r="I200" s="185"/>
      <c r="J200" s="186">
        <f>ROUND(I200*H200,2)</f>
        <v>0</v>
      </c>
      <c r="K200" s="187"/>
      <c r="L200" s="38"/>
      <c r="M200" s="230" t="s">
        <v>1</v>
      </c>
      <c r="N200" s="231" t="s">
        <v>44</v>
      </c>
      <c r="O200" s="232"/>
      <c r="P200" s="233">
        <f>O200*H200</f>
        <v>0</v>
      </c>
      <c r="Q200" s="233">
        <v>0</v>
      </c>
      <c r="R200" s="233">
        <f>Q200*H200</f>
        <v>0</v>
      </c>
      <c r="S200" s="233">
        <v>0</v>
      </c>
      <c r="T200" s="234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92" t="s">
        <v>193</v>
      </c>
      <c r="AT200" s="192" t="s">
        <v>162</v>
      </c>
      <c r="AU200" s="192" t="s">
        <v>88</v>
      </c>
      <c r="AY200" s="18" t="s">
        <v>159</v>
      </c>
      <c r="BE200" s="193">
        <f>IF(N200="základní",J200,0)</f>
        <v>0</v>
      </c>
      <c r="BF200" s="193">
        <f>IF(N200="snížená",J200,0)</f>
        <v>0</v>
      </c>
      <c r="BG200" s="193">
        <f>IF(N200="zákl. přenesená",J200,0)</f>
        <v>0</v>
      </c>
      <c r="BH200" s="193">
        <f>IF(N200="sníž. přenesená",J200,0)</f>
        <v>0</v>
      </c>
      <c r="BI200" s="193">
        <f>IF(N200="nulová",J200,0)</f>
        <v>0</v>
      </c>
      <c r="BJ200" s="18" t="s">
        <v>86</v>
      </c>
      <c r="BK200" s="193">
        <f>ROUND(I200*H200,2)</f>
        <v>0</v>
      </c>
      <c r="BL200" s="18" t="s">
        <v>193</v>
      </c>
      <c r="BM200" s="192" t="s">
        <v>362</v>
      </c>
    </row>
    <row r="201" s="2" customFormat="1" ht="6.96" customHeight="1">
      <c r="A201" s="37"/>
      <c r="B201" s="59"/>
      <c r="C201" s="60"/>
      <c r="D201" s="60"/>
      <c r="E201" s="60"/>
      <c r="F201" s="60"/>
      <c r="G201" s="60"/>
      <c r="H201" s="60"/>
      <c r="I201" s="60"/>
      <c r="J201" s="60"/>
      <c r="K201" s="60"/>
      <c r="L201" s="38"/>
      <c r="M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</row>
  </sheetData>
  <autoFilter ref="C130:K20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9:H119"/>
    <mergeCell ref="E121:H121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108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88</v>
      </c>
    </row>
    <row r="4" s="1" customFormat="1" ht="24.96" customHeight="1">
      <c r="B4" s="21"/>
      <c r="D4" s="22" t="s">
        <v>121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26.25" customHeight="1">
      <c r="B7" s="21"/>
      <c r="E7" s="128" t="str">
        <f>'Rekapitulace stavby'!K6</f>
        <v>Rekonstrukce kaple sv. Ducha a Božího hrobu v Liběchově - 2024</v>
      </c>
      <c r="F7" s="31"/>
      <c r="G7" s="31"/>
      <c r="H7" s="31"/>
      <c r="L7" s="21"/>
    </row>
    <row r="8" s="1" customFormat="1" ht="12" customHeight="1">
      <c r="B8" s="21"/>
      <c r="D8" s="31" t="s">
        <v>122</v>
      </c>
      <c r="L8" s="21"/>
    </row>
    <row r="9" s="2" customFormat="1" ht="16.5" customHeight="1">
      <c r="A9" s="37"/>
      <c r="B9" s="38"/>
      <c r="C9" s="37"/>
      <c r="D9" s="37"/>
      <c r="E9" s="128" t="s">
        <v>872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124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970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23. 9. 2024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">
        <v>26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">
        <v>27</v>
      </c>
      <c r="F17" s="37"/>
      <c r="G17" s="37"/>
      <c r="H17" s="37"/>
      <c r="I17" s="31" t="s">
        <v>28</v>
      </c>
      <c r="J17" s="26" t="s">
        <v>1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29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28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31</v>
      </c>
      <c r="E22" s="37"/>
      <c r="F22" s="37"/>
      <c r="G22" s="37"/>
      <c r="H22" s="37"/>
      <c r="I22" s="31" t="s">
        <v>25</v>
      </c>
      <c r="J22" s="26" t="s">
        <v>32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33</v>
      </c>
      <c r="F23" s="37"/>
      <c r="G23" s="37"/>
      <c r="H23" s="37"/>
      <c r="I23" s="31" t="s">
        <v>28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35</v>
      </c>
      <c r="E25" s="37"/>
      <c r="F25" s="37"/>
      <c r="G25" s="37"/>
      <c r="H25" s="37"/>
      <c r="I25" s="31" t="s">
        <v>25</v>
      </c>
      <c r="J25" s="26" t="str">
        <f>IF('Rekapitulace stavby'!AN19="","",'Rekapitulace stavby'!AN19)</f>
        <v/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tr">
        <f>IF('Rekapitulace stavby'!E20="","",'Rekapitulace stavby'!E20)</f>
        <v xml:space="preserve"> </v>
      </c>
      <c r="F26" s="37"/>
      <c r="G26" s="37"/>
      <c r="H26" s="37"/>
      <c r="I26" s="31" t="s">
        <v>28</v>
      </c>
      <c r="J26" s="26" t="str">
        <f>IF('Rekapitulace stavby'!AN20="","",'Rekapitulace stavby'!AN20)</f>
        <v/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37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39</v>
      </c>
      <c r="E32" s="37"/>
      <c r="F32" s="37"/>
      <c r="G32" s="37"/>
      <c r="H32" s="37"/>
      <c r="I32" s="37"/>
      <c r="J32" s="95">
        <f>ROUND(J121,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41</v>
      </c>
      <c r="G34" s="37"/>
      <c r="H34" s="37"/>
      <c r="I34" s="42" t="s">
        <v>40</v>
      </c>
      <c r="J34" s="42" t="s">
        <v>42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43</v>
      </c>
      <c r="E35" s="31" t="s">
        <v>44</v>
      </c>
      <c r="F35" s="134">
        <f>ROUND((SUM(BE121:BE138)),  2)</f>
        <v>0</v>
      </c>
      <c r="G35" s="37"/>
      <c r="H35" s="37"/>
      <c r="I35" s="135">
        <v>0.20999999999999999</v>
      </c>
      <c r="J35" s="134">
        <f>ROUND(((SUM(BE121:BE138))*I35), 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45</v>
      </c>
      <c r="F36" s="134">
        <f>ROUND((SUM(BF121:BF138)),  2)</f>
        <v>0</v>
      </c>
      <c r="G36" s="37"/>
      <c r="H36" s="37"/>
      <c r="I36" s="135">
        <v>0.12</v>
      </c>
      <c r="J36" s="134">
        <f>ROUND(((SUM(BF121:BF138))*I36), 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46</v>
      </c>
      <c r="F37" s="134">
        <f>ROUND((SUM(BG121:BG138)), 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47</v>
      </c>
      <c r="F38" s="134">
        <f>ROUND((SUM(BH121:BH138)),  2)</f>
        <v>0</v>
      </c>
      <c r="G38" s="37"/>
      <c r="H38" s="37"/>
      <c r="I38" s="135">
        <v>0.12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48</v>
      </c>
      <c r="F39" s="134">
        <f>ROUND((SUM(BI121:BI138)), 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49</v>
      </c>
      <c r="E41" s="80"/>
      <c r="F41" s="80"/>
      <c r="G41" s="138" t="s">
        <v>50</v>
      </c>
      <c r="H41" s="139" t="s">
        <v>51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52</v>
      </c>
      <c r="E50" s="56"/>
      <c r="F50" s="56"/>
      <c r="G50" s="55" t="s">
        <v>53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54</v>
      </c>
      <c r="E61" s="40"/>
      <c r="F61" s="142" t="s">
        <v>55</v>
      </c>
      <c r="G61" s="57" t="s">
        <v>54</v>
      </c>
      <c r="H61" s="40"/>
      <c r="I61" s="40"/>
      <c r="J61" s="143" t="s">
        <v>55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56</v>
      </c>
      <c r="E65" s="58"/>
      <c r="F65" s="58"/>
      <c r="G65" s="55" t="s">
        <v>57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54</v>
      </c>
      <c r="E76" s="40"/>
      <c r="F76" s="142" t="s">
        <v>55</v>
      </c>
      <c r="G76" s="57" t="s">
        <v>54</v>
      </c>
      <c r="H76" s="40"/>
      <c r="I76" s="40"/>
      <c r="J76" s="143" t="s">
        <v>55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125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8" t="str">
        <f>E7</f>
        <v>Rekonstrukce kaple sv. Ducha a Božího hrobu v Liběchově - 2024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122</v>
      </c>
      <c r="L86" s="21"/>
    </row>
    <row r="87" s="2" customFormat="1" ht="16.5" customHeight="1">
      <c r="A87" s="37"/>
      <c r="B87" s="38"/>
      <c r="C87" s="37"/>
      <c r="D87" s="37"/>
      <c r="E87" s="128" t="s">
        <v>872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124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>03.1 - Hromosvod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 xml:space="preserve">Obec Liběchov </v>
      </c>
      <c r="G91" s="37"/>
      <c r="H91" s="37"/>
      <c r="I91" s="31" t="s">
        <v>22</v>
      </c>
      <c r="J91" s="68" t="str">
        <f>IF(J14="","",J14)</f>
        <v>23. 9. 2024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25.65" customHeight="1">
      <c r="A93" s="37"/>
      <c r="B93" s="38"/>
      <c r="C93" s="31" t="s">
        <v>24</v>
      </c>
      <c r="D93" s="37"/>
      <c r="E93" s="37"/>
      <c r="F93" s="26" t="str">
        <f>E17</f>
        <v>Město Liběchov, Rumburská 53, 277 21 Liběchov</v>
      </c>
      <c r="G93" s="37"/>
      <c r="H93" s="37"/>
      <c r="I93" s="31" t="s">
        <v>31</v>
      </c>
      <c r="J93" s="35" t="str">
        <f>E23</f>
        <v>DigiTry Art Technologies s.r.o.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29</v>
      </c>
      <c r="D94" s="37"/>
      <c r="E94" s="37"/>
      <c r="F94" s="26" t="str">
        <f>IF(E20="","",E20)</f>
        <v>Vyplň údaj</v>
      </c>
      <c r="G94" s="37"/>
      <c r="H94" s="37"/>
      <c r="I94" s="31" t="s">
        <v>35</v>
      </c>
      <c r="J94" s="35" t="str">
        <f>E26</f>
        <v xml:space="preserve"> 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126</v>
      </c>
      <c r="D96" s="136"/>
      <c r="E96" s="136"/>
      <c r="F96" s="136"/>
      <c r="G96" s="136"/>
      <c r="H96" s="136"/>
      <c r="I96" s="136"/>
      <c r="J96" s="145" t="s">
        <v>127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128</v>
      </c>
      <c r="D98" s="37"/>
      <c r="E98" s="37"/>
      <c r="F98" s="37"/>
      <c r="G98" s="37"/>
      <c r="H98" s="37"/>
      <c r="I98" s="37"/>
      <c r="J98" s="95">
        <f>J121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129</v>
      </c>
    </row>
    <row r="99" s="9" customFormat="1" ht="24.96" customHeight="1">
      <c r="A99" s="9"/>
      <c r="B99" s="147"/>
      <c r="C99" s="9"/>
      <c r="D99" s="148" t="s">
        <v>971</v>
      </c>
      <c r="E99" s="149"/>
      <c r="F99" s="149"/>
      <c r="G99" s="149"/>
      <c r="H99" s="149"/>
      <c r="I99" s="149"/>
      <c r="J99" s="150">
        <f>J122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7"/>
      <c r="B100" s="38"/>
      <c r="C100" s="37"/>
      <c r="D100" s="37"/>
      <c r="E100" s="37"/>
      <c r="F100" s="37"/>
      <c r="G100" s="37"/>
      <c r="H100" s="37"/>
      <c r="I100" s="37"/>
      <c r="J100" s="37"/>
      <c r="K100" s="37"/>
      <c r="L100" s="54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1" s="2" customFormat="1" ht="6.96" customHeight="1">
      <c r="A101" s="37"/>
      <c r="B101" s="59"/>
      <c r="C101" s="60"/>
      <c r="D101" s="60"/>
      <c r="E101" s="60"/>
      <c r="F101" s="60"/>
      <c r="G101" s="60"/>
      <c r="H101" s="60"/>
      <c r="I101" s="60"/>
      <c r="J101" s="60"/>
      <c r="K101" s="60"/>
      <c r="L101" s="54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5" s="2" customFormat="1" ht="6.96" customHeight="1">
      <c r="A105" s="37"/>
      <c r="B105" s="61"/>
      <c r="C105" s="62"/>
      <c r="D105" s="62"/>
      <c r="E105" s="62"/>
      <c r="F105" s="62"/>
      <c r="G105" s="62"/>
      <c r="H105" s="62"/>
      <c r="I105" s="62"/>
      <c r="J105" s="62"/>
      <c r="K105" s="62"/>
      <c r="L105" s="54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24.96" customHeight="1">
      <c r="A106" s="37"/>
      <c r="B106" s="38"/>
      <c r="C106" s="22" t="s">
        <v>144</v>
      </c>
      <c r="D106" s="37"/>
      <c r="E106" s="37"/>
      <c r="F106" s="37"/>
      <c r="G106" s="37"/>
      <c r="H106" s="37"/>
      <c r="I106" s="37"/>
      <c r="J106" s="37"/>
      <c r="K106" s="37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38"/>
      <c r="C107" s="37"/>
      <c r="D107" s="37"/>
      <c r="E107" s="37"/>
      <c r="F107" s="37"/>
      <c r="G107" s="37"/>
      <c r="H107" s="37"/>
      <c r="I107" s="37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31" t="s">
        <v>16</v>
      </c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6.25" customHeight="1">
      <c r="A109" s="37"/>
      <c r="B109" s="38"/>
      <c r="C109" s="37"/>
      <c r="D109" s="37"/>
      <c r="E109" s="128" t="str">
        <f>E7</f>
        <v>Rekonstrukce kaple sv. Ducha a Božího hrobu v Liběchově - 2024</v>
      </c>
      <c r="F109" s="31"/>
      <c r="G109" s="31"/>
      <c r="H109" s="31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1" customFormat="1" ht="12" customHeight="1">
      <c r="B110" s="21"/>
      <c r="C110" s="31" t="s">
        <v>122</v>
      </c>
      <c r="L110" s="21"/>
    </row>
    <row r="111" s="2" customFormat="1" ht="16.5" customHeight="1">
      <c r="A111" s="37"/>
      <c r="B111" s="38"/>
      <c r="C111" s="37"/>
      <c r="D111" s="37"/>
      <c r="E111" s="128" t="s">
        <v>872</v>
      </c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124</v>
      </c>
      <c r="D112" s="37"/>
      <c r="E112" s="37"/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7"/>
      <c r="D113" s="37"/>
      <c r="E113" s="66" t="str">
        <f>E11</f>
        <v>03.1 - Hromosvod</v>
      </c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7"/>
      <c r="D114" s="37"/>
      <c r="E114" s="37"/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20</v>
      </c>
      <c r="D115" s="37"/>
      <c r="E115" s="37"/>
      <c r="F115" s="26" t="str">
        <f>F14</f>
        <v xml:space="preserve">Obec Liběchov </v>
      </c>
      <c r="G115" s="37"/>
      <c r="H115" s="37"/>
      <c r="I115" s="31" t="s">
        <v>22</v>
      </c>
      <c r="J115" s="68" t="str">
        <f>IF(J14="","",J14)</f>
        <v>23. 9. 2024</v>
      </c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7"/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25.65" customHeight="1">
      <c r="A117" s="37"/>
      <c r="B117" s="38"/>
      <c r="C117" s="31" t="s">
        <v>24</v>
      </c>
      <c r="D117" s="37"/>
      <c r="E117" s="37"/>
      <c r="F117" s="26" t="str">
        <f>E17</f>
        <v>Město Liběchov, Rumburská 53, 277 21 Liběchov</v>
      </c>
      <c r="G117" s="37"/>
      <c r="H117" s="37"/>
      <c r="I117" s="31" t="s">
        <v>31</v>
      </c>
      <c r="J117" s="35" t="str">
        <f>E23</f>
        <v>DigiTry Art Technologies s.r.o.</v>
      </c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29</v>
      </c>
      <c r="D118" s="37"/>
      <c r="E118" s="37"/>
      <c r="F118" s="26" t="str">
        <f>IF(E20="","",E20)</f>
        <v>Vyplň údaj</v>
      </c>
      <c r="G118" s="37"/>
      <c r="H118" s="37"/>
      <c r="I118" s="31" t="s">
        <v>35</v>
      </c>
      <c r="J118" s="35" t="str">
        <f>E26</f>
        <v xml:space="preserve"> 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7"/>
      <c r="D119" s="37"/>
      <c r="E119" s="37"/>
      <c r="F119" s="37"/>
      <c r="G119" s="37"/>
      <c r="H119" s="37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1" customFormat="1" ht="29.28" customHeight="1">
      <c r="A120" s="155"/>
      <c r="B120" s="156"/>
      <c r="C120" s="157" t="s">
        <v>145</v>
      </c>
      <c r="D120" s="158" t="s">
        <v>64</v>
      </c>
      <c r="E120" s="158" t="s">
        <v>60</v>
      </c>
      <c r="F120" s="158" t="s">
        <v>61</v>
      </c>
      <c r="G120" s="158" t="s">
        <v>146</v>
      </c>
      <c r="H120" s="158" t="s">
        <v>147</v>
      </c>
      <c r="I120" s="158" t="s">
        <v>148</v>
      </c>
      <c r="J120" s="159" t="s">
        <v>127</v>
      </c>
      <c r="K120" s="160" t="s">
        <v>149</v>
      </c>
      <c r="L120" s="161"/>
      <c r="M120" s="85" t="s">
        <v>1</v>
      </c>
      <c r="N120" s="86" t="s">
        <v>43</v>
      </c>
      <c r="O120" s="86" t="s">
        <v>150</v>
      </c>
      <c r="P120" s="86" t="s">
        <v>151</v>
      </c>
      <c r="Q120" s="86" t="s">
        <v>152</v>
      </c>
      <c r="R120" s="86" t="s">
        <v>153</v>
      </c>
      <c r="S120" s="86" t="s">
        <v>154</v>
      </c>
      <c r="T120" s="87" t="s">
        <v>155</v>
      </c>
      <c r="U120" s="155"/>
      <c r="V120" s="155"/>
      <c r="W120" s="155"/>
      <c r="X120" s="155"/>
      <c r="Y120" s="155"/>
      <c r="Z120" s="155"/>
      <c r="AA120" s="155"/>
      <c r="AB120" s="155"/>
      <c r="AC120" s="155"/>
      <c r="AD120" s="155"/>
      <c r="AE120" s="155"/>
    </row>
    <row r="121" s="2" customFormat="1" ht="22.8" customHeight="1">
      <c r="A121" s="37"/>
      <c r="B121" s="38"/>
      <c r="C121" s="92" t="s">
        <v>156</v>
      </c>
      <c r="D121" s="37"/>
      <c r="E121" s="37"/>
      <c r="F121" s="37"/>
      <c r="G121" s="37"/>
      <c r="H121" s="37"/>
      <c r="I121" s="37"/>
      <c r="J121" s="162">
        <f>BK121</f>
        <v>0</v>
      </c>
      <c r="K121" s="37"/>
      <c r="L121" s="38"/>
      <c r="M121" s="88"/>
      <c r="N121" s="72"/>
      <c r="O121" s="89"/>
      <c r="P121" s="163">
        <f>P122</f>
        <v>0</v>
      </c>
      <c r="Q121" s="89"/>
      <c r="R121" s="163">
        <f>R122</f>
        <v>0</v>
      </c>
      <c r="S121" s="89"/>
      <c r="T121" s="164">
        <f>T122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8" t="s">
        <v>78</v>
      </c>
      <c r="AU121" s="18" t="s">
        <v>129</v>
      </c>
      <c r="BK121" s="165">
        <f>BK122</f>
        <v>0</v>
      </c>
    </row>
    <row r="122" s="12" customFormat="1" ht="25.92" customHeight="1">
      <c r="A122" s="12"/>
      <c r="B122" s="166"/>
      <c r="C122" s="12"/>
      <c r="D122" s="167" t="s">
        <v>78</v>
      </c>
      <c r="E122" s="168" t="s">
        <v>972</v>
      </c>
      <c r="F122" s="168" t="s">
        <v>107</v>
      </c>
      <c r="G122" s="12"/>
      <c r="H122" s="12"/>
      <c r="I122" s="169"/>
      <c r="J122" s="170">
        <f>BK122</f>
        <v>0</v>
      </c>
      <c r="K122" s="12"/>
      <c r="L122" s="166"/>
      <c r="M122" s="171"/>
      <c r="N122" s="172"/>
      <c r="O122" s="172"/>
      <c r="P122" s="173">
        <f>SUM(P123:P138)</f>
        <v>0</v>
      </c>
      <c r="Q122" s="172"/>
      <c r="R122" s="173">
        <f>SUM(R123:R138)</f>
        <v>0</v>
      </c>
      <c r="S122" s="172"/>
      <c r="T122" s="174">
        <f>SUM(T123:T138)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67" t="s">
        <v>86</v>
      </c>
      <c r="AT122" s="175" t="s">
        <v>78</v>
      </c>
      <c r="AU122" s="175" t="s">
        <v>79</v>
      </c>
      <c r="AY122" s="167" t="s">
        <v>159</v>
      </c>
      <c r="BK122" s="176">
        <f>SUM(BK123:BK138)</f>
        <v>0</v>
      </c>
    </row>
    <row r="123" s="2" customFormat="1" ht="24.15" customHeight="1">
      <c r="A123" s="37"/>
      <c r="B123" s="179"/>
      <c r="C123" s="180" t="s">
        <v>86</v>
      </c>
      <c r="D123" s="180" t="s">
        <v>162</v>
      </c>
      <c r="E123" s="181" t="s">
        <v>973</v>
      </c>
      <c r="F123" s="182" t="s">
        <v>974</v>
      </c>
      <c r="G123" s="183" t="s">
        <v>313</v>
      </c>
      <c r="H123" s="184">
        <v>0</v>
      </c>
      <c r="I123" s="185"/>
      <c r="J123" s="186">
        <f>ROUND(I123*H123,2)</f>
        <v>0</v>
      </c>
      <c r="K123" s="187"/>
      <c r="L123" s="38"/>
      <c r="M123" s="188" t="s">
        <v>1</v>
      </c>
      <c r="N123" s="189" t="s">
        <v>44</v>
      </c>
      <c r="O123" s="76"/>
      <c r="P123" s="190">
        <f>O123*H123</f>
        <v>0</v>
      </c>
      <c r="Q123" s="190">
        <v>0</v>
      </c>
      <c r="R123" s="190">
        <f>Q123*H123</f>
        <v>0</v>
      </c>
      <c r="S123" s="190">
        <v>0</v>
      </c>
      <c r="T123" s="191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92" t="s">
        <v>166</v>
      </c>
      <c r="AT123" s="192" t="s">
        <v>162</v>
      </c>
      <c r="AU123" s="192" t="s">
        <v>86</v>
      </c>
      <c r="AY123" s="18" t="s">
        <v>159</v>
      </c>
      <c r="BE123" s="193">
        <f>IF(N123="základní",J123,0)</f>
        <v>0</v>
      </c>
      <c r="BF123" s="193">
        <f>IF(N123="snížená",J123,0)</f>
        <v>0</v>
      </c>
      <c r="BG123" s="193">
        <f>IF(N123="zákl. přenesená",J123,0)</f>
        <v>0</v>
      </c>
      <c r="BH123" s="193">
        <f>IF(N123="sníž. přenesená",J123,0)</f>
        <v>0</v>
      </c>
      <c r="BI123" s="193">
        <f>IF(N123="nulová",J123,0)</f>
        <v>0</v>
      </c>
      <c r="BJ123" s="18" t="s">
        <v>86</v>
      </c>
      <c r="BK123" s="193">
        <f>ROUND(I123*H123,2)</f>
        <v>0</v>
      </c>
      <c r="BL123" s="18" t="s">
        <v>166</v>
      </c>
      <c r="BM123" s="192" t="s">
        <v>88</v>
      </c>
    </row>
    <row r="124" s="2" customFormat="1" ht="16.5" customHeight="1">
      <c r="A124" s="37"/>
      <c r="B124" s="179"/>
      <c r="C124" s="218" t="s">
        <v>88</v>
      </c>
      <c r="D124" s="218" t="s">
        <v>319</v>
      </c>
      <c r="E124" s="219" t="s">
        <v>822</v>
      </c>
      <c r="F124" s="220" t="s">
        <v>975</v>
      </c>
      <c r="G124" s="221" t="s">
        <v>313</v>
      </c>
      <c r="H124" s="222">
        <v>0</v>
      </c>
      <c r="I124" s="223"/>
      <c r="J124" s="224">
        <f>ROUND(I124*H124,2)</f>
        <v>0</v>
      </c>
      <c r="K124" s="225"/>
      <c r="L124" s="226"/>
      <c r="M124" s="227" t="s">
        <v>1</v>
      </c>
      <c r="N124" s="228" t="s">
        <v>44</v>
      </c>
      <c r="O124" s="76"/>
      <c r="P124" s="190">
        <f>O124*H124</f>
        <v>0</v>
      </c>
      <c r="Q124" s="190">
        <v>0</v>
      </c>
      <c r="R124" s="190">
        <f>Q124*H124</f>
        <v>0</v>
      </c>
      <c r="S124" s="190">
        <v>0</v>
      </c>
      <c r="T124" s="191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92" t="s">
        <v>179</v>
      </c>
      <c r="AT124" s="192" t="s">
        <v>319</v>
      </c>
      <c r="AU124" s="192" t="s">
        <v>86</v>
      </c>
      <c r="AY124" s="18" t="s">
        <v>159</v>
      </c>
      <c r="BE124" s="193">
        <f>IF(N124="základní",J124,0)</f>
        <v>0</v>
      </c>
      <c r="BF124" s="193">
        <f>IF(N124="snížená",J124,0)</f>
        <v>0</v>
      </c>
      <c r="BG124" s="193">
        <f>IF(N124="zákl. přenesená",J124,0)</f>
        <v>0</v>
      </c>
      <c r="BH124" s="193">
        <f>IF(N124="sníž. přenesená",J124,0)</f>
        <v>0</v>
      </c>
      <c r="BI124" s="193">
        <f>IF(N124="nulová",J124,0)</f>
        <v>0</v>
      </c>
      <c r="BJ124" s="18" t="s">
        <v>86</v>
      </c>
      <c r="BK124" s="193">
        <f>ROUND(I124*H124,2)</f>
        <v>0</v>
      </c>
      <c r="BL124" s="18" t="s">
        <v>166</v>
      </c>
      <c r="BM124" s="192" t="s">
        <v>166</v>
      </c>
    </row>
    <row r="125" s="2" customFormat="1" ht="24.15" customHeight="1">
      <c r="A125" s="37"/>
      <c r="B125" s="179"/>
      <c r="C125" s="180" t="s">
        <v>160</v>
      </c>
      <c r="D125" s="180" t="s">
        <v>162</v>
      </c>
      <c r="E125" s="181" t="s">
        <v>976</v>
      </c>
      <c r="F125" s="182" t="s">
        <v>977</v>
      </c>
      <c r="G125" s="183" t="s">
        <v>313</v>
      </c>
      <c r="H125" s="184">
        <v>0</v>
      </c>
      <c r="I125" s="185"/>
      <c r="J125" s="186">
        <f>ROUND(I125*H125,2)</f>
        <v>0</v>
      </c>
      <c r="K125" s="187"/>
      <c r="L125" s="38"/>
      <c r="M125" s="188" t="s">
        <v>1</v>
      </c>
      <c r="N125" s="189" t="s">
        <v>44</v>
      </c>
      <c r="O125" s="76"/>
      <c r="P125" s="190">
        <f>O125*H125</f>
        <v>0</v>
      </c>
      <c r="Q125" s="190">
        <v>0</v>
      </c>
      <c r="R125" s="190">
        <f>Q125*H125</f>
        <v>0</v>
      </c>
      <c r="S125" s="190">
        <v>0</v>
      </c>
      <c r="T125" s="191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92" t="s">
        <v>166</v>
      </c>
      <c r="AT125" s="192" t="s">
        <v>162</v>
      </c>
      <c r="AU125" s="192" t="s">
        <v>86</v>
      </c>
      <c r="AY125" s="18" t="s">
        <v>159</v>
      </c>
      <c r="BE125" s="193">
        <f>IF(N125="základní",J125,0)</f>
        <v>0</v>
      </c>
      <c r="BF125" s="193">
        <f>IF(N125="snížená",J125,0)</f>
        <v>0</v>
      </c>
      <c r="BG125" s="193">
        <f>IF(N125="zákl. přenesená",J125,0)</f>
        <v>0</v>
      </c>
      <c r="BH125" s="193">
        <f>IF(N125="sníž. přenesená",J125,0)</f>
        <v>0</v>
      </c>
      <c r="BI125" s="193">
        <f>IF(N125="nulová",J125,0)</f>
        <v>0</v>
      </c>
      <c r="BJ125" s="18" t="s">
        <v>86</v>
      </c>
      <c r="BK125" s="193">
        <f>ROUND(I125*H125,2)</f>
        <v>0</v>
      </c>
      <c r="BL125" s="18" t="s">
        <v>166</v>
      </c>
      <c r="BM125" s="192" t="s">
        <v>176</v>
      </c>
    </row>
    <row r="126" s="2" customFormat="1" ht="16.5" customHeight="1">
      <c r="A126" s="37"/>
      <c r="B126" s="179"/>
      <c r="C126" s="218" t="s">
        <v>166</v>
      </c>
      <c r="D126" s="218" t="s">
        <v>319</v>
      </c>
      <c r="E126" s="219" t="s">
        <v>978</v>
      </c>
      <c r="F126" s="220" t="s">
        <v>979</v>
      </c>
      <c r="G126" s="221" t="s">
        <v>313</v>
      </c>
      <c r="H126" s="222">
        <v>0</v>
      </c>
      <c r="I126" s="223"/>
      <c r="J126" s="224">
        <f>ROUND(I126*H126,2)</f>
        <v>0</v>
      </c>
      <c r="K126" s="225"/>
      <c r="L126" s="226"/>
      <c r="M126" s="227" t="s">
        <v>1</v>
      </c>
      <c r="N126" s="228" t="s">
        <v>44</v>
      </c>
      <c r="O126" s="76"/>
      <c r="P126" s="190">
        <f>O126*H126</f>
        <v>0</v>
      </c>
      <c r="Q126" s="190">
        <v>0</v>
      </c>
      <c r="R126" s="190">
        <f>Q126*H126</f>
        <v>0</v>
      </c>
      <c r="S126" s="190">
        <v>0</v>
      </c>
      <c r="T126" s="191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92" t="s">
        <v>179</v>
      </c>
      <c r="AT126" s="192" t="s">
        <v>319</v>
      </c>
      <c r="AU126" s="192" t="s">
        <v>86</v>
      </c>
      <c r="AY126" s="18" t="s">
        <v>159</v>
      </c>
      <c r="BE126" s="193">
        <f>IF(N126="základní",J126,0)</f>
        <v>0</v>
      </c>
      <c r="BF126" s="193">
        <f>IF(N126="snížená",J126,0)</f>
        <v>0</v>
      </c>
      <c r="BG126" s="193">
        <f>IF(N126="zákl. přenesená",J126,0)</f>
        <v>0</v>
      </c>
      <c r="BH126" s="193">
        <f>IF(N126="sníž. přenesená",J126,0)</f>
        <v>0</v>
      </c>
      <c r="BI126" s="193">
        <f>IF(N126="nulová",J126,0)</f>
        <v>0</v>
      </c>
      <c r="BJ126" s="18" t="s">
        <v>86</v>
      </c>
      <c r="BK126" s="193">
        <f>ROUND(I126*H126,2)</f>
        <v>0</v>
      </c>
      <c r="BL126" s="18" t="s">
        <v>166</v>
      </c>
      <c r="BM126" s="192" t="s">
        <v>179</v>
      </c>
    </row>
    <row r="127" s="2" customFormat="1" ht="16.5" customHeight="1">
      <c r="A127" s="37"/>
      <c r="B127" s="179"/>
      <c r="C127" s="180" t="s">
        <v>181</v>
      </c>
      <c r="D127" s="180" t="s">
        <v>162</v>
      </c>
      <c r="E127" s="181" t="s">
        <v>980</v>
      </c>
      <c r="F127" s="182" t="s">
        <v>981</v>
      </c>
      <c r="G127" s="183" t="s">
        <v>555</v>
      </c>
      <c r="H127" s="184">
        <v>0</v>
      </c>
      <c r="I127" s="185"/>
      <c r="J127" s="186">
        <f>ROUND(I127*H127,2)</f>
        <v>0</v>
      </c>
      <c r="K127" s="187"/>
      <c r="L127" s="38"/>
      <c r="M127" s="188" t="s">
        <v>1</v>
      </c>
      <c r="N127" s="189" t="s">
        <v>44</v>
      </c>
      <c r="O127" s="76"/>
      <c r="P127" s="190">
        <f>O127*H127</f>
        <v>0</v>
      </c>
      <c r="Q127" s="190">
        <v>0</v>
      </c>
      <c r="R127" s="190">
        <f>Q127*H127</f>
        <v>0</v>
      </c>
      <c r="S127" s="190">
        <v>0</v>
      </c>
      <c r="T127" s="191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92" t="s">
        <v>166</v>
      </c>
      <c r="AT127" s="192" t="s">
        <v>162</v>
      </c>
      <c r="AU127" s="192" t="s">
        <v>86</v>
      </c>
      <c r="AY127" s="18" t="s">
        <v>159</v>
      </c>
      <c r="BE127" s="193">
        <f>IF(N127="základní",J127,0)</f>
        <v>0</v>
      </c>
      <c r="BF127" s="193">
        <f>IF(N127="snížená",J127,0)</f>
        <v>0</v>
      </c>
      <c r="BG127" s="193">
        <f>IF(N127="zákl. přenesená",J127,0)</f>
        <v>0</v>
      </c>
      <c r="BH127" s="193">
        <f>IF(N127="sníž. přenesená",J127,0)</f>
        <v>0</v>
      </c>
      <c r="BI127" s="193">
        <f>IF(N127="nulová",J127,0)</f>
        <v>0</v>
      </c>
      <c r="BJ127" s="18" t="s">
        <v>86</v>
      </c>
      <c r="BK127" s="193">
        <f>ROUND(I127*H127,2)</f>
        <v>0</v>
      </c>
      <c r="BL127" s="18" t="s">
        <v>166</v>
      </c>
      <c r="BM127" s="192" t="s">
        <v>184</v>
      </c>
    </row>
    <row r="128" s="2" customFormat="1" ht="16.5" customHeight="1">
      <c r="A128" s="37"/>
      <c r="B128" s="179"/>
      <c r="C128" s="218" t="s">
        <v>176</v>
      </c>
      <c r="D128" s="218" t="s">
        <v>319</v>
      </c>
      <c r="E128" s="219" t="s">
        <v>982</v>
      </c>
      <c r="F128" s="220" t="s">
        <v>983</v>
      </c>
      <c r="G128" s="221" t="s">
        <v>555</v>
      </c>
      <c r="H128" s="222">
        <v>0</v>
      </c>
      <c r="I128" s="223"/>
      <c r="J128" s="224">
        <f>ROUND(I128*H128,2)</f>
        <v>0</v>
      </c>
      <c r="K128" s="225"/>
      <c r="L128" s="226"/>
      <c r="M128" s="227" t="s">
        <v>1</v>
      </c>
      <c r="N128" s="228" t="s">
        <v>44</v>
      </c>
      <c r="O128" s="76"/>
      <c r="P128" s="190">
        <f>O128*H128</f>
        <v>0</v>
      </c>
      <c r="Q128" s="190">
        <v>0</v>
      </c>
      <c r="R128" s="190">
        <f>Q128*H128</f>
        <v>0</v>
      </c>
      <c r="S128" s="190">
        <v>0</v>
      </c>
      <c r="T128" s="191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92" t="s">
        <v>179</v>
      </c>
      <c r="AT128" s="192" t="s">
        <v>319</v>
      </c>
      <c r="AU128" s="192" t="s">
        <v>86</v>
      </c>
      <c r="AY128" s="18" t="s">
        <v>159</v>
      </c>
      <c r="BE128" s="193">
        <f>IF(N128="základní",J128,0)</f>
        <v>0</v>
      </c>
      <c r="BF128" s="193">
        <f>IF(N128="snížená",J128,0)</f>
        <v>0</v>
      </c>
      <c r="BG128" s="193">
        <f>IF(N128="zákl. přenesená",J128,0)</f>
        <v>0</v>
      </c>
      <c r="BH128" s="193">
        <f>IF(N128="sníž. přenesená",J128,0)</f>
        <v>0</v>
      </c>
      <c r="BI128" s="193">
        <f>IF(N128="nulová",J128,0)</f>
        <v>0</v>
      </c>
      <c r="BJ128" s="18" t="s">
        <v>86</v>
      </c>
      <c r="BK128" s="193">
        <f>ROUND(I128*H128,2)</f>
        <v>0</v>
      </c>
      <c r="BL128" s="18" t="s">
        <v>166</v>
      </c>
      <c r="BM128" s="192" t="s">
        <v>8</v>
      </c>
    </row>
    <row r="129" s="2" customFormat="1" ht="16.5" customHeight="1">
      <c r="A129" s="37"/>
      <c r="B129" s="179"/>
      <c r="C129" s="180" t="s">
        <v>187</v>
      </c>
      <c r="D129" s="180" t="s">
        <v>162</v>
      </c>
      <c r="E129" s="181" t="s">
        <v>984</v>
      </c>
      <c r="F129" s="182" t="s">
        <v>985</v>
      </c>
      <c r="G129" s="183" t="s">
        <v>555</v>
      </c>
      <c r="H129" s="184">
        <v>0</v>
      </c>
      <c r="I129" s="185"/>
      <c r="J129" s="186">
        <f>ROUND(I129*H129,2)</f>
        <v>0</v>
      </c>
      <c r="K129" s="187"/>
      <c r="L129" s="38"/>
      <c r="M129" s="188" t="s">
        <v>1</v>
      </c>
      <c r="N129" s="189" t="s">
        <v>44</v>
      </c>
      <c r="O129" s="76"/>
      <c r="P129" s="190">
        <f>O129*H129</f>
        <v>0</v>
      </c>
      <c r="Q129" s="190">
        <v>0</v>
      </c>
      <c r="R129" s="190">
        <f>Q129*H129</f>
        <v>0</v>
      </c>
      <c r="S129" s="190">
        <v>0</v>
      </c>
      <c r="T129" s="191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2" t="s">
        <v>166</v>
      </c>
      <c r="AT129" s="192" t="s">
        <v>162</v>
      </c>
      <c r="AU129" s="192" t="s">
        <v>86</v>
      </c>
      <c r="AY129" s="18" t="s">
        <v>159</v>
      </c>
      <c r="BE129" s="193">
        <f>IF(N129="základní",J129,0)</f>
        <v>0</v>
      </c>
      <c r="BF129" s="193">
        <f>IF(N129="snížená",J129,0)</f>
        <v>0</v>
      </c>
      <c r="BG129" s="193">
        <f>IF(N129="zákl. přenesená",J129,0)</f>
        <v>0</v>
      </c>
      <c r="BH129" s="193">
        <f>IF(N129="sníž. přenesená",J129,0)</f>
        <v>0</v>
      </c>
      <c r="BI129" s="193">
        <f>IF(N129="nulová",J129,0)</f>
        <v>0</v>
      </c>
      <c r="BJ129" s="18" t="s">
        <v>86</v>
      </c>
      <c r="BK129" s="193">
        <f>ROUND(I129*H129,2)</f>
        <v>0</v>
      </c>
      <c r="BL129" s="18" t="s">
        <v>166</v>
      </c>
      <c r="BM129" s="192" t="s">
        <v>190</v>
      </c>
    </row>
    <row r="130" s="2" customFormat="1" ht="16.5" customHeight="1">
      <c r="A130" s="37"/>
      <c r="B130" s="179"/>
      <c r="C130" s="218" t="s">
        <v>179</v>
      </c>
      <c r="D130" s="218" t="s">
        <v>319</v>
      </c>
      <c r="E130" s="219" t="s">
        <v>986</v>
      </c>
      <c r="F130" s="220" t="s">
        <v>987</v>
      </c>
      <c r="G130" s="221" t="s">
        <v>555</v>
      </c>
      <c r="H130" s="222">
        <v>0</v>
      </c>
      <c r="I130" s="223"/>
      <c r="J130" s="224">
        <f>ROUND(I130*H130,2)</f>
        <v>0</v>
      </c>
      <c r="K130" s="225"/>
      <c r="L130" s="226"/>
      <c r="M130" s="227" t="s">
        <v>1</v>
      </c>
      <c r="N130" s="228" t="s">
        <v>44</v>
      </c>
      <c r="O130" s="76"/>
      <c r="P130" s="190">
        <f>O130*H130</f>
        <v>0</v>
      </c>
      <c r="Q130" s="190">
        <v>0</v>
      </c>
      <c r="R130" s="190">
        <f>Q130*H130</f>
        <v>0</v>
      </c>
      <c r="S130" s="190">
        <v>0</v>
      </c>
      <c r="T130" s="191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2" t="s">
        <v>179</v>
      </c>
      <c r="AT130" s="192" t="s">
        <v>319</v>
      </c>
      <c r="AU130" s="192" t="s">
        <v>86</v>
      </c>
      <c r="AY130" s="18" t="s">
        <v>159</v>
      </c>
      <c r="BE130" s="193">
        <f>IF(N130="základní",J130,0)</f>
        <v>0</v>
      </c>
      <c r="BF130" s="193">
        <f>IF(N130="snížená",J130,0)</f>
        <v>0</v>
      </c>
      <c r="BG130" s="193">
        <f>IF(N130="zákl. přenesená",J130,0)</f>
        <v>0</v>
      </c>
      <c r="BH130" s="193">
        <f>IF(N130="sníž. přenesená",J130,0)</f>
        <v>0</v>
      </c>
      <c r="BI130" s="193">
        <f>IF(N130="nulová",J130,0)</f>
        <v>0</v>
      </c>
      <c r="BJ130" s="18" t="s">
        <v>86</v>
      </c>
      <c r="BK130" s="193">
        <f>ROUND(I130*H130,2)</f>
        <v>0</v>
      </c>
      <c r="BL130" s="18" t="s">
        <v>166</v>
      </c>
      <c r="BM130" s="192" t="s">
        <v>193</v>
      </c>
    </row>
    <row r="131" s="2" customFormat="1" ht="21.75" customHeight="1">
      <c r="A131" s="37"/>
      <c r="B131" s="179"/>
      <c r="C131" s="180" t="s">
        <v>194</v>
      </c>
      <c r="D131" s="180" t="s">
        <v>162</v>
      </c>
      <c r="E131" s="181" t="s">
        <v>988</v>
      </c>
      <c r="F131" s="182" t="s">
        <v>989</v>
      </c>
      <c r="G131" s="183" t="s">
        <v>555</v>
      </c>
      <c r="H131" s="184">
        <v>0</v>
      </c>
      <c r="I131" s="185"/>
      <c r="J131" s="186">
        <f>ROUND(I131*H131,2)</f>
        <v>0</v>
      </c>
      <c r="K131" s="187"/>
      <c r="L131" s="38"/>
      <c r="M131" s="188" t="s">
        <v>1</v>
      </c>
      <c r="N131" s="189" t="s">
        <v>44</v>
      </c>
      <c r="O131" s="76"/>
      <c r="P131" s="190">
        <f>O131*H131</f>
        <v>0</v>
      </c>
      <c r="Q131" s="190">
        <v>0</v>
      </c>
      <c r="R131" s="190">
        <f>Q131*H131</f>
        <v>0</v>
      </c>
      <c r="S131" s="190">
        <v>0</v>
      </c>
      <c r="T131" s="191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2" t="s">
        <v>166</v>
      </c>
      <c r="AT131" s="192" t="s">
        <v>162</v>
      </c>
      <c r="AU131" s="192" t="s">
        <v>86</v>
      </c>
      <c r="AY131" s="18" t="s">
        <v>159</v>
      </c>
      <c r="BE131" s="193">
        <f>IF(N131="základní",J131,0)</f>
        <v>0</v>
      </c>
      <c r="BF131" s="193">
        <f>IF(N131="snížená",J131,0)</f>
        <v>0</v>
      </c>
      <c r="BG131" s="193">
        <f>IF(N131="zákl. přenesená",J131,0)</f>
        <v>0</v>
      </c>
      <c r="BH131" s="193">
        <f>IF(N131="sníž. přenesená",J131,0)</f>
        <v>0</v>
      </c>
      <c r="BI131" s="193">
        <f>IF(N131="nulová",J131,0)</f>
        <v>0</v>
      </c>
      <c r="BJ131" s="18" t="s">
        <v>86</v>
      </c>
      <c r="BK131" s="193">
        <f>ROUND(I131*H131,2)</f>
        <v>0</v>
      </c>
      <c r="BL131" s="18" t="s">
        <v>166</v>
      </c>
      <c r="BM131" s="192" t="s">
        <v>197</v>
      </c>
    </row>
    <row r="132" s="2" customFormat="1" ht="16.5" customHeight="1">
      <c r="A132" s="37"/>
      <c r="B132" s="179"/>
      <c r="C132" s="218" t="s">
        <v>184</v>
      </c>
      <c r="D132" s="218" t="s">
        <v>319</v>
      </c>
      <c r="E132" s="219" t="s">
        <v>990</v>
      </c>
      <c r="F132" s="220" t="s">
        <v>991</v>
      </c>
      <c r="G132" s="221" t="s">
        <v>555</v>
      </c>
      <c r="H132" s="222">
        <v>0</v>
      </c>
      <c r="I132" s="223"/>
      <c r="J132" s="224">
        <f>ROUND(I132*H132,2)</f>
        <v>0</v>
      </c>
      <c r="K132" s="225"/>
      <c r="L132" s="226"/>
      <c r="M132" s="227" t="s">
        <v>1</v>
      </c>
      <c r="N132" s="228" t="s">
        <v>44</v>
      </c>
      <c r="O132" s="76"/>
      <c r="P132" s="190">
        <f>O132*H132</f>
        <v>0</v>
      </c>
      <c r="Q132" s="190">
        <v>0</v>
      </c>
      <c r="R132" s="190">
        <f>Q132*H132</f>
        <v>0</v>
      </c>
      <c r="S132" s="190">
        <v>0</v>
      </c>
      <c r="T132" s="191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92" t="s">
        <v>179</v>
      </c>
      <c r="AT132" s="192" t="s">
        <v>319</v>
      </c>
      <c r="AU132" s="192" t="s">
        <v>86</v>
      </c>
      <c r="AY132" s="18" t="s">
        <v>159</v>
      </c>
      <c r="BE132" s="193">
        <f>IF(N132="základní",J132,0)</f>
        <v>0</v>
      </c>
      <c r="BF132" s="193">
        <f>IF(N132="snížená",J132,0)</f>
        <v>0</v>
      </c>
      <c r="BG132" s="193">
        <f>IF(N132="zákl. přenesená",J132,0)</f>
        <v>0</v>
      </c>
      <c r="BH132" s="193">
        <f>IF(N132="sníž. přenesená",J132,0)</f>
        <v>0</v>
      </c>
      <c r="BI132" s="193">
        <f>IF(N132="nulová",J132,0)</f>
        <v>0</v>
      </c>
      <c r="BJ132" s="18" t="s">
        <v>86</v>
      </c>
      <c r="BK132" s="193">
        <f>ROUND(I132*H132,2)</f>
        <v>0</v>
      </c>
      <c r="BL132" s="18" t="s">
        <v>166</v>
      </c>
      <c r="BM132" s="192" t="s">
        <v>200</v>
      </c>
    </row>
    <row r="133" s="2" customFormat="1" ht="21.75" customHeight="1">
      <c r="A133" s="37"/>
      <c r="B133" s="179"/>
      <c r="C133" s="180" t="s">
        <v>201</v>
      </c>
      <c r="D133" s="180" t="s">
        <v>162</v>
      </c>
      <c r="E133" s="181" t="s">
        <v>992</v>
      </c>
      <c r="F133" s="182" t="s">
        <v>993</v>
      </c>
      <c r="G133" s="183" t="s">
        <v>555</v>
      </c>
      <c r="H133" s="184">
        <v>0</v>
      </c>
      <c r="I133" s="185"/>
      <c r="J133" s="186">
        <f>ROUND(I133*H133,2)</f>
        <v>0</v>
      </c>
      <c r="K133" s="187"/>
      <c r="L133" s="38"/>
      <c r="M133" s="188" t="s">
        <v>1</v>
      </c>
      <c r="N133" s="189" t="s">
        <v>44</v>
      </c>
      <c r="O133" s="76"/>
      <c r="P133" s="190">
        <f>O133*H133</f>
        <v>0</v>
      </c>
      <c r="Q133" s="190">
        <v>0</v>
      </c>
      <c r="R133" s="190">
        <f>Q133*H133</f>
        <v>0</v>
      </c>
      <c r="S133" s="190">
        <v>0</v>
      </c>
      <c r="T133" s="191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2" t="s">
        <v>166</v>
      </c>
      <c r="AT133" s="192" t="s">
        <v>162</v>
      </c>
      <c r="AU133" s="192" t="s">
        <v>86</v>
      </c>
      <c r="AY133" s="18" t="s">
        <v>159</v>
      </c>
      <c r="BE133" s="193">
        <f>IF(N133="základní",J133,0)</f>
        <v>0</v>
      </c>
      <c r="BF133" s="193">
        <f>IF(N133="snížená",J133,0)</f>
        <v>0</v>
      </c>
      <c r="BG133" s="193">
        <f>IF(N133="zákl. přenesená",J133,0)</f>
        <v>0</v>
      </c>
      <c r="BH133" s="193">
        <f>IF(N133="sníž. přenesená",J133,0)</f>
        <v>0</v>
      </c>
      <c r="BI133" s="193">
        <f>IF(N133="nulová",J133,0)</f>
        <v>0</v>
      </c>
      <c r="BJ133" s="18" t="s">
        <v>86</v>
      </c>
      <c r="BK133" s="193">
        <f>ROUND(I133*H133,2)</f>
        <v>0</v>
      </c>
      <c r="BL133" s="18" t="s">
        <v>166</v>
      </c>
      <c r="BM133" s="192" t="s">
        <v>204</v>
      </c>
    </row>
    <row r="134" s="2" customFormat="1" ht="16.5" customHeight="1">
      <c r="A134" s="37"/>
      <c r="B134" s="179"/>
      <c r="C134" s="218" t="s">
        <v>8</v>
      </c>
      <c r="D134" s="218" t="s">
        <v>319</v>
      </c>
      <c r="E134" s="219" t="s">
        <v>994</v>
      </c>
      <c r="F134" s="220" t="s">
        <v>995</v>
      </c>
      <c r="G134" s="221" t="s">
        <v>555</v>
      </c>
      <c r="H134" s="222">
        <v>0</v>
      </c>
      <c r="I134" s="223"/>
      <c r="J134" s="224">
        <f>ROUND(I134*H134,2)</f>
        <v>0</v>
      </c>
      <c r="K134" s="225"/>
      <c r="L134" s="226"/>
      <c r="M134" s="227" t="s">
        <v>1</v>
      </c>
      <c r="N134" s="228" t="s">
        <v>44</v>
      </c>
      <c r="O134" s="76"/>
      <c r="P134" s="190">
        <f>O134*H134</f>
        <v>0</v>
      </c>
      <c r="Q134" s="190">
        <v>0</v>
      </c>
      <c r="R134" s="190">
        <f>Q134*H134</f>
        <v>0</v>
      </c>
      <c r="S134" s="190">
        <v>0</v>
      </c>
      <c r="T134" s="191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92" t="s">
        <v>179</v>
      </c>
      <c r="AT134" s="192" t="s">
        <v>319</v>
      </c>
      <c r="AU134" s="192" t="s">
        <v>86</v>
      </c>
      <c r="AY134" s="18" t="s">
        <v>159</v>
      </c>
      <c r="BE134" s="193">
        <f>IF(N134="základní",J134,0)</f>
        <v>0</v>
      </c>
      <c r="BF134" s="193">
        <f>IF(N134="snížená",J134,0)</f>
        <v>0</v>
      </c>
      <c r="BG134" s="193">
        <f>IF(N134="zákl. přenesená",J134,0)</f>
        <v>0</v>
      </c>
      <c r="BH134" s="193">
        <f>IF(N134="sníž. přenesená",J134,0)</f>
        <v>0</v>
      </c>
      <c r="BI134" s="193">
        <f>IF(N134="nulová",J134,0)</f>
        <v>0</v>
      </c>
      <c r="BJ134" s="18" t="s">
        <v>86</v>
      </c>
      <c r="BK134" s="193">
        <f>ROUND(I134*H134,2)</f>
        <v>0</v>
      </c>
      <c r="BL134" s="18" t="s">
        <v>166</v>
      </c>
      <c r="BM134" s="192" t="s">
        <v>207</v>
      </c>
    </row>
    <row r="135" s="2" customFormat="1" ht="16.5" customHeight="1">
      <c r="A135" s="37"/>
      <c r="B135" s="179"/>
      <c r="C135" s="180" t="s">
        <v>208</v>
      </c>
      <c r="D135" s="180" t="s">
        <v>162</v>
      </c>
      <c r="E135" s="181" t="s">
        <v>996</v>
      </c>
      <c r="F135" s="182" t="s">
        <v>997</v>
      </c>
      <c r="G135" s="183" t="s">
        <v>555</v>
      </c>
      <c r="H135" s="184">
        <v>0</v>
      </c>
      <c r="I135" s="185"/>
      <c r="J135" s="186">
        <f>ROUND(I135*H135,2)</f>
        <v>0</v>
      </c>
      <c r="K135" s="187"/>
      <c r="L135" s="38"/>
      <c r="M135" s="188" t="s">
        <v>1</v>
      </c>
      <c r="N135" s="189" t="s">
        <v>44</v>
      </c>
      <c r="O135" s="76"/>
      <c r="P135" s="190">
        <f>O135*H135</f>
        <v>0</v>
      </c>
      <c r="Q135" s="190">
        <v>0</v>
      </c>
      <c r="R135" s="190">
        <f>Q135*H135</f>
        <v>0</v>
      </c>
      <c r="S135" s="190">
        <v>0</v>
      </c>
      <c r="T135" s="191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92" t="s">
        <v>166</v>
      </c>
      <c r="AT135" s="192" t="s">
        <v>162</v>
      </c>
      <c r="AU135" s="192" t="s">
        <v>86</v>
      </c>
      <c r="AY135" s="18" t="s">
        <v>159</v>
      </c>
      <c r="BE135" s="193">
        <f>IF(N135="základní",J135,0)</f>
        <v>0</v>
      </c>
      <c r="BF135" s="193">
        <f>IF(N135="snížená",J135,0)</f>
        <v>0</v>
      </c>
      <c r="BG135" s="193">
        <f>IF(N135="zákl. přenesená",J135,0)</f>
        <v>0</v>
      </c>
      <c r="BH135" s="193">
        <f>IF(N135="sníž. přenesená",J135,0)</f>
        <v>0</v>
      </c>
      <c r="BI135" s="193">
        <f>IF(N135="nulová",J135,0)</f>
        <v>0</v>
      </c>
      <c r="BJ135" s="18" t="s">
        <v>86</v>
      </c>
      <c r="BK135" s="193">
        <f>ROUND(I135*H135,2)</f>
        <v>0</v>
      </c>
      <c r="BL135" s="18" t="s">
        <v>166</v>
      </c>
      <c r="BM135" s="192" t="s">
        <v>211</v>
      </c>
    </row>
    <row r="136" s="2" customFormat="1" ht="16.5" customHeight="1">
      <c r="A136" s="37"/>
      <c r="B136" s="179"/>
      <c r="C136" s="218" t="s">
        <v>190</v>
      </c>
      <c r="D136" s="218" t="s">
        <v>319</v>
      </c>
      <c r="E136" s="219" t="s">
        <v>998</v>
      </c>
      <c r="F136" s="220" t="s">
        <v>999</v>
      </c>
      <c r="G136" s="221" t="s">
        <v>555</v>
      </c>
      <c r="H136" s="222">
        <v>0</v>
      </c>
      <c r="I136" s="223"/>
      <c r="J136" s="224">
        <f>ROUND(I136*H136,2)</f>
        <v>0</v>
      </c>
      <c r="K136" s="225"/>
      <c r="L136" s="226"/>
      <c r="M136" s="227" t="s">
        <v>1</v>
      </c>
      <c r="N136" s="228" t="s">
        <v>44</v>
      </c>
      <c r="O136" s="76"/>
      <c r="P136" s="190">
        <f>O136*H136</f>
        <v>0</v>
      </c>
      <c r="Q136" s="190">
        <v>0</v>
      </c>
      <c r="R136" s="190">
        <f>Q136*H136</f>
        <v>0</v>
      </c>
      <c r="S136" s="190">
        <v>0</v>
      </c>
      <c r="T136" s="191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2" t="s">
        <v>179</v>
      </c>
      <c r="AT136" s="192" t="s">
        <v>319</v>
      </c>
      <c r="AU136" s="192" t="s">
        <v>86</v>
      </c>
      <c r="AY136" s="18" t="s">
        <v>159</v>
      </c>
      <c r="BE136" s="193">
        <f>IF(N136="základní",J136,0)</f>
        <v>0</v>
      </c>
      <c r="BF136" s="193">
        <f>IF(N136="snížená",J136,0)</f>
        <v>0</v>
      </c>
      <c r="BG136" s="193">
        <f>IF(N136="zákl. přenesená",J136,0)</f>
        <v>0</v>
      </c>
      <c r="BH136" s="193">
        <f>IF(N136="sníž. přenesená",J136,0)</f>
        <v>0</v>
      </c>
      <c r="BI136" s="193">
        <f>IF(N136="nulová",J136,0)</f>
        <v>0</v>
      </c>
      <c r="BJ136" s="18" t="s">
        <v>86</v>
      </c>
      <c r="BK136" s="193">
        <f>ROUND(I136*H136,2)</f>
        <v>0</v>
      </c>
      <c r="BL136" s="18" t="s">
        <v>166</v>
      </c>
      <c r="BM136" s="192" t="s">
        <v>214</v>
      </c>
    </row>
    <row r="137" s="2" customFormat="1" ht="16.5" customHeight="1">
      <c r="A137" s="37"/>
      <c r="B137" s="179"/>
      <c r="C137" s="180" t="s">
        <v>215</v>
      </c>
      <c r="D137" s="180" t="s">
        <v>162</v>
      </c>
      <c r="E137" s="181" t="s">
        <v>1000</v>
      </c>
      <c r="F137" s="182" t="s">
        <v>617</v>
      </c>
      <c r="G137" s="183" t="s">
        <v>218</v>
      </c>
      <c r="H137" s="184">
        <v>0</v>
      </c>
      <c r="I137" s="185"/>
      <c r="J137" s="186">
        <f>ROUND(I137*H137,2)</f>
        <v>0</v>
      </c>
      <c r="K137" s="187"/>
      <c r="L137" s="38"/>
      <c r="M137" s="188" t="s">
        <v>1</v>
      </c>
      <c r="N137" s="189" t="s">
        <v>44</v>
      </c>
      <c r="O137" s="76"/>
      <c r="P137" s="190">
        <f>O137*H137</f>
        <v>0</v>
      </c>
      <c r="Q137" s="190">
        <v>0</v>
      </c>
      <c r="R137" s="190">
        <f>Q137*H137</f>
        <v>0</v>
      </c>
      <c r="S137" s="190">
        <v>0</v>
      </c>
      <c r="T137" s="191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2" t="s">
        <v>166</v>
      </c>
      <c r="AT137" s="192" t="s">
        <v>162</v>
      </c>
      <c r="AU137" s="192" t="s">
        <v>86</v>
      </c>
      <c r="AY137" s="18" t="s">
        <v>159</v>
      </c>
      <c r="BE137" s="193">
        <f>IF(N137="základní",J137,0)</f>
        <v>0</v>
      </c>
      <c r="BF137" s="193">
        <f>IF(N137="snížená",J137,0)</f>
        <v>0</v>
      </c>
      <c r="BG137" s="193">
        <f>IF(N137="zákl. přenesená",J137,0)</f>
        <v>0</v>
      </c>
      <c r="BH137" s="193">
        <f>IF(N137="sníž. přenesená",J137,0)</f>
        <v>0</v>
      </c>
      <c r="BI137" s="193">
        <f>IF(N137="nulová",J137,0)</f>
        <v>0</v>
      </c>
      <c r="BJ137" s="18" t="s">
        <v>86</v>
      </c>
      <c r="BK137" s="193">
        <f>ROUND(I137*H137,2)</f>
        <v>0</v>
      </c>
      <c r="BL137" s="18" t="s">
        <v>166</v>
      </c>
      <c r="BM137" s="192" t="s">
        <v>219</v>
      </c>
    </row>
    <row r="138" s="2" customFormat="1" ht="16.5" customHeight="1">
      <c r="A138" s="37"/>
      <c r="B138" s="179"/>
      <c r="C138" s="180" t="s">
        <v>193</v>
      </c>
      <c r="D138" s="180" t="s">
        <v>162</v>
      </c>
      <c r="E138" s="181" t="s">
        <v>1001</v>
      </c>
      <c r="F138" s="182" t="s">
        <v>1002</v>
      </c>
      <c r="G138" s="183" t="s">
        <v>218</v>
      </c>
      <c r="H138" s="184">
        <v>0</v>
      </c>
      <c r="I138" s="185"/>
      <c r="J138" s="186">
        <f>ROUND(I138*H138,2)</f>
        <v>0</v>
      </c>
      <c r="K138" s="187"/>
      <c r="L138" s="38"/>
      <c r="M138" s="230" t="s">
        <v>1</v>
      </c>
      <c r="N138" s="231" t="s">
        <v>44</v>
      </c>
      <c r="O138" s="232"/>
      <c r="P138" s="233">
        <f>O138*H138</f>
        <v>0</v>
      </c>
      <c r="Q138" s="233">
        <v>0</v>
      </c>
      <c r="R138" s="233">
        <f>Q138*H138</f>
        <v>0</v>
      </c>
      <c r="S138" s="233">
        <v>0</v>
      </c>
      <c r="T138" s="234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2" t="s">
        <v>166</v>
      </c>
      <c r="AT138" s="192" t="s">
        <v>162</v>
      </c>
      <c r="AU138" s="192" t="s">
        <v>86</v>
      </c>
      <c r="AY138" s="18" t="s">
        <v>159</v>
      </c>
      <c r="BE138" s="193">
        <f>IF(N138="základní",J138,0)</f>
        <v>0</v>
      </c>
      <c r="BF138" s="193">
        <f>IF(N138="snížená",J138,0)</f>
        <v>0</v>
      </c>
      <c r="BG138" s="193">
        <f>IF(N138="zákl. přenesená",J138,0)</f>
        <v>0</v>
      </c>
      <c r="BH138" s="193">
        <f>IF(N138="sníž. přenesená",J138,0)</f>
        <v>0</v>
      </c>
      <c r="BI138" s="193">
        <f>IF(N138="nulová",J138,0)</f>
        <v>0</v>
      </c>
      <c r="BJ138" s="18" t="s">
        <v>86</v>
      </c>
      <c r="BK138" s="193">
        <f>ROUND(I138*H138,2)</f>
        <v>0</v>
      </c>
      <c r="BL138" s="18" t="s">
        <v>166</v>
      </c>
      <c r="BM138" s="192" t="s">
        <v>221</v>
      </c>
    </row>
    <row r="139" s="2" customFormat="1" ht="6.96" customHeight="1">
      <c r="A139" s="37"/>
      <c r="B139" s="59"/>
      <c r="C139" s="60"/>
      <c r="D139" s="60"/>
      <c r="E139" s="60"/>
      <c r="F139" s="60"/>
      <c r="G139" s="60"/>
      <c r="H139" s="60"/>
      <c r="I139" s="60"/>
      <c r="J139" s="60"/>
      <c r="K139" s="60"/>
      <c r="L139" s="38"/>
      <c r="M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</row>
  </sheetData>
  <autoFilter ref="C120:K13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09:H109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111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88</v>
      </c>
    </row>
    <row r="4" s="1" customFormat="1" ht="24.96" customHeight="1">
      <c r="B4" s="21"/>
      <c r="D4" s="22" t="s">
        <v>121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26.25" customHeight="1">
      <c r="B7" s="21"/>
      <c r="E7" s="128" t="str">
        <f>'Rekapitulace stavby'!K6</f>
        <v>Rekonstrukce kaple sv. Ducha a Božího hrobu v Liběchově - 2024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122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1003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23. 9. 2024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">
        <v>26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27</v>
      </c>
      <c r="F15" s="37"/>
      <c r="G15" s="37"/>
      <c r="H15" s="37"/>
      <c r="I15" s="31" t="s">
        <v>28</v>
      </c>
      <c r="J15" s="26" t="s">
        <v>1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29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28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31</v>
      </c>
      <c r="E20" s="37"/>
      <c r="F20" s="37"/>
      <c r="G20" s="37"/>
      <c r="H20" s="37"/>
      <c r="I20" s="31" t="s">
        <v>25</v>
      </c>
      <c r="J20" s="26" t="s">
        <v>32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33</v>
      </c>
      <c r="F21" s="37"/>
      <c r="G21" s="37"/>
      <c r="H21" s="37"/>
      <c r="I21" s="31" t="s">
        <v>28</v>
      </c>
      <c r="J21" s="26" t="s">
        <v>1</v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35</v>
      </c>
      <c r="E23" s="37"/>
      <c r="F23" s="37"/>
      <c r="G23" s="37"/>
      <c r="H23" s="37"/>
      <c r="I23" s="31" t="s">
        <v>25</v>
      </c>
      <c r="J23" s="26" t="str">
        <f>IF('Rekapitulace stavby'!AN19="","",'Rekapitulace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IF('Rekapitulace stavby'!E20="","",'Rekapitulace stavby'!E20)</f>
        <v xml:space="preserve"> </v>
      </c>
      <c r="F24" s="37"/>
      <c r="G24" s="37"/>
      <c r="H24" s="37"/>
      <c r="I24" s="31" t="s">
        <v>28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37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9"/>
      <c r="B27" s="130"/>
      <c r="C27" s="129"/>
      <c r="D27" s="129"/>
      <c r="E27" s="35" t="s">
        <v>1</v>
      </c>
      <c r="F27" s="35"/>
      <c r="G27" s="35"/>
      <c r="H27" s="35"/>
      <c r="I27" s="129"/>
      <c r="J27" s="129"/>
      <c r="K27" s="129"/>
      <c r="L27" s="131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32" t="s">
        <v>39</v>
      </c>
      <c r="E30" s="37"/>
      <c r="F30" s="37"/>
      <c r="G30" s="37"/>
      <c r="H30" s="37"/>
      <c r="I30" s="37"/>
      <c r="J30" s="95">
        <f>ROUND(J123,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41</v>
      </c>
      <c r="G32" s="37"/>
      <c r="H32" s="37"/>
      <c r="I32" s="42" t="s">
        <v>40</v>
      </c>
      <c r="J32" s="42" t="s">
        <v>42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33" t="s">
        <v>43</v>
      </c>
      <c r="E33" s="31" t="s">
        <v>44</v>
      </c>
      <c r="F33" s="134">
        <f>ROUND((SUM(BE123:BE156)),  2)</f>
        <v>0</v>
      </c>
      <c r="G33" s="37"/>
      <c r="H33" s="37"/>
      <c r="I33" s="135">
        <v>0.20999999999999999</v>
      </c>
      <c r="J33" s="134">
        <f>ROUND(((SUM(BE123:BE156))*I33),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45</v>
      </c>
      <c r="F34" s="134">
        <f>ROUND((SUM(BF123:BF156)),  2)</f>
        <v>0</v>
      </c>
      <c r="G34" s="37"/>
      <c r="H34" s="37"/>
      <c r="I34" s="135">
        <v>0.12</v>
      </c>
      <c r="J34" s="134">
        <f>ROUND(((SUM(BF123:BF156))*I34),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46</v>
      </c>
      <c r="F35" s="134">
        <f>ROUND((SUM(BG123:BG156)),  2)</f>
        <v>0</v>
      </c>
      <c r="G35" s="37"/>
      <c r="H35" s="37"/>
      <c r="I35" s="135">
        <v>0.20999999999999999</v>
      </c>
      <c r="J35" s="134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47</v>
      </c>
      <c r="F36" s="134">
        <f>ROUND((SUM(BH123:BH156)),  2)</f>
        <v>0</v>
      </c>
      <c r="G36" s="37"/>
      <c r="H36" s="37"/>
      <c r="I36" s="135">
        <v>0.12</v>
      </c>
      <c r="J36" s="134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48</v>
      </c>
      <c r="F37" s="134">
        <f>ROUND((SUM(BI123:BI156)),  2)</f>
        <v>0</v>
      </c>
      <c r="G37" s="37"/>
      <c r="H37" s="37"/>
      <c r="I37" s="135">
        <v>0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6"/>
      <c r="D39" s="137" t="s">
        <v>49</v>
      </c>
      <c r="E39" s="80"/>
      <c r="F39" s="80"/>
      <c r="G39" s="138" t="s">
        <v>50</v>
      </c>
      <c r="H39" s="139" t="s">
        <v>51</v>
      </c>
      <c r="I39" s="80"/>
      <c r="J39" s="140">
        <f>SUM(J30:J37)</f>
        <v>0</v>
      </c>
      <c r="K39" s="141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52</v>
      </c>
      <c r="E50" s="56"/>
      <c r="F50" s="56"/>
      <c r="G50" s="55" t="s">
        <v>53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54</v>
      </c>
      <c r="E61" s="40"/>
      <c r="F61" s="142" t="s">
        <v>55</v>
      </c>
      <c r="G61" s="57" t="s">
        <v>54</v>
      </c>
      <c r="H61" s="40"/>
      <c r="I61" s="40"/>
      <c r="J61" s="143" t="s">
        <v>55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56</v>
      </c>
      <c r="E65" s="58"/>
      <c r="F65" s="58"/>
      <c r="G65" s="55" t="s">
        <v>57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54</v>
      </c>
      <c r="E76" s="40"/>
      <c r="F76" s="142" t="s">
        <v>55</v>
      </c>
      <c r="G76" s="57" t="s">
        <v>54</v>
      </c>
      <c r="H76" s="40"/>
      <c r="I76" s="40"/>
      <c r="J76" s="143" t="s">
        <v>55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125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8" t="str">
        <f>E7</f>
        <v>Rekonstrukce kaple sv. Ducha a Božího hrobu v Liběchově - 2024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122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04 - Dešťová kanalizace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 xml:space="preserve">Obec Liběchov </v>
      </c>
      <c r="G89" s="37"/>
      <c r="H89" s="37"/>
      <c r="I89" s="31" t="s">
        <v>22</v>
      </c>
      <c r="J89" s="68" t="str">
        <f>IF(J12="","",J12)</f>
        <v>23. 9. 2024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24</v>
      </c>
      <c r="D91" s="37"/>
      <c r="E91" s="37"/>
      <c r="F91" s="26" t="str">
        <f>E15</f>
        <v>Město Liběchov, Rumburská 53, 277 21 Liběchov</v>
      </c>
      <c r="G91" s="37"/>
      <c r="H91" s="37"/>
      <c r="I91" s="31" t="s">
        <v>31</v>
      </c>
      <c r="J91" s="35" t="str">
        <f>E21</f>
        <v>DigiTry Art Technologies s.r.o.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29</v>
      </c>
      <c r="D92" s="37"/>
      <c r="E92" s="37"/>
      <c r="F92" s="26" t="str">
        <f>IF(E18="","",E18)</f>
        <v>Vyplň údaj</v>
      </c>
      <c r="G92" s="37"/>
      <c r="H92" s="37"/>
      <c r="I92" s="31" t="s">
        <v>35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44" t="s">
        <v>126</v>
      </c>
      <c r="D94" s="136"/>
      <c r="E94" s="136"/>
      <c r="F94" s="136"/>
      <c r="G94" s="136"/>
      <c r="H94" s="136"/>
      <c r="I94" s="136"/>
      <c r="J94" s="145" t="s">
        <v>127</v>
      </c>
      <c r="K94" s="136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46" t="s">
        <v>128</v>
      </c>
      <c r="D96" s="37"/>
      <c r="E96" s="37"/>
      <c r="F96" s="37"/>
      <c r="G96" s="37"/>
      <c r="H96" s="37"/>
      <c r="I96" s="37"/>
      <c r="J96" s="95">
        <f>J123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129</v>
      </c>
    </row>
    <row r="97" s="9" customFormat="1" ht="24.96" customHeight="1">
      <c r="A97" s="9"/>
      <c r="B97" s="147"/>
      <c r="C97" s="9"/>
      <c r="D97" s="148" t="s">
        <v>130</v>
      </c>
      <c r="E97" s="149"/>
      <c r="F97" s="149"/>
      <c r="G97" s="149"/>
      <c r="H97" s="149"/>
      <c r="I97" s="149"/>
      <c r="J97" s="150">
        <f>J124</f>
        <v>0</v>
      </c>
      <c r="K97" s="9"/>
      <c r="L97" s="14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1"/>
      <c r="C98" s="10"/>
      <c r="D98" s="152" t="s">
        <v>631</v>
      </c>
      <c r="E98" s="153"/>
      <c r="F98" s="153"/>
      <c r="G98" s="153"/>
      <c r="H98" s="153"/>
      <c r="I98" s="153"/>
      <c r="J98" s="154">
        <f>J125</f>
        <v>0</v>
      </c>
      <c r="K98" s="10"/>
      <c r="L98" s="15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1"/>
      <c r="C99" s="10"/>
      <c r="D99" s="152" t="s">
        <v>132</v>
      </c>
      <c r="E99" s="153"/>
      <c r="F99" s="153"/>
      <c r="G99" s="153"/>
      <c r="H99" s="153"/>
      <c r="I99" s="153"/>
      <c r="J99" s="154">
        <f>J137</f>
        <v>0</v>
      </c>
      <c r="K99" s="10"/>
      <c r="L99" s="15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1"/>
      <c r="C100" s="10"/>
      <c r="D100" s="152" t="s">
        <v>1004</v>
      </c>
      <c r="E100" s="153"/>
      <c r="F100" s="153"/>
      <c r="G100" s="153"/>
      <c r="H100" s="153"/>
      <c r="I100" s="153"/>
      <c r="J100" s="154">
        <f>J140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1"/>
      <c r="C101" s="10"/>
      <c r="D101" s="152" t="s">
        <v>136</v>
      </c>
      <c r="E101" s="153"/>
      <c r="F101" s="153"/>
      <c r="G101" s="153"/>
      <c r="H101" s="153"/>
      <c r="I101" s="153"/>
      <c r="J101" s="154">
        <f>J151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47"/>
      <c r="C102" s="9"/>
      <c r="D102" s="148" t="s">
        <v>137</v>
      </c>
      <c r="E102" s="149"/>
      <c r="F102" s="149"/>
      <c r="G102" s="149"/>
      <c r="H102" s="149"/>
      <c r="I102" s="149"/>
      <c r="J102" s="150">
        <f>J153</f>
        <v>0</v>
      </c>
      <c r="K102" s="9"/>
      <c r="L102" s="147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51"/>
      <c r="C103" s="10"/>
      <c r="D103" s="152" t="s">
        <v>1005</v>
      </c>
      <c r="E103" s="153"/>
      <c r="F103" s="153"/>
      <c r="G103" s="153"/>
      <c r="H103" s="153"/>
      <c r="I103" s="153"/>
      <c r="J103" s="154">
        <f>J154</f>
        <v>0</v>
      </c>
      <c r="K103" s="10"/>
      <c r="L103" s="15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7"/>
      <c r="B104" s="38"/>
      <c r="C104" s="37"/>
      <c r="D104" s="37"/>
      <c r="E104" s="37"/>
      <c r="F104" s="37"/>
      <c r="G104" s="37"/>
      <c r="H104" s="37"/>
      <c r="I104" s="37"/>
      <c r="J104" s="37"/>
      <c r="K104" s="37"/>
      <c r="L104" s="54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59"/>
      <c r="C105" s="60"/>
      <c r="D105" s="60"/>
      <c r="E105" s="60"/>
      <c r="F105" s="60"/>
      <c r="G105" s="60"/>
      <c r="H105" s="60"/>
      <c r="I105" s="60"/>
      <c r="J105" s="60"/>
      <c r="K105" s="60"/>
      <c r="L105" s="54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9" s="2" customFormat="1" ht="6.96" customHeight="1">
      <c r="A109" s="37"/>
      <c r="B109" s="61"/>
      <c r="C109" s="62"/>
      <c r="D109" s="62"/>
      <c r="E109" s="62"/>
      <c r="F109" s="62"/>
      <c r="G109" s="62"/>
      <c r="H109" s="62"/>
      <c r="I109" s="62"/>
      <c r="J109" s="62"/>
      <c r="K109" s="62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24.96" customHeight="1">
      <c r="A110" s="37"/>
      <c r="B110" s="38"/>
      <c r="C110" s="22" t="s">
        <v>144</v>
      </c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7"/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16</v>
      </c>
      <c r="D112" s="37"/>
      <c r="E112" s="37"/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26.25" customHeight="1">
      <c r="A113" s="37"/>
      <c r="B113" s="38"/>
      <c r="C113" s="37"/>
      <c r="D113" s="37"/>
      <c r="E113" s="128" t="str">
        <f>E7</f>
        <v>Rekonstrukce kaple sv. Ducha a Božího hrobu v Liběchově - 2024</v>
      </c>
      <c r="F113" s="31"/>
      <c r="G113" s="31"/>
      <c r="H113" s="31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122</v>
      </c>
      <c r="D114" s="37"/>
      <c r="E114" s="37"/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7"/>
      <c r="D115" s="37"/>
      <c r="E115" s="66" t="str">
        <f>E9</f>
        <v>04 - Dešťová kanalizace</v>
      </c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7"/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20</v>
      </c>
      <c r="D117" s="37"/>
      <c r="E117" s="37"/>
      <c r="F117" s="26" t="str">
        <f>F12</f>
        <v xml:space="preserve">Obec Liběchov </v>
      </c>
      <c r="G117" s="37"/>
      <c r="H117" s="37"/>
      <c r="I117" s="31" t="s">
        <v>22</v>
      </c>
      <c r="J117" s="68" t="str">
        <f>IF(J12="","",J12)</f>
        <v>23. 9. 2024</v>
      </c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7"/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25.65" customHeight="1">
      <c r="A119" s="37"/>
      <c r="B119" s="38"/>
      <c r="C119" s="31" t="s">
        <v>24</v>
      </c>
      <c r="D119" s="37"/>
      <c r="E119" s="37"/>
      <c r="F119" s="26" t="str">
        <f>E15</f>
        <v>Město Liběchov, Rumburská 53, 277 21 Liběchov</v>
      </c>
      <c r="G119" s="37"/>
      <c r="H119" s="37"/>
      <c r="I119" s="31" t="s">
        <v>31</v>
      </c>
      <c r="J119" s="35" t="str">
        <f>E21</f>
        <v>DigiTry Art Technologies s.r.o.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29</v>
      </c>
      <c r="D120" s="37"/>
      <c r="E120" s="37"/>
      <c r="F120" s="26" t="str">
        <f>IF(E18="","",E18)</f>
        <v>Vyplň údaj</v>
      </c>
      <c r="G120" s="37"/>
      <c r="H120" s="37"/>
      <c r="I120" s="31" t="s">
        <v>35</v>
      </c>
      <c r="J120" s="35" t="str">
        <f>E24</f>
        <v xml:space="preserve"> </v>
      </c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0.32" customHeight="1">
      <c r="A121" s="37"/>
      <c r="B121" s="38"/>
      <c r="C121" s="37"/>
      <c r="D121" s="37"/>
      <c r="E121" s="37"/>
      <c r="F121" s="37"/>
      <c r="G121" s="37"/>
      <c r="H121" s="37"/>
      <c r="I121" s="37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11" customFormat="1" ht="29.28" customHeight="1">
      <c r="A122" s="155"/>
      <c r="B122" s="156"/>
      <c r="C122" s="157" t="s">
        <v>145</v>
      </c>
      <c r="D122" s="158" t="s">
        <v>64</v>
      </c>
      <c r="E122" s="158" t="s">
        <v>60</v>
      </c>
      <c r="F122" s="158" t="s">
        <v>61</v>
      </c>
      <c r="G122" s="158" t="s">
        <v>146</v>
      </c>
      <c r="H122" s="158" t="s">
        <v>147</v>
      </c>
      <c r="I122" s="158" t="s">
        <v>148</v>
      </c>
      <c r="J122" s="159" t="s">
        <v>127</v>
      </c>
      <c r="K122" s="160" t="s">
        <v>149</v>
      </c>
      <c r="L122" s="161"/>
      <c r="M122" s="85" t="s">
        <v>1</v>
      </c>
      <c r="N122" s="86" t="s">
        <v>43</v>
      </c>
      <c r="O122" s="86" t="s">
        <v>150</v>
      </c>
      <c r="P122" s="86" t="s">
        <v>151</v>
      </c>
      <c r="Q122" s="86" t="s">
        <v>152</v>
      </c>
      <c r="R122" s="86" t="s">
        <v>153</v>
      </c>
      <c r="S122" s="86" t="s">
        <v>154</v>
      </c>
      <c r="T122" s="87" t="s">
        <v>155</v>
      </c>
      <c r="U122" s="155"/>
      <c r="V122" s="155"/>
      <c r="W122" s="155"/>
      <c r="X122" s="155"/>
      <c r="Y122" s="155"/>
      <c r="Z122" s="155"/>
      <c r="AA122" s="155"/>
      <c r="AB122" s="155"/>
      <c r="AC122" s="155"/>
      <c r="AD122" s="155"/>
      <c r="AE122" s="155"/>
    </row>
    <row r="123" s="2" customFormat="1" ht="22.8" customHeight="1">
      <c r="A123" s="37"/>
      <c r="B123" s="38"/>
      <c r="C123" s="92" t="s">
        <v>156</v>
      </c>
      <c r="D123" s="37"/>
      <c r="E123" s="37"/>
      <c r="F123" s="37"/>
      <c r="G123" s="37"/>
      <c r="H123" s="37"/>
      <c r="I123" s="37"/>
      <c r="J123" s="162">
        <f>BK123</f>
        <v>0</v>
      </c>
      <c r="K123" s="37"/>
      <c r="L123" s="38"/>
      <c r="M123" s="88"/>
      <c r="N123" s="72"/>
      <c r="O123" s="89"/>
      <c r="P123" s="163">
        <f>P124+P153</f>
        <v>0</v>
      </c>
      <c r="Q123" s="89"/>
      <c r="R123" s="163">
        <f>R124+R153</f>
        <v>0</v>
      </c>
      <c r="S123" s="89"/>
      <c r="T123" s="164">
        <f>T124+T153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8" t="s">
        <v>78</v>
      </c>
      <c r="AU123" s="18" t="s">
        <v>129</v>
      </c>
      <c r="BK123" s="165">
        <f>BK124+BK153</f>
        <v>0</v>
      </c>
    </row>
    <row r="124" s="12" customFormat="1" ht="25.92" customHeight="1">
      <c r="A124" s="12"/>
      <c r="B124" s="166"/>
      <c r="C124" s="12"/>
      <c r="D124" s="167" t="s">
        <v>78</v>
      </c>
      <c r="E124" s="168" t="s">
        <v>157</v>
      </c>
      <c r="F124" s="168" t="s">
        <v>158</v>
      </c>
      <c r="G124" s="12"/>
      <c r="H124" s="12"/>
      <c r="I124" s="169"/>
      <c r="J124" s="170">
        <f>BK124</f>
        <v>0</v>
      </c>
      <c r="K124" s="12"/>
      <c r="L124" s="166"/>
      <c r="M124" s="171"/>
      <c r="N124" s="172"/>
      <c r="O124" s="172"/>
      <c r="P124" s="173">
        <f>P125+P137+P140+P151</f>
        <v>0</v>
      </c>
      <c r="Q124" s="172"/>
      <c r="R124" s="173">
        <f>R125+R137+R140+R151</f>
        <v>0</v>
      </c>
      <c r="S124" s="172"/>
      <c r="T124" s="174">
        <f>T125+T137+T140+T151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7" t="s">
        <v>86</v>
      </c>
      <c r="AT124" s="175" t="s">
        <v>78</v>
      </c>
      <c r="AU124" s="175" t="s">
        <v>79</v>
      </c>
      <c r="AY124" s="167" t="s">
        <v>159</v>
      </c>
      <c r="BK124" s="176">
        <f>BK125+BK137+BK140+BK151</f>
        <v>0</v>
      </c>
    </row>
    <row r="125" s="12" customFormat="1" ht="22.8" customHeight="1">
      <c r="A125" s="12"/>
      <c r="B125" s="166"/>
      <c r="C125" s="12"/>
      <c r="D125" s="167" t="s">
        <v>78</v>
      </c>
      <c r="E125" s="177" t="s">
        <v>86</v>
      </c>
      <c r="F125" s="177" t="s">
        <v>636</v>
      </c>
      <c r="G125" s="12"/>
      <c r="H125" s="12"/>
      <c r="I125" s="169"/>
      <c r="J125" s="178">
        <f>BK125</f>
        <v>0</v>
      </c>
      <c r="K125" s="12"/>
      <c r="L125" s="166"/>
      <c r="M125" s="171"/>
      <c r="N125" s="172"/>
      <c r="O125" s="172"/>
      <c r="P125" s="173">
        <f>SUM(P126:P136)</f>
        <v>0</v>
      </c>
      <c r="Q125" s="172"/>
      <c r="R125" s="173">
        <f>SUM(R126:R136)</f>
        <v>0</v>
      </c>
      <c r="S125" s="172"/>
      <c r="T125" s="174">
        <f>SUM(T126:T136)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67" t="s">
        <v>86</v>
      </c>
      <c r="AT125" s="175" t="s">
        <v>78</v>
      </c>
      <c r="AU125" s="175" t="s">
        <v>86</v>
      </c>
      <c r="AY125" s="167" t="s">
        <v>159</v>
      </c>
      <c r="BK125" s="176">
        <f>SUM(BK126:BK136)</f>
        <v>0</v>
      </c>
    </row>
    <row r="126" s="2" customFormat="1" ht="24.15" customHeight="1">
      <c r="A126" s="37"/>
      <c r="B126" s="179"/>
      <c r="C126" s="180" t="s">
        <v>86</v>
      </c>
      <c r="D126" s="180" t="s">
        <v>162</v>
      </c>
      <c r="E126" s="181" t="s">
        <v>1006</v>
      </c>
      <c r="F126" s="182" t="s">
        <v>1007</v>
      </c>
      <c r="G126" s="183" t="s">
        <v>165</v>
      </c>
      <c r="H126" s="184">
        <v>0</v>
      </c>
      <c r="I126" s="185"/>
      <c r="J126" s="186">
        <f>ROUND(I126*H126,2)</f>
        <v>0</v>
      </c>
      <c r="K126" s="187"/>
      <c r="L126" s="38"/>
      <c r="M126" s="188" t="s">
        <v>1</v>
      </c>
      <c r="N126" s="189" t="s">
        <v>44</v>
      </c>
      <c r="O126" s="76"/>
      <c r="P126" s="190">
        <f>O126*H126</f>
        <v>0</v>
      </c>
      <c r="Q126" s="190">
        <v>0</v>
      </c>
      <c r="R126" s="190">
        <f>Q126*H126</f>
        <v>0</v>
      </c>
      <c r="S126" s="190">
        <v>0</v>
      </c>
      <c r="T126" s="191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92" t="s">
        <v>166</v>
      </c>
      <c r="AT126" s="192" t="s">
        <v>162</v>
      </c>
      <c r="AU126" s="192" t="s">
        <v>88</v>
      </c>
      <c r="AY126" s="18" t="s">
        <v>159</v>
      </c>
      <c r="BE126" s="193">
        <f>IF(N126="základní",J126,0)</f>
        <v>0</v>
      </c>
      <c r="BF126" s="193">
        <f>IF(N126="snížená",J126,0)</f>
        <v>0</v>
      </c>
      <c r="BG126" s="193">
        <f>IF(N126="zákl. přenesená",J126,0)</f>
        <v>0</v>
      </c>
      <c r="BH126" s="193">
        <f>IF(N126="sníž. přenesená",J126,0)</f>
        <v>0</v>
      </c>
      <c r="BI126" s="193">
        <f>IF(N126="nulová",J126,0)</f>
        <v>0</v>
      </c>
      <c r="BJ126" s="18" t="s">
        <v>86</v>
      </c>
      <c r="BK126" s="193">
        <f>ROUND(I126*H126,2)</f>
        <v>0</v>
      </c>
      <c r="BL126" s="18" t="s">
        <v>166</v>
      </c>
      <c r="BM126" s="192" t="s">
        <v>88</v>
      </c>
    </row>
    <row r="127" s="2" customFormat="1" ht="24.15" customHeight="1">
      <c r="A127" s="37"/>
      <c r="B127" s="179"/>
      <c r="C127" s="180" t="s">
        <v>88</v>
      </c>
      <c r="D127" s="180" t="s">
        <v>162</v>
      </c>
      <c r="E127" s="181" t="s">
        <v>1008</v>
      </c>
      <c r="F127" s="182" t="s">
        <v>1009</v>
      </c>
      <c r="G127" s="183" t="s">
        <v>165</v>
      </c>
      <c r="H127" s="184">
        <v>0</v>
      </c>
      <c r="I127" s="185"/>
      <c r="J127" s="186">
        <f>ROUND(I127*H127,2)</f>
        <v>0</v>
      </c>
      <c r="K127" s="187"/>
      <c r="L127" s="38"/>
      <c r="M127" s="188" t="s">
        <v>1</v>
      </c>
      <c r="N127" s="189" t="s">
        <v>44</v>
      </c>
      <c r="O127" s="76"/>
      <c r="P127" s="190">
        <f>O127*H127</f>
        <v>0</v>
      </c>
      <c r="Q127" s="190">
        <v>0</v>
      </c>
      <c r="R127" s="190">
        <f>Q127*H127</f>
        <v>0</v>
      </c>
      <c r="S127" s="190">
        <v>0</v>
      </c>
      <c r="T127" s="191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92" t="s">
        <v>166</v>
      </c>
      <c r="AT127" s="192" t="s">
        <v>162</v>
      </c>
      <c r="AU127" s="192" t="s">
        <v>88</v>
      </c>
      <c r="AY127" s="18" t="s">
        <v>159</v>
      </c>
      <c r="BE127" s="193">
        <f>IF(N127="základní",J127,0)</f>
        <v>0</v>
      </c>
      <c r="BF127" s="193">
        <f>IF(N127="snížená",J127,0)</f>
        <v>0</v>
      </c>
      <c r="BG127" s="193">
        <f>IF(N127="zákl. přenesená",J127,0)</f>
        <v>0</v>
      </c>
      <c r="BH127" s="193">
        <f>IF(N127="sníž. přenesená",J127,0)</f>
        <v>0</v>
      </c>
      <c r="BI127" s="193">
        <f>IF(N127="nulová",J127,0)</f>
        <v>0</v>
      </c>
      <c r="BJ127" s="18" t="s">
        <v>86</v>
      </c>
      <c r="BK127" s="193">
        <f>ROUND(I127*H127,2)</f>
        <v>0</v>
      </c>
      <c r="BL127" s="18" t="s">
        <v>166</v>
      </c>
      <c r="BM127" s="192" t="s">
        <v>166</v>
      </c>
    </row>
    <row r="128" s="2" customFormat="1" ht="24.15" customHeight="1">
      <c r="A128" s="37"/>
      <c r="B128" s="179"/>
      <c r="C128" s="180" t="s">
        <v>160</v>
      </c>
      <c r="D128" s="180" t="s">
        <v>162</v>
      </c>
      <c r="E128" s="181" t="s">
        <v>1010</v>
      </c>
      <c r="F128" s="182" t="s">
        <v>1011</v>
      </c>
      <c r="G128" s="183" t="s">
        <v>165</v>
      </c>
      <c r="H128" s="184">
        <v>0</v>
      </c>
      <c r="I128" s="185"/>
      <c r="J128" s="186">
        <f>ROUND(I128*H128,2)</f>
        <v>0</v>
      </c>
      <c r="K128" s="187"/>
      <c r="L128" s="38"/>
      <c r="M128" s="188" t="s">
        <v>1</v>
      </c>
      <c r="N128" s="189" t="s">
        <v>44</v>
      </c>
      <c r="O128" s="76"/>
      <c r="P128" s="190">
        <f>O128*H128</f>
        <v>0</v>
      </c>
      <c r="Q128" s="190">
        <v>0</v>
      </c>
      <c r="R128" s="190">
        <f>Q128*H128</f>
        <v>0</v>
      </c>
      <c r="S128" s="190">
        <v>0</v>
      </c>
      <c r="T128" s="191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92" t="s">
        <v>166</v>
      </c>
      <c r="AT128" s="192" t="s">
        <v>162</v>
      </c>
      <c r="AU128" s="192" t="s">
        <v>88</v>
      </c>
      <c r="AY128" s="18" t="s">
        <v>159</v>
      </c>
      <c r="BE128" s="193">
        <f>IF(N128="základní",J128,0)</f>
        <v>0</v>
      </c>
      <c r="BF128" s="193">
        <f>IF(N128="snížená",J128,0)</f>
        <v>0</v>
      </c>
      <c r="BG128" s="193">
        <f>IF(N128="zákl. přenesená",J128,0)</f>
        <v>0</v>
      </c>
      <c r="BH128" s="193">
        <f>IF(N128="sníž. přenesená",J128,0)</f>
        <v>0</v>
      </c>
      <c r="BI128" s="193">
        <f>IF(N128="nulová",J128,0)</f>
        <v>0</v>
      </c>
      <c r="BJ128" s="18" t="s">
        <v>86</v>
      </c>
      <c r="BK128" s="193">
        <f>ROUND(I128*H128,2)</f>
        <v>0</v>
      </c>
      <c r="BL128" s="18" t="s">
        <v>166</v>
      </c>
      <c r="BM128" s="192" t="s">
        <v>176</v>
      </c>
    </row>
    <row r="129" s="2" customFormat="1" ht="24.15" customHeight="1">
      <c r="A129" s="37"/>
      <c r="B129" s="179"/>
      <c r="C129" s="180" t="s">
        <v>166</v>
      </c>
      <c r="D129" s="180" t="s">
        <v>162</v>
      </c>
      <c r="E129" s="181" t="s">
        <v>1012</v>
      </c>
      <c r="F129" s="182" t="s">
        <v>1013</v>
      </c>
      <c r="G129" s="183" t="s">
        <v>165</v>
      </c>
      <c r="H129" s="184">
        <v>0</v>
      </c>
      <c r="I129" s="185"/>
      <c r="J129" s="186">
        <f>ROUND(I129*H129,2)</f>
        <v>0</v>
      </c>
      <c r="K129" s="187"/>
      <c r="L129" s="38"/>
      <c r="M129" s="188" t="s">
        <v>1</v>
      </c>
      <c r="N129" s="189" t="s">
        <v>44</v>
      </c>
      <c r="O129" s="76"/>
      <c r="P129" s="190">
        <f>O129*H129</f>
        <v>0</v>
      </c>
      <c r="Q129" s="190">
        <v>0</v>
      </c>
      <c r="R129" s="190">
        <f>Q129*H129</f>
        <v>0</v>
      </c>
      <c r="S129" s="190">
        <v>0</v>
      </c>
      <c r="T129" s="191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2" t="s">
        <v>166</v>
      </c>
      <c r="AT129" s="192" t="s">
        <v>162</v>
      </c>
      <c r="AU129" s="192" t="s">
        <v>88</v>
      </c>
      <c r="AY129" s="18" t="s">
        <v>159</v>
      </c>
      <c r="BE129" s="193">
        <f>IF(N129="základní",J129,0)</f>
        <v>0</v>
      </c>
      <c r="BF129" s="193">
        <f>IF(N129="snížená",J129,0)</f>
        <v>0</v>
      </c>
      <c r="BG129" s="193">
        <f>IF(N129="zákl. přenesená",J129,0)</f>
        <v>0</v>
      </c>
      <c r="BH129" s="193">
        <f>IF(N129="sníž. přenesená",J129,0)</f>
        <v>0</v>
      </c>
      <c r="BI129" s="193">
        <f>IF(N129="nulová",J129,0)</f>
        <v>0</v>
      </c>
      <c r="BJ129" s="18" t="s">
        <v>86</v>
      </c>
      <c r="BK129" s="193">
        <f>ROUND(I129*H129,2)</f>
        <v>0</v>
      </c>
      <c r="BL129" s="18" t="s">
        <v>166</v>
      </c>
      <c r="BM129" s="192" t="s">
        <v>179</v>
      </c>
    </row>
    <row r="130" s="2" customFormat="1" ht="24.15" customHeight="1">
      <c r="A130" s="37"/>
      <c r="B130" s="179"/>
      <c r="C130" s="180" t="s">
        <v>181</v>
      </c>
      <c r="D130" s="180" t="s">
        <v>162</v>
      </c>
      <c r="E130" s="181" t="s">
        <v>1014</v>
      </c>
      <c r="F130" s="182" t="s">
        <v>1015</v>
      </c>
      <c r="G130" s="183" t="s">
        <v>165</v>
      </c>
      <c r="H130" s="184">
        <v>0</v>
      </c>
      <c r="I130" s="185"/>
      <c r="J130" s="186">
        <f>ROUND(I130*H130,2)</f>
        <v>0</v>
      </c>
      <c r="K130" s="187"/>
      <c r="L130" s="38"/>
      <c r="M130" s="188" t="s">
        <v>1</v>
      </c>
      <c r="N130" s="189" t="s">
        <v>44</v>
      </c>
      <c r="O130" s="76"/>
      <c r="P130" s="190">
        <f>O130*H130</f>
        <v>0</v>
      </c>
      <c r="Q130" s="190">
        <v>0</v>
      </c>
      <c r="R130" s="190">
        <f>Q130*H130</f>
        <v>0</v>
      </c>
      <c r="S130" s="190">
        <v>0</v>
      </c>
      <c r="T130" s="191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2" t="s">
        <v>166</v>
      </c>
      <c r="AT130" s="192" t="s">
        <v>162</v>
      </c>
      <c r="AU130" s="192" t="s">
        <v>88</v>
      </c>
      <c r="AY130" s="18" t="s">
        <v>159</v>
      </c>
      <c r="BE130" s="193">
        <f>IF(N130="základní",J130,0)</f>
        <v>0</v>
      </c>
      <c r="BF130" s="193">
        <f>IF(N130="snížená",J130,0)</f>
        <v>0</v>
      </c>
      <c r="BG130" s="193">
        <f>IF(N130="zákl. přenesená",J130,0)</f>
        <v>0</v>
      </c>
      <c r="BH130" s="193">
        <f>IF(N130="sníž. přenesená",J130,0)</f>
        <v>0</v>
      </c>
      <c r="BI130" s="193">
        <f>IF(N130="nulová",J130,0)</f>
        <v>0</v>
      </c>
      <c r="BJ130" s="18" t="s">
        <v>86</v>
      </c>
      <c r="BK130" s="193">
        <f>ROUND(I130*H130,2)</f>
        <v>0</v>
      </c>
      <c r="BL130" s="18" t="s">
        <v>166</v>
      </c>
      <c r="BM130" s="192" t="s">
        <v>184</v>
      </c>
    </row>
    <row r="131" s="2" customFormat="1" ht="24.15" customHeight="1">
      <c r="A131" s="37"/>
      <c r="B131" s="179"/>
      <c r="C131" s="180" t="s">
        <v>176</v>
      </c>
      <c r="D131" s="180" t="s">
        <v>162</v>
      </c>
      <c r="E131" s="181" t="s">
        <v>1016</v>
      </c>
      <c r="F131" s="182" t="s">
        <v>1017</v>
      </c>
      <c r="G131" s="183" t="s">
        <v>165</v>
      </c>
      <c r="H131" s="184">
        <v>0</v>
      </c>
      <c r="I131" s="185"/>
      <c r="J131" s="186">
        <f>ROUND(I131*H131,2)</f>
        <v>0</v>
      </c>
      <c r="K131" s="187"/>
      <c r="L131" s="38"/>
      <c r="M131" s="188" t="s">
        <v>1</v>
      </c>
      <c r="N131" s="189" t="s">
        <v>44</v>
      </c>
      <c r="O131" s="76"/>
      <c r="P131" s="190">
        <f>O131*H131</f>
        <v>0</v>
      </c>
      <c r="Q131" s="190">
        <v>0</v>
      </c>
      <c r="R131" s="190">
        <f>Q131*H131</f>
        <v>0</v>
      </c>
      <c r="S131" s="190">
        <v>0</v>
      </c>
      <c r="T131" s="191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2" t="s">
        <v>166</v>
      </c>
      <c r="AT131" s="192" t="s">
        <v>162</v>
      </c>
      <c r="AU131" s="192" t="s">
        <v>88</v>
      </c>
      <c r="AY131" s="18" t="s">
        <v>159</v>
      </c>
      <c r="BE131" s="193">
        <f>IF(N131="základní",J131,0)</f>
        <v>0</v>
      </c>
      <c r="BF131" s="193">
        <f>IF(N131="snížená",J131,0)</f>
        <v>0</v>
      </c>
      <c r="BG131" s="193">
        <f>IF(N131="zákl. přenesená",J131,0)</f>
        <v>0</v>
      </c>
      <c r="BH131" s="193">
        <f>IF(N131="sníž. přenesená",J131,0)</f>
        <v>0</v>
      </c>
      <c r="BI131" s="193">
        <f>IF(N131="nulová",J131,0)</f>
        <v>0</v>
      </c>
      <c r="BJ131" s="18" t="s">
        <v>86</v>
      </c>
      <c r="BK131" s="193">
        <f>ROUND(I131*H131,2)</f>
        <v>0</v>
      </c>
      <c r="BL131" s="18" t="s">
        <v>166</v>
      </c>
      <c r="BM131" s="192" t="s">
        <v>8</v>
      </c>
    </row>
    <row r="132" s="2" customFormat="1" ht="21.75" customHeight="1">
      <c r="A132" s="37"/>
      <c r="B132" s="179"/>
      <c r="C132" s="180" t="s">
        <v>187</v>
      </c>
      <c r="D132" s="180" t="s">
        <v>162</v>
      </c>
      <c r="E132" s="181" t="s">
        <v>1018</v>
      </c>
      <c r="F132" s="182" t="s">
        <v>1019</v>
      </c>
      <c r="G132" s="183" t="s">
        <v>165</v>
      </c>
      <c r="H132" s="184">
        <v>0</v>
      </c>
      <c r="I132" s="185"/>
      <c r="J132" s="186">
        <f>ROUND(I132*H132,2)</f>
        <v>0</v>
      </c>
      <c r="K132" s="187"/>
      <c r="L132" s="38"/>
      <c r="M132" s="188" t="s">
        <v>1</v>
      </c>
      <c r="N132" s="189" t="s">
        <v>44</v>
      </c>
      <c r="O132" s="76"/>
      <c r="P132" s="190">
        <f>O132*H132</f>
        <v>0</v>
      </c>
      <c r="Q132" s="190">
        <v>0</v>
      </c>
      <c r="R132" s="190">
        <f>Q132*H132</f>
        <v>0</v>
      </c>
      <c r="S132" s="190">
        <v>0</v>
      </c>
      <c r="T132" s="191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92" t="s">
        <v>166</v>
      </c>
      <c r="AT132" s="192" t="s">
        <v>162</v>
      </c>
      <c r="AU132" s="192" t="s">
        <v>88</v>
      </c>
      <c r="AY132" s="18" t="s">
        <v>159</v>
      </c>
      <c r="BE132" s="193">
        <f>IF(N132="základní",J132,0)</f>
        <v>0</v>
      </c>
      <c r="BF132" s="193">
        <f>IF(N132="snížená",J132,0)</f>
        <v>0</v>
      </c>
      <c r="BG132" s="193">
        <f>IF(N132="zákl. přenesená",J132,0)</f>
        <v>0</v>
      </c>
      <c r="BH132" s="193">
        <f>IF(N132="sníž. přenesená",J132,0)</f>
        <v>0</v>
      </c>
      <c r="BI132" s="193">
        <f>IF(N132="nulová",J132,0)</f>
        <v>0</v>
      </c>
      <c r="BJ132" s="18" t="s">
        <v>86</v>
      </c>
      <c r="BK132" s="193">
        <f>ROUND(I132*H132,2)</f>
        <v>0</v>
      </c>
      <c r="BL132" s="18" t="s">
        <v>166</v>
      </c>
      <c r="BM132" s="192" t="s">
        <v>190</v>
      </c>
    </row>
    <row r="133" s="2" customFormat="1" ht="16.5" customHeight="1">
      <c r="A133" s="37"/>
      <c r="B133" s="179"/>
      <c r="C133" s="180" t="s">
        <v>179</v>
      </c>
      <c r="D133" s="180" t="s">
        <v>162</v>
      </c>
      <c r="E133" s="181" t="s">
        <v>1020</v>
      </c>
      <c r="F133" s="182" t="s">
        <v>1021</v>
      </c>
      <c r="G133" s="183" t="s">
        <v>165</v>
      </c>
      <c r="H133" s="184">
        <v>0</v>
      </c>
      <c r="I133" s="185"/>
      <c r="J133" s="186">
        <f>ROUND(I133*H133,2)</f>
        <v>0</v>
      </c>
      <c r="K133" s="187"/>
      <c r="L133" s="38"/>
      <c r="M133" s="188" t="s">
        <v>1</v>
      </c>
      <c r="N133" s="189" t="s">
        <v>44</v>
      </c>
      <c r="O133" s="76"/>
      <c r="P133" s="190">
        <f>O133*H133</f>
        <v>0</v>
      </c>
      <c r="Q133" s="190">
        <v>0</v>
      </c>
      <c r="R133" s="190">
        <f>Q133*H133</f>
        <v>0</v>
      </c>
      <c r="S133" s="190">
        <v>0</v>
      </c>
      <c r="T133" s="191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2" t="s">
        <v>166</v>
      </c>
      <c r="AT133" s="192" t="s">
        <v>162</v>
      </c>
      <c r="AU133" s="192" t="s">
        <v>88</v>
      </c>
      <c r="AY133" s="18" t="s">
        <v>159</v>
      </c>
      <c r="BE133" s="193">
        <f>IF(N133="základní",J133,0)</f>
        <v>0</v>
      </c>
      <c r="BF133" s="193">
        <f>IF(N133="snížená",J133,0)</f>
        <v>0</v>
      </c>
      <c r="BG133" s="193">
        <f>IF(N133="zákl. přenesená",J133,0)</f>
        <v>0</v>
      </c>
      <c r="BH133" s="193">
        <f>IF(N133="sníž. přenesená",J133,0)</f>
        <v>0</v>
      </c>
      <c r="BI133" s="193">
        <f>IF(N133="nulová",J133,0)</f>
        <v>0</v>
      </c>
      <c r="BJ133" s="18" t="s">
        <v>86</v>
      </c>
      <c r="BK133" s="193">
        <f>ROUND(I133*H133,2)</f>
        <v>0</v>
      </c>
      <c r="BL133" s="18" t="s">
        <v>166</v>
      </c>
      <c r="BM133" s="192" t="s">
        <v>193</v>
      </c>
    </row>
    <row r="134" s="2" customFormat="1" ht="24.15" customHeight="1">
      <c r="A134" s="37"/>
      <c r="B134" s="179"/>
      <c r="C134" s="180" t="s">
        <v>194</v>
      </c>
      <c r="D134" s="180" t="s">
        <v>162</v>
      </c>
      <c r="E134" s="181" t="s">
        <v>1022</v>
      </c>
      <c r="F134" s="182" t="s">
        <v>1023</v>
      </c>
      <c r="G134" s="183" t="s">
        <v>330</v>
      </c>
      <c r="H134" s="184">
        <v>0</v>
      </c>
      <c r="I134" s="185"/>
      <c r="J134" s="186">
        <f>ROUND(I134*H134,2)</f>
        <v>0</v>
      </c>
      <c r="K134" s="187"/>
      <c r="L134" s="38"/>
      <c r="M134" s="188" t="s">
        <v>1</v>
      </c>
      <c r="N134" s="189" t="s">
        <v>44</v>
      </c>
      <c r="O134" s="76"/>
      <c r="P134" s="190">
        <f>O134*H134</f>
        <v>0</v>
      </c>
      <c r="Q134" s="190">
        <v>0</v>
      </c>
      <c r="R134" s="190">
        <f>Q134*H134</f>
        <v>0</v>
      </c>
      <c r="S134" s="190">
        <v>0</v>
      </c>
      <c r="T134" s="191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92" t="s">
        <v>166</v>
      </c>
      <c r="AT134" s="192" t="s">
        <v>162</v>
      </c>
      <c r="AU134" s="192" t="s">
        <v>88</v>
      </c>
      <c r="AY134" s="18" t="s">
        <v>159</v>
      </c>
      <c r="BE134" s="193">
        <f>IF(N134="základní",J134,0)</f>
        <v>0</v>
      </c>
      <c r="BF134" s="193">
        <f>IF(N134="snížená",J134,0)</f>
        <v>0</v>
      </c>
      <c r="BG134" s="193">
        <f>IF(N134="zákl. přenesená",J134,0)</f>
        <v>0</v>
      </c>
      <c r="BH134" s="193">
        <f>IF(N134="sníž. přenesená",J134,0)</f>
        <v>0</v>
      </c>
      <c r="BI134" s="193">
        <f>IF(N134="nulová",J134,0)</f>
        <v>0</v>
      </c>
      <c r="BJ134" s="18" t="s">
        <v>86</v>
      </c>
      <c r="BK134" s="193">
        <f>ROUND(I134*H134,2)</f>
        <v>0</v>
      </c>
      <c r="BL134" s="18" t="s">
        <v>166</v>
      </c>
      <c r="BM134" s="192" t="s">
        <v>197</v>
      </c>
    </row>
    <row r="135" s="2" customFormat="1" ht="24.15" customHeight="1">
      <c r="A135" s="37"/>
      <c r="B135" s="179"/>
      <c r="C135" s="180" t="s">
        <v>184</v>
      </c>
      <c r="D135" s="180" t="s">
        <v>162</v>
      </c>
      <c r="E135" s="181" t="s">
        <v>649</v>
      </c>
      <c r="F135" s="182" t="s">
        <v>650</v>
      </c>
      <c r="G135" s="183" t="s">
        <v>165</v>
      </c>
      <c r="H135" s="184">
        <v>0</v>
      </c>
      <c r="I135" s="185"/>
      <c r="J135" s="186">
        <f>ROUND(I135*H135,2)</f>
        <v>0</v>
      </c>
      <c r="K135" s="187"/>
      <c r="L135" s="38"/>
      <c r="M135" s="188" t="s">
        <v>1</v>
      </c>
      <c r="N135" s="189" t="s">
        <v>44</v>
      </c>
      <c r="O135" s="76"/>
      <c r="P135" s="190">
        <f>O135*H135</f>
        <v>0</v>
      </c>
      <c r="Q135" s="190">
        <v>0</v>
      </c>
      <c r="R135" s="190">
        <f>Q135*H135</f>
        <v>0</v>
      </c>
      <c r="S135" s="190">
        <v>0</v>
      </c>
      <c r="T135" s="191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92" t="s">
        <v>166</v>
      </c>
      <c r="AT135" s="192" t="s">
        <v>162</v>
      </c>
      <c r="AU135" s="192" t="s">
        <v>88</v>
      </c>
      <c r="AY135" s="18" t="s">
        <v>159</v>
      </c>
      <c r="BE135" s="193">
        <f>IF(N135="základní",J135,0)</f>
        <v>0</v>
      </c>
      <c r="BF135" s="193">
        <f>IF(N135="snížená",J135,0)</f>
        <v>0</v>
      </c>
      <c r="BG135" s="193">
        <f>IF(N135="zákl. přenesená",J135,0)</f>
        <v>0</v>
      </c>
      <c r="BH135" s="193">
        <f>IF(N135="sníž. přenesená",J135,0)</f>
        <v>0</v>
      </c>
      <c r="BI135" s="193">
        <f>IF(N135="nulová",J135,0)</f>
        <v>0</v>
      </c>
      <c r="BJ135" s="18" t="s">
        <v>86</v>
      </c>
      <c r="BK135" s="193">
        <f>ROUND(I135*H135,2)</f>
        <v>0</v>
      </c>
      <c r="BL135" s="18" t="s">
        <v>166</v>
      </c>
      <c r="BM135" s="192" t="s">
        <v>200</v>
      </c>
    </row>
    <row r="136" s="2" customFormat="1" ht="24.15" customHeight="1">
      <c r="A136" s="37"/>
      <c r="B136" s="179"/>
      <c r="C136" s="180" t="s">
        <v>201</v>
      </c>
      <c r="D136" s="180" t="s">
        <v>162</v>
      </c>
      <c r="E136" s="181" t="s">
        <v>1024</v>
      </c>
      <c r="F136" s="182" t="s">
        <v>1025</v>
      </c>
      <c r="G136" s="183" t="s">
        <v>165</v>
      </c>
      <c r="H136" s="184">
        <v>0</v>
      </c>
      <c r="I136" s="185"/>
      <c r="J136" s="186">
        <f>ROUND(I136*H136,2)</f>
        <v>0</v>
      </c>
      <c r="K136" s="187"/>
      <c r="L136" s="38"/>
      <c r="M136" s="188" t="s">
        <v>1</v>
      </c>
      <c r="N136" s="189" t="s">
        <v>44</v>
      </c>
      <c r="O136" s="76"/>
      <c r="P136" s="190">
        <f>O136*H136</f>
        <v>0</v>
      </c>
      <c r="Q136" s="190">
        <v>0</v>
      </c>
      <c r="R136" s="190">
        <f>Q136*H136</f>
        <v>0</v>
      </c>
      <c r="S136" s="190">
        <v>0</v>
      </c>
      <c r="T136" s="191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2" t="s">
        <v>166</v>
      </c>
      <c r="AT136" s="192" t="s">
        <v>162</v>
      </c>
      <c r="AU136" s="192" t="s">
        <v>88</v>
      </c>
      <c r="AY136" s="18" t="s">
        <v>159</v>
      </c>
      <c r="BE136" s="193">
        <f>IF(N136="základní",J136,0)</f>
        <v>0</v>
      </c>
      <c r="BF136" s="193">
        <f>IF(N136="snížená",J136,0)</f>
        <v>0</v>
      </c>
      <c r="BG136" s="193">
        <f>IF(N136="zákl. přenesená",J136,0)</f>
        <v>0</v>
      </c>
      <c r="BH136" s="193">
        <f>IF(N136="sníž. přenesená",J136,0)</f>
        <v>0</v>
      </c>
      <c r="BI136" s="193">
        <f>IF(N136="nulová",J136,0)</f>
        <v>0</v>
      </c>
      <c r="BJ136" s="18" t="s">
        <v>86</v>
      </c>
      <c r="BK136" s="193">
        <f>ROUND(I136*H136,2)</f>
        <v>0</v>
      </c>
      <c r="BL136" s="18" t="s">
        <v>166</v>
      </c>
      <c r="BM136" s="192" t="s">
        <v>204</v>
      </c>
    </row>
    <row r="137" s="12" customFormat="1" ht="22.8" customHeight="1">
      <c r="A137" s="12"/>
      <c r="B137" s="166"/>
      <c r="C137" s="12"/>
      <c r="D137" s="167" t="s">
        <v>78</v>
      </c>
      <c r="E137" s="177" t="s">
        <v>166</v>
      </c>
      <c r="F137" s="177" t="s">
        <v>170</v>
      </c>
      <c r="G137" s="12"/>
      <c r="H137" s="12"/>
      <c r="I137" s="169"/>
      <c r="J137" s="178">
        <f>BK137</f>
        <v>0</v>
      </c>
      <c r="K137" s="12"/>
      <c r="L137" s="166"/>
      <c r="M137" s="171"/>
      <c r="N137" s="172"/>
      <c r="O137" s="172"/>
      <c r="P137" s="173">
        <f>SUM(P138:P139)</f>
        <v>0</v>
      </c>
      <c r="Q137" s="172"/>
      <c r="R137" s="173">
        <f>SUM(R138:R139)</f>
        <v>0</v>
      </c>
      <c r="S137" s="172"/>
      <c r="T137" s="174">
        <f>SUM(T138:T139)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67" t="s">
        <v>86</v>
      </c>
      <c r="AT137" s="175" t="s">
        <v>78</v>
      </c>
      <c r="AU137" s="175" t="s">
        <v>86</v>
      </c>
      <c r="AY137" s="167" t="s">
        <v>159</v>
      </c>
      <c r="BK137" s="176">
        <f>SUM(BK138:BK139)</f>
        <v>0</v>
      </c>
    </row>
    <row r="138" s="2" customFormat="1" ht="16.5" customHeight="1">
      <c r="A138" s="37"/>
      <c r="B138" s="179"/>
      <c r="C138" s="180" t="s">
        <v>8</v>
      </c>
      <c r="D138" s="180" t="s">
        <v>162</v>
      </c>
      <c r="E138" s="181" t="s">
        <v>1026</v>
      </c>
      <c r="F138" s="182" t="s">
        <v>1027</v>
      </c>
      <c r="G138" s="183" t="s">
        <v>165</v>
      </c>
      <c r="H138" s="184">
        <v>0</v>
      </c>
      <c r="I138" s="185"/>
      <c r="J138" s="186">
        <f>ROUND(I138*H138,2)</f>
        <v>0</v>
      </c>
      <c r="K138" s="187"/>
      <c r="L138" s="38"/>
      <c r="M138" s="188" t="s">
        <v>1</v>
      </c>
      <c r="N138" s="189" t="s">
        <v>44</v>
      </c>
      <c r="O138" s="76"/>
      <c r="P138" s="190">
        <f>O138*H138</f>
        <v>0</v>
      </c>
      <c r="Q138" s="190">
        <v>0</v>
      </c>
      <c r="R138" s="190">
        <f>Q138*H138</f>
        <v>0</v>
      </c>
      <c r="S138" s="190">
        <v>0</v>
      </c>
      <c r="T138" s="191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2" t="s">
        <v>166</v>
      </c>
      <c r="AT138" s="192" t="s">
        <v>162</v>
      </c>
      <c r="AU138" s="192" t="s">
        <v>88</v>
      </c>
      <c r="AY138" s="18" t="s">
        <v>159</v>
      </c>
      <c r="BE138" s="193">
        <f>IF(N138="základní",J138,0)</f>
        <v>0</v>
      </c>
      <c r="BF138" s="193">
        <f>IF(N138="snížená",J138,0)</f>
        <v>0</v>
      </c>
      <c r="BG138" s="193">
        <f>IF(N138="zákl. přenesená",J138,0)</f>
        <v>0</v>
      </c>
      <c r="BH138" s="193">
        <f>IF(N138="sníž. přenesená",J138,0)</f>
        <v>0</v>
      </c>
      <c r="BI138" s="193">
        <f>IF(N138="nulová",J138,0)</f>
        <v>0</v>
      </c>
      <c r="BJ138" s="18" t="s">
        <v>86</v>
      </c>
      <c r="BK138" s="193">
        <f>ROUND(I138*H138,2)</f>
        <v>0</v>
      </c>
      <c r="BL138" s="18" t="s">
        <v>166</v>
      </c>
      <c r="BM138" s="192" t="s">
        <v>207</v>
      </c>
    </row>
    <row r="139" s="2" customFormat="1" ht="16.5" customHeight="1">
      <c r="A139" s="37"/>
      <c r="B139" s="179"/>
      <c r="C139" s="218" t="s">
        <v>208</v>
      </c>
      <c r="D139" s="218" t="s">
        <v>319</v>
      </c>
      <c r="E139" s="219" t="s">
        <v>1028</v>
      </c>
      <c r="F139" s="220" t="s">
        <v>1029</v>
      </c>
      <c r="G139" s="221" t="s">
        <v>330</v>
      </c>
      <c r="H139" s="222">
        <v>0</v>
      </c>
      <c r="I139" s="223"/>
      <c r="J139" s="224">
        <f>ROUND(I139*H139,2)</f>
        <v>0</v>
      </c>
      <c r="K139" s="225"/>
      <c r="L139" s="226"/>
      <c r="M139" s="227" t="s">
        <v>1</v>
      </c>
      <c r="N139" s="228" t="s">
        <v>44</v>
      </c>
      <c r="O139" s="76"/>
      <c r="P139" s="190">
        <f>O139*H139</f>
        <v>0</v>
      </c>
      <c r="Q139" s="190">
        <v>0</v>
      </c>
      <c r="R139" s="190">
        <f>Q139*H139</f>
        <v>0</v>
      </c>
      <c r="S139" s="190">
        <v>0</v>
      </c>
      <c r="T139" s="191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92" t="s">
        <v>179</v>
      </c>
      <c r="AT139" s="192" t="s">
        <v>319</v>
      </c>
      <c r="AU139" s="192" t="s">
        <v>88</v>
      </c>
      <c r="AY139" s="18" t="s">
        <v>159</v>
      </c>
      <c r="BE139" s="193">
        <f>IF(N139="základní",J139,0)</f>
        <v>0</v>
      </c>
      <c r="BF139" s="193">
        <f>IF(N139="snížená",J139,0)</f>
        <v>0</v>
      </c>
      <c r="BG139" s="193">
        <f>IF(N139="zákl. přenesená",J139,0)</f>
        <v>0</v>
      </c>
      <c r="BH139" s="193">
        <f>IF(N139="sníž. přenesená",J139,0)</f>
        <v>0</v>
      </c>
      <c r="BI139" s="193">
        <f>IF(N139="nulová",J139,0)</f>
        <v>0</v>
      </c>
      <c r="BJ139" s="18" t="s">
        <v>86</v>
      </c>
      <c r="BK139" s="193">
        <f>ROUND(I139*H139,2)</f>
        <v>0</v>
      </c>
      <c r="BL139" s="18" t="s">
        <v>166</v>
      </c>
      <c r="BM139" s="192" t="s">
        <v>211</v>
      </c>
    </row>
    <row r="140" s="12" customFormat="1" ht="22.8" customHeight="1">
      <c r="A140" s="12"/>
      <c r="B140" s="166"/>
      <c r="C140" s="12"/>
      <c r="D140" s="167" t="s">
        <v>78</v>
      </c>
      <c r="E140" s="177" t="s">
        <v>179</v>
      </c>
      <c r="F140" s="177" t="s">
        <v>1030</v>
      </c>
      <c r="G140" s="12"/>
      <c r="H140" s="12"/>
      <c r="I140" s="169"/>
      <c r="J140" s="178">
        <f>BK140</f>
        <v>0</v>
      </c>
      <c r="K140" s="12"/>
      <c r="L140" s="166"/>
      <c r="M140" s="171"/>
      <c r="N140" s="172"/>
      <c r="O140" s="172"/>
      <c r="P140" s="173">
        <f>SUM(P141:P150)</f>
        <v>0</v>
      </c>
      <c r="Q140" s="172"/>
      <c r="R140" s="173">
        <f>SUM(R141:R150)</f>
        <v>0</v>
      </c>
      <c r="S140" s="172"/>
      <c r="T140" s="174">
        <f>SUM(T141:T150)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67" t="s">
        <v>86</v>
      </c>
      <c r="AT140" s="175" t="s">
        <v>78</v>
      </c>
      <c r="AU140" s="175" t="s">
        <v>86</v>
      </c>
      <c r="AY140" s="167" t="s">
        <v>159</v>
      </c>
      <c r="BK140" s="176">
        <f>SUM(BK141:BK150)</f>
        <v>0</v>
      </c>
    </row>
    <row r="141" s="2" customFormat="1" ht="24.15" customHeight="1">
      <c r="A141" s="37"/>
      <c r="B141" s="179"/>
      <c r="C141" s="180" t="s">
        <v>190</v>
      </c>
      <c r="D141" s="180" t="s">
        <v>162</v>
      </c>
      <c r="E141" s="181" t="s">
        <v>1031</v>
      </c>
      <c r="F141" s="182" t="s">
        <v>1032</v>
      </c>
      <c r="G141" s="183" t="s">
        <v>313</v>
      </c>
      <c r="H141" s="184">
        <v>0</v>
      </c>
      <c r="I141" s="185"/>
      <c r="J141" s="186">
        <f>ROUND(I141*H141,2)</f>
        <v>0</v>
      </c>
      <c r="K141" s="187"/>
      <c r="L141" s="38"/>
      <c r="M141" s="188" t="s">
        <v>1</v>
      </c>
      <c r="N141" s="189" t="s">
        <v>44</v>
      </c>
      <c r="O141" s="76"/>
      <c r="P141" s="190">
        <f>O141*H141</f>
        <v>0</v>
      </c>
      <c r="Q141" s="190">
        <v>0</v>
      </c>
      <c r="R141" s="190">
        <f>Q141*H141</f>
        <v>0</v>
      </c>
      <c r="S141" s="190">
        <v>0</v>
      </c>
      <c r="T141" s="191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92" t="s">
        <v>166</v>
      </c>
      <c r="AT141" s="192" t="s">
        <v>162</v>
      </c>
      <c r="AU141" s="192" t="s">
        <v>88</v>
      </c>
      <c r="AY141" s="18" t="s">
        <v>159</v>
      </c>
      <c r="BE141" s="193">
        <f>IF(N141="základní",J141,0)</f>
        <v>0</v>
      </c>
      <c r="BF141" s="193">
        <f>IF(N141="snížená",J141,0)</f>
        <v>0</v>
      </c>
      <c r="BG141" s="193">
        <f>IF(N141="zákl. přenesená",J141,0)</f>
        <v>0</v>
      </c>
      <c r="BH141" s="193">
        <f>IF(N141="sníž. přenesená",J141,0)</f>
        <v>0</v>
      </c>
      <c r="BI141" s="193">
        <f>IF(N141="nulová",J141,0)</f>
        <v>0</v>
      </c>
      <c r="BJ141" s="18" t="s">
        <v>86</v>
      </c>
      <c r="BK141" s="193">
        <f>ROUND(I141*H141,2)</f>
        <v>0</v>
      </c>
      <c r="BL141" s="18" t="s">
        <v>166</v>
      </c>
      <c r="BM141" s="192" t="s">
        <v>214</v>
      </c>
    </row>
    <row r="142" s="2" customFormat="1" ht="33" customHeight="1">
      <c r="A142" s="37"/>
      <c r="B142" s="179"/>
      <c r="C142" s="180" t="s">
        <v>215</v>
      </c>
      <c r="D142" s="180" t="s">
        <v>162</v>
      </c>
      <c r="E142" s="181" t="s">
        <v>1033</v>
      </c>
      <c r="F142" s="182" t="s">
        <v>1034</v>
      </c>
      <c r="G142" s="183" t="s">
        <v>555</v>
      </c>
      <c r="H142" s="184">
        <v>0</v>
      </c>
      <c r="I142" s="185"/>
      <c r="J142" s="186">
        <f>ROUND(I142*H142,2)</f>
        <v>0</v>
      </c>
      <c r="K142" s="187"/>
      <c r="L142" s="38"/>
      <c r="M142" s="188" t="s">
        <v>1</v>
      </c>
      <c r="N142" s="189" t="s">
        <v>44</v>
      </c>
      <c r="O142" s="76"/>
      <c r="P142" s="190">
        <f>O142*H142</f>
        <v>0</v>
      </c>
      <c r="Q142" s="190">
        <v>0</v>
      </c>
      <c r="R142" s="190">
        <f>Q142*H142</f>
        <v>0</v>
      </c>
      <c r="S142" s="190">
        <v>0</v>
      </c>
      <c r="T142" s="191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92" t="s">
        <v>166</v>
      </c>
      <c r="AT142" s="192" t="s">
        <v>162</v>
      </c>
      <c r="AU142" s="192" t="s">
        <v>88</v>
      </c>
      <c r="AY142" s="18" t="s">
        <v>159</v>
      </c>
      <c r="BE142" s="193">
        <f>IF(N142="základní",J142,0)</f>
        <v>0</v>
      </c>
      <c r="BF142" s="193">
        <f>IF(N142="snížená",J142,0)</f>
        <v>0</v>
      </c>
      <c r="BG142" s="193">
        <f>IF(N142="zákl. přenesená",J142,0)</f>
        <v>0</v>
      </c>
      <c r="BH142" s="193">
        <f>IF(N142="sníž. přenesená",J142,0)</f>
        <v>0</v>
      </c>
      <c r="BI142" s="193">
        <f>IF(N142="nulová",J142,0)</f>
        <v>0</v>
      </c>
      <c r="BJ142" s="18" t="s">
        <v>86</v>
      </c>
      <c r="BK142" s="193">
        <f>ROUND(I142*H142,2)</f>
        <v>0</v>
      </c>
      <c r="BL142" s="18" t="s">
        <v>166</v>
      </c>
      <c r="BM142" s="192" t="s">
        <v>219</v>
      </c>
    </row>
    <row r="143" s="2" customFormat="1" ht="16.5" customHeight="1">
      <c r="A143" s="37"/>
      <c r="B143" s="179"/>
      <c r="C143" s="218" t="s">
        <v>193</v>
      </c>
      <c r="D143" s="218" t="s">
        <v>319</v>
      </c>
      <c r="E143" s="219" t="s">
        <v>1035</v>
      </c>
      <c r="F143" s="220" t="s">
        <v>1036</v>
      </c>
      <c r="G143" s="221" t="s">
        <v>555</v>
      </c>
      <c r="H143" s="222">
        <v>0</v>
      </c>
      <c r="I143" s="223"/>
      <c r="J143" s="224">
        <f>ROUND(I143*H143,2)</f>
        <v>0</v>
      </c>
      <c r="K143" s="225"/>
      <c r="L143" s="226"/>
      <c r="M143" s="227" t="s">
        <v>1</v>
      </c>
      <c r="N143" s="228" t="s">
        <v>44</v>
      </c>
      <c r="O143" s="76"/>
      <c r="P143" s="190">
        <f>O143*H143</f>
        <v>0</v>
      </c>
      <c r="Q143" s="190">
        <v>0</v>
      </c>
      <c r="R143" s="190">
        <f>Q143*H143</f>
        <v>0</v>
      </c>
      <c r="S143" s="190">
        <v>0</v>
      </c>
      <c r="T143" s="191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92" t="s">
        <v>179</v>
      </c>
      <c r="AT143" s="192" t="s">
        <v>319</v>
      </c>
      <c r="AU143" s="192" t="s">
        <v>88</v>
      </c>
      <c r="AY143" s="18" t="s">
        <v>159</v>
      </c>
      <c r="BE143" s="193">
        <f>IF(N143="základní",J143,0)</f>
        <v>0</v>
      </c>
      <c r="BF143" s="193">
        <f>IF(N143="snížená",J143,0)</f>
        <v>0</v>
      </c>
      <c r="BG143" s="193">
        <f>IF(N143="zákl. přenesená",J143,0)</f>
        <v>0</v>
      </c>
      <c r="BH143" s="193">
        <f>IF(N143="sníž. přenesená",J143,0)</f>
        <v>0</v>
      </c>
      <c r="BI143" s="193">
        <f>IF(N143="nulová",J143,0)</f>
        <v>0</v>
      </c>
      <c r="BJ143" s="18" t="s">
        <v>86</v>
      </c>
      <c r="BK143" s="193">
        <f>ROUND(I143*H143,2)</f>
        <v>0</v>
      </c>
      <c r="BL143" s="18" t="s">
        <v>166</v>
      </c>
      <c r="BM143" s="192" t="s">
        <v>221</v>
      </c>
    </row>
    <row r="144" s="2" customFormat="1" ht="16.5" customHeight="1">
      <c r="A144" s="37"/>
      <c r="B144" s="179"/>
      <c r="C144" s="218" t="s">
        <v>222</v>
      </c>
      <c r="D144" s="218" t="s">
        <v>319</v>
      </c>
      <c r="E144" s="219" t="s">
        <v>1037</v>
      </c>
      <c r="F144" s="220" t="s">
        <v>1038</v>
      </c>
      <c r="G144" s="221" t="s">
        <v>555</v>
      </c>
      <c r="H144" s="222">
        <v>0</v>
      </c>
      <c r="I144" s="223"/>
      <c r="J144" s="224">
        <f>ROUND(I144*H144,2)</f>
        <v>0</v>
      </c>
      <c r="K144" s="225"/>
      <c r="L144" s="226"/>
      <c r="M144" s="227" t="s">
        <v>1</v>
      </c>
      <c r="N144" s="228" t="s">
        <v>44</v>
      </c>
      <c r="O144" s="76"/>
      <c r="P144" s="190">
        <f>O144*H144</f>
        <v>0</v>
      </c>
      <c r="Q144" s="190">
        <v>0</v>
      </c>
      <c r="R144" s="190">
        <f>Q144*H144</f>
        <v>0</v>
      </c>
      <c r="S144" s="190">
        <v>0</v>
      </c>
      <c r="T144" s="191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92" t="s">
        <v>179</v>
      </c>
      <c r="AT144" s="192" t="s">
        <v>319</v>
      </c>
      <c r="AU144" s="192" t="s">
        <v>88</v>
      </c>
      <c r="AY144" s="18" t="s">
        <v>159</v>
      </c>
      <c r="BE144" s="193">
        <f>IF(N144="základní",J144,0)</f>
        <v>0</v>
      </c>
      <c r="BF144" s="193">
        <f>IF(N144="snížená",J144,0)</f>
        <v>0</v>
      </c>
      <c r="BG144" s="193">
        <f>IF(N144="zákl. přenesená",J144,0)</f>
        <v>0</v>
      </c>
      <c r="BH144" s="193">
        <f>IF(N144="sníž. přenesená",J144,0)</f>
        <v>0</v>
      </c>
      <c r="BI144" s="193">
        <f>IF(N144="nulová",J144,0)</f>
        <v>0</v>
      </c>
      <c r="BJ144" s="18" t="s">
        <v>86</v>
      </c>
      <c r="BK144" s="193">
        <f>ROUND(I144*H144,2)</f>
        <v>0</v>
      </c>
      <c r="BL144" s="18" t="s">
        <v>166</v>
      </c>
      <c r="BM144" s="192" t="s">
        <v>224</v>
      </c>
    </row>
    <row r="145" s="2" customFormat="1" ht="16.5" customHeight="1">
      <c r="A145" s="37"/>
      <c r="B145" s="179"/>
      <c r="C145" s="218" t="s">
        <v>197</v>
      </c>
      <c r="D145" s="218" t="s">
        <v>319</v>
      </c>
      <c r="E145" s="219" t="s">
        <v>1039</v>
      </c>
      <c r="F145" s="220" t="s">
        <v>1040</v>
      </c>
      <c r="G145" s="221" t="s">
        <v>555</v>
      </c>
      <c r="H145" s="222">
        <v>0</v>
      </c>
      <c r="I145" s="223"/>
      <c r="J145" s="224">
        <f>ROUND(I145*H145,2)</f>
        <v>0</v>
      </c>
      <c r="K145" s="225"/>
      <c r="L145" s="226"/>
      <c r="M145" s="227" t="s">
        <v>1</v>
      </c>
      <c r="N145" s="228" t="s">
        <v>44</v>
      </c>
      <c r="O145" s="76"/>
      <c r="P145" s="190">
        <f>O145*H145</f>
        <v>0</v>
      </c>
      <c r="Q145" s="190">
        <v>0</v>
      </c>
      <c r="R145" s="190">
        <f>Q145*H145</f>
        <v>0</v>
      </c>
      <c r="S145" s="190">
        <v>0</v>
      </c>
      <c r="T145" s="191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92" t="s">
        <v>179</v>
      </c>
      <c r="AT145" s="192" t="s">
        <v>319</v>
      </c>
      <c r="AU145" s="192" t="s">
        <v>88</v>
      </c>
      <c r="AY145" s="18" t="s">
        <v>159</v>
      </c>
      <c r="BE145" s="193">
        <f>IF(N145="základní",J145,0)</f>
        <v>0</v>
      </c>
      <c r="BF145" s="193">
        <f>IF(N145="snížená",J145,0)</f>
        <v>0</v>
      </c>
      <c r="BG145" s="193">
        <f>IF(N145="zákl. přenesená",J145,0)</f>
        <v>0</v>
      </c>
      <c r="BH145" s="193">
        <f>IF(N145="sníž. přenesená",J145,0)</f>
        <v>0</v>
      </c>
      <c r="BI145" s="193">
        <f>IF(N145="nulová",J145,0)</f>
        <v>0</v>
      </c>
      <c r="BJ145" s="18" t="s">
        <v>86</v>
      </c>
      <c r="BK145" s="193">
        <f>ROUND(I145*H145,2)</f>
        <v>0</v>
      </c>
      <c r="BL145" s="18" t="s">
        <v>166</v>
      </c>
      <c r="BM145" s="192" t="s">
        <v>226</v>
      </c>
    </row>
    <row r="146" s="2" customFormat="1" ht="16.5" customHeight="1">
      <c r="A146" s="37"/>
      <c r="B146" s="179"/>
      <c r="C146" s="218" t="s">
        <v>227</v>
      </c>
      <c r="D146" s="218" t="s">
        <v>319</v>
      </c>
      <c r="E146" s="219" t="s">
        <v>1041</v>
      </c>
      <c r="F146" s="220" t="s">
        <v>1042</v>
      </c>
      <c r="G146" s="221" t="s">
        <v>555</v>
      </c>
      <c r="H146" s="222">
        <v>0</v>
      </c>
      <c r="I146" s="223"/>
      <c r="J146" s="224">
        <f>ROUND(I146*H146,2)</f>
        <v>0</v>
      </c>
      <c r="K146" s="225"/>
      <c r="L146" s="226"/>
      <c r="M146" s="227" t="s">
        <v>1</v>
      </c>
      <c r="N146" s="228" t="s">
        <v>44</v>
      </c>
      <c r="O146" s="76"/>
      <c r="P146" s="190">
        <f>O146*H146</f>
        <v>0</v>
      </c>
      <c r="Q146" s="190">
        <v>0</v>
      </c>
      <c r="R146" s="190">
        <f>Q146*H146</f>
        <v>0</v>
      </c>
      <c r="S146" s="190">
        <v>0</v>
      </c>
      <c r="T146" s="191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92" t="s">
        <v>179</v>
      </c>
      <c r="AT146" s="192" t="s">
        <v>319</v>
      </c>
      <c r="AU146" s="192" t="s">
        <v>88</v>
      </c>
      <c r="AY146" s="18" t="s">
        <v>159</v>
      </c>
      <c r="BE146" s="193">
        <f>IF(N146="základní",J146,0)</f>
        <v>0</v>
      </c>
      <c r="BF146" s="193">
        <f>IF(N146="snížená",J146,0)</f>
        <v>0</v>
      </c>
      <c r="BG146" s="193">
        <f>IF(N146="zákl. přenesená",J146,0)</f>
        <v>0</v>
      </c>
      <c r="BH146" s="193">
        <f>IF(N146="sníž. přenesená",J146,0)</f>
        <v>0</v>
      </c>
      <c r="BI146" s="193">
        <f>IF(N146="nulová",J146,0)</f>
        <v>0</v>
      </c>
      <c r="BJ146" s="18" t="s">
        <v>86</v>
      </c>
      <c r="BK146" s="193">
        <f>ROUND(I146*H146,2)</f>
        <v>0</v>
      </c>
      <c r="BL146" s="18" t="s">
        <v>166</v>
      </c>
      <c r="BM146" s="192" t="s">
        <v>229</v>
      </c>
    </row>
    <row r="147" s="2" customFormat="1" ht="33" customHeight="1">
      <c r="A147" s="37"/>
      <c r="B147" s="179"/>
      <c r="C147" s="180" t="s">
        <v>200</v>
      </c>
      <c r="D147" s="180" t="s">
        <v>162</v>
      </c>
      <c r="E147" s="181" t="s">
        <v>1043</v>
      </c>
      <c r="F147" s="182" t="s">
        <v>1044</v>
      </c>
      <c r="G147" s="183" t="s">
        <v>555</v>
      </c>
      <c r="H147" s="184">
        <v>0</v>
      </c>
      <c r="I147" s="185"/>
      <c r="J147" s="186">
        <f>ROUND(I147*H147,2)</f>
        <v>0</v>
      </c>
      <c r="K147" s="187"/>
      <c r="L147" s="38"/>
      <c r="M147" s="188" t="s">
        <v>1</v>
      </c>
      <c r="N147" s="189" t="s">
        <v>44</v>
      </c>
      <c r="O147" s="76"/>
      <c r="P147" s="190">
        <f>O147*H147</f>
        <v>0</v>
      </c>
      <c r="Q147" s="190">
        <v>0</v>
      </c>
      <c r="R147" s="190">
        <f>Q147*H147</f>
        <v>0</v>
      </c>
      <c r="S147" s="190">
        <v>0</v>
      </c>
      <c r="T147" s="191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92" t="s">
        <v>166</v>
      </c>
      <c r="AT147" s="192" t="s">
        <v>162</v>
      </c>
      <c r="AU147" s="192" t="s">
        <v>88</v>
      </c>
      <c r="AY147" s="18" t="s">
        <v>159</v>
      </c>
      <c r="BE147" s="193">
        <f>IF(N147="základní",J147,0)</f>
        <v>0</v>
      </c>
      <c r="BF147" s="193">
        <f>IF(N147="snížená",J147,0)</f>
        <v>0</v>
      </c>
      <c r="BG147" s="193">
        <f>IF(N147="zákl. přenesená",J147,0)</f>
        <v>0</v>
      </c>
      <c r="BH147" s="193">
        <f>IF(N147="sníž. přenesená",J147,0)</f>
        <v>0</v>
      </c>
      <c r="BI147" s="193">
        <f>IF(N147="nulová",J147,0)</f>
        <v>0</v>
      </c>
      <c r="BJ147" s="18" t="s">
        <v>86</v>
      </c>
      <c r="BK147" s="193">
        <f>ROUND(I147*H147,2)</f>
        <v>0</v>
      </c>
      <c r="BL147" s="18" t="s">
        <v>166</v>
      </c>
      <c r="BM147" s="192" t="s">
        <v>231</v>
      </c>
    </row>
    <row r="148" s="2" customFormat="1" ht="16.5" customHeight="1">
      <c r="A148" s="37"/>
      <c r="B148" s="179"/>
      <c r="C148" s="218" t="s">
        <v>7</v>
      </c>
      <c r="D148" s="218" t="s">
        <v>319</v>
      </c>
      <c r="E148" s="219" t="s">
        <v>1045</v>
      </c>
      <c r="F148" s="220" t="s">
        <v>1046</v>
      </c>
      <c r="G148" s="221" t="s">
        <v>555</v>
      </c>
      <c r="H148" s="222">
        <v>0</v>
      </c>
      <c r="I148" s="223"/>
      <c r="J148" s="224">
        <f>ROUND(I148*H148,2)</f>
        <v>0</v>
      </c>
      <c r="K148" s="225"/>
      <c r="L148" s="226"/>
      <c r="M148" s="227" t="s">
        <v>1</v>
      </c>
      <c r="N148" s="228" t="s">
        <v>44</v>
      </c>
      <c r="O148" s="76"/>
      <c r="P148" s="190">
        <f>O148*H148</f>
        <v>0</v>
      </c>
      <c r="Q148" s="190">
        <v>0</v>
      </c>
      <c r="R148" s="190">
        <f>Q148*H148</f>
        <v>0</v>
      </c>
      <c r="S148" s="190">
        <v>0</v>
      </c>
      <c r="T148" s="191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92" t="s">
        <v>179</v>
      </c>
      <c r="AT148" s="192" t="s">
        <v>319</v>
      </c>
      <c r="AU148" s="192" t="s">
        <v>88</v>
      </c>
      <c r="AY148" s="18" t="s">
        <v>159</v>
      </c>
      <c r="BE148" s="193">
        <f>IF(N148="základní",J148,0)</f>
        <v>0</v>
      </c>
      <c r="BF148" s="193">
        <f>IF(N148="snížená",J148,0)</f>
        <v>0</v>
      </c>
      <c r="BG148" s="193">
        <f>IF(N148="zákl. přenesená",J148,0)</f>
        <v>0</v>
      </c>
      <c r="BH148" s="193">
        <f>IF(N148="sníž. přenesená",J148,0)</f>
        <v>0</v>
      </c>
      <c r="BI148" s="193">
        <f>IF(N148="nulová",J148,0)</f>
        <v>0</v>
      </c>
      <c r="BJ148" s="18" t="s">
        <v>86</v>
      </c>
      <c r="BK148" s="193">
        <f>ROUND(I148*H148,2)</f>
        <v>0</v>
      </c>
      <c r="BL148" s="18" t="s">
        <v>166</v>
      </c>
      <c r="BM148" s="192" t="s">
        <v>233</v>
      </c>
    </row>
    <row r="149" s="2" customFormat="1" ht="24.15" customHeight="1">
      <c r="A149" s="37"/>
      <c r="B149" s="179"/>
      <c r="C149" s="180" t="s">
        <v>204</v>
      </c>
      <c r="D149" s="180" t="s">
        <v>162</v>
      </c>
      <c r="E149" s="181" t="s">
        <v>1047</v>
      </c>
      <c r="F149" s="182" t="s">
        <v>1048</v>
      </c>
      <c r="G149" s="183" t="s">
        <v>555</v>
      </c>
      <c r="H149" s="184">
        <v>0</v>
      </c>
      <c r="I149" s="185"/>
      <c r="J149" s="186">
        <f>ROUND(I149*H149,2)</f>
        <v>0</v>
      </c>
      <c r="K149" s="187"/>
      <c r="L149" s="38"/>
      <c r="M149" s="188" t="s">
        <v>1</v>
      </c>
      <c r="N149" s="189" t="s">
        <v>44</v>
      </c>
      <c r="O149" s="76"/>
      <c r="P149" s="190">
        <f>O149*H149</f>
        <v>0</v>
      </c>
      <c r="Q149" s="190">
        <v>0</v>
      </c>
      <c r="R149" s="190">
        <f>Q149*H149</f>
        <v>0</v>
      </c>
      <c r="S149" s="190">
        <v>0</v>
      </c>
      <c r="T149" s="191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92" t="s">
        <v>166</v>
      </c>
      <c r="AT149" s="192" t="s">
        <v>162</v>
      </c>
      <c r="AU149" s="192" t="s">
        <v>88</v>
      </c>
      <c r="AY149" s="18" t="s">
        <v>159</v>
      </c>
      <c r="BE149" s="193">
        <f>IF(N149="základní",J149,0)</f>
        <v>0</v>
      </c>
      <c r="BF149" s="193">
        <f>IF(N149="snížená",J149,0)</f>
        <v>0</v>
      </c>
      <c r="BG149" s="193">
        <f>IF(N149="zákl. přenesená",J149,0)</f>
        <v>0</v>
      </c>
      <c r="BH149" s="193">
        <f>IF(N149="sníž. přenesená",J149,0)</f>
        <v>0</v>
      </c>
      <c r="BI149" s="193">
        <f>IF(N149="nulová",J149,0)</f>
        <v>0</v>
      </c>
      <c r="BJ149" s="18" t="s">
        <v>86</v>
      </c>
      <c r="BK149" s="193">
        <f>ROUND(I149*H149,2)</f>
        <v>0</v>
      </c>
      <c r="BL149" s="18" t="s">
        <v>166</v>
      </c>
      <c r="BM149" s="192" t="s">
        <v>235</v>
      </c>
    </row>
    <row r="150" s="2" customFormat="1" ht="33" customHeight="1">
      <c r="A150" s="37"/>
      <c r="B150" s="179"/>
      <c r="C150" s="180" t="s">
        <v>236</v>
      </c>
      <c r="D150" s="180" t="s">
        <v>162</v>
      </c>
      <c r="E150" s="181" t="s">
        <v>1049</v>
      </c>
      <c r="F150" s="182" t="s">
        <v>1050</v>
      </c>
      <c r="G150" s="183" t="s">
        <v>1051</v>
      </c>
      <c r="H150" s="184">
        <v>0</v>
      </c>
      <c r="I150" s="185"/>
      <c r="J150" s="186">
        <f>ROUND(I150*H150,2)</f>
        <v>0</v>
      </c>
      <c r="K150" s="187"/>
      <c r="L150" s="38"/>
      <c r="M150" s="188" t="s">
        <v>1</v>
      </c>
      <c r="N150" s="189" t="s">
        <v>44</v>
      </c>
      <c r="O150" s="76"/>
      <c r="P150" s="190">
        <f>O150*H150</f>
        <v>0</v>
      </c>
      <c r="Q150" s="190">
        <v>0</v>
      </c>
      <c r="R150" s="190">
        <f>Q150*H150</f>
        <v>0</v>
      </c>
      <c r="S150" s="190">
        <v>0</v>
      </c>
      <c r="T150" s="191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92" t="s">
        <v>166</v>
      </c>
      <c r="AT150" s="192" t="s">
        <v>162</v>
      </c>
      <c r="AU150" s="192" t="s">
        <v>88</v>
      </c>
      <c r="AY150" s="18" t="s">
        <v>159</v>
      </c>
      <c r="BE150" s="193">
        <f>IF(N150="základní",J150,0)</f>
        <v>0</v>
      </c>
      <c r="BF150" s="193">
        <f>IF(N150="snížená",J150,0)</f>
        <v>0</v>
      </c>
      <c r="BG150" s="193">
        <f>IF(N150="zákl. přenesená",J150,0)</f>
        <v>0</v>
      </c>
      <c r="BH150" s="193">
        <f>IF(N150="sníž. přenesená",J150,0)</f>
        <v>0</v>
      </c>
      <c r="BI150" s="193">
        <f>IF(N150="nulová",J150,0)</f>
        <v>0</v>
      </c>
      <c r="BJ150" s="18" t="s">
        <v>86</v>
      </c>
      <c r="BK150" s="193">
        <f>ROUND(I150*H150,2)</f>
        <v>0</v>
      </c>
      <c r="BL150" s="18" t="s">
        <v>166</v>
      </c>
      <c r="BM150" s="192" t="s">
        <v>239</v>
      </c>
    </row>
    <row r="151" s="12" customFormat="1" ht="22.8" customHeight="1">
      <c r="A151" s="12"/>
      <c r="B151" s="166"/>
      <c r="C151" s="12"/>
      <c r="D151" s="167" t="s">
        <v>78</v>
      </c>
      <c r="E151" s="177" t="s">
        <v>387</v>
      </c>
      <c r="F151" s="177" t="s">
        <v>388</v>
      </c>
      <c r="G151" s="12"/>
      <c r="H151" s="12"/>
      <c r="I151" s="169"/>
      <c r="J151" s="178">
        <f>BK151</f>
        <v>0</v>
      </c>
      <c r="K151" s="12"/>
      <c r="L151" s="166"/>
      <c r="M151" s="171"/>
      <c r="N151" s="172"/>
      <c r="O151" s="172"/>
      <c r="P151" s="173">
        <f>P152</f>
        <v>0</v>
      </c>
      <c r="Q151" s="172"/>
      <c r="R151" s="173">
        <f>R152</f>
        <v>0</v>
      </c>
      <c r="S151" s="172"/>
      <c r="T151" s="174">
        <f>T152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167" t="s">
        <v>86</v>
      </c>
      <c r="AT151" s="175" t="s">
        <v>78</v>
      </c>
      <c r="AU151" s="175" t="s">
        <v>86</v>
      </c>
      <c r="AY151" s="167" t="s">
        <v>159</v>
      </c>
      <c r="BK151" s="176">
        <f>BK152</f>
        <v>0</v>
      </c>
    </row>
    <row r="152" s="2" customFormat="1" ht="24.15" customHeight="1">
      <c r="A152" s="37"/>
      <c r="B152" s="179"/>
      <c r="C152" s="180" t="s">
        <v>207</v>
      </c>
      <c r="D152" s="180" t="s">
        <v>162</v>
      </c>
      <c r="E152" s="181" t="s">
        <v>1052</v>
      </c>
      <c r="F152" s="182" t="s">
        <v>1053</v>
      </c>
      <c r="G152" s="183" t="s">
        <v>330</v>
      </c>
      <c r="H152" s="184">
        <v>0</v>
      </c>
      <c r="I152" s="185"/>
      <c r="J152" s="186">
        <f>ROUND(I152*H152,2)</f>
        <v>0</v>
      </c>
      <c r="K152" s="187"/>
      <c r="L152" s="38"/>
      <c r="M152" s="188" t="s">
        <v>1</v>
      </c>
      <c r="N152" s="189" t="s">
        <v>44</v>
      </c>
      <c r="O152" s="76"/>
      <c r="P152" s="190">
        <f>O152*H152</f>
        <v>0</v>
      </c>
      <c r="Q152" s="190">
        <v>0</v>
      </c>
      <c r="R152" s="190">
        <f>Q152*H152</f>
        <v>0</v>
      </c>
      <c r="S152" s="190">
        <v>0</v>
      </c>
      <c r="T152" s="191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92" t="s">
        <v>166</v>
      </c>
      <c r="AT152" s="192" t="s">
        <v>162</v>
      </c>
      <c r="AU152" s="192" t="s">
        <v>88</v>
      </c>
      <c r="AY152" s="18" t="s">
        <v>159</v>
      </c>
      <c r="BE152" s="193">
        <f>IF(N152="základní",J152,0)</f>
        <v>0</v>
      </c>
      <c r="BF152" s="193">
        <f>IF(N152="snížená",J152,0)</f>
        <v>0</v>
      </c>
      <c r="BG152" s="193">
        <f>IF(N152="zákl. přenesená",J152,0)</f>
        <v>0</v>
      </c>
      <c r="BH152" s="193">
        <f>IF(N152="sníž. přenesená",J152,0)</f>
        <v>0</v>
      </c>
      <c r="BI152" s="193">
        <f>IF(N152="nulová",J152,0)</f>
        <v>0</v>
      </c>
      <c r="BJ152" s="18" t="s">
        <v>86</v>
      </c>
      <c r="BK152" s="193">
        <f>ROUND(I152*H152,2)</f>
        <v>0</v>
      </c>
      <c r="BL152" s="18" t="s">
        <v>166</v>
      </c>
      <c r="BM152" s="192" t="s">
        <v>242</v>
      </c>
    </row>
    <row r="153" s="12" customFormat="1" ht="25.92" customHeight="1">
      <c r="A153" s="12"/>
      <c r="B153" s="166"/>
      <c r="C153" s="12"/>
      <c r="D153" s="167" t="s">
        <v>78</v>
      </c>
      <c r="E153" s="168" t="s">
        <v>396</v>
      </c>
      <c r="F153" s="168" t="s">
        <v>397</v>
      </c>
      <c r="G153" s="12"/>
      <c r="H153" s="12"/>
      <c r="I153" s="169"/>
      <c r="J153" s="170">
        <f>BK153</f>
        <v>0</v>
      </c>
      <c r="K153" s="12"/>
      <c r="L153" s="166"/>
      <c r="M153" s="171"/>
      <c r="N153" s="172"/>
      <c r="O153" s="172"/>
      <c r="P153" s="173">
        <f>P154</f>
        <v>0</v>
      </c>
      <c r="Q153" s="172"/>
      <c r="R153" s="173">
        <f>R154</f>
        <v>0</v>
      </c>
      <c r="S153" s="172"/>
      <c r="T153" s="174">
        <f>T154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67" t="s">
        <v>88</v>
      </c>
      <c r="AT153" s="175" t="s">
        <v>78</v>
      </c>
      <c r="AU153" s="175" t="s">
        <v>79</v>
      </c>
      <c r="AY153" s="167" t="s">
        <v>159</v>
      </c>
      <c r="BK153" s="176">
        <f>BK154</f>
        <v>0</v>
      </c>
    </row>
    <row r="154" s="12" customFormat="1" ht="22.8" customHeight="1">
      <c r="A154" s="12"/>
      <c r="B154" s="166"/>
      <c r="C154" s="12"/>
      <c r="D154" s="167" t="s">
        <v>78</v>
      </c>
      <c r="E154" s="177" t="s">
        <v>1054</v>
      </c>
      <c r="F154" s="177" t="s">
        <v>1055</v>
      </c>
      <c r="G154" s="12"/>
      <c r="H154" s="12"/>
      <c r="I154" s="169"/>
      <c r="J154" s="178">
        <f>BK154</f>
        <v>0</v>
      </c>
      <c r="K154" s="12"/>
      <c r="L154" s="166"/>
      <c r="M154" s="171"/>
      <c r="N154" s="172"/>
      <c r="O154" s="172"/>
      <c r="P154" s="173">
        <f>SUM(P155:P156)</f>
        <v>0</v>
      </c>
      <c r="Q154" s="172"/>
      <c r="R154" s="173">
        <f>SUM(R155:R156)</f>
        <v>0</v>
      </c>
      <c r="S154" s="172"/>
      <c r="T154" s="174">
        <f>SUM(T155:T156)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167" t="s">
        <v>88</v>
      </c>
      <c r="AT154" s="175" t="s">
        <v>78</v>
      </c>
      <c r="AU154" s="175" t="s">
        <v>86</v>
      </c>
      <c r="AY154" s="167" t="s">
        <v>159</v>
      </c>
      <c r="BK154" s="176">
        <f>SUM(BK155:BK156)</f>
        <v>0</v>
      </c>
    </row>
    <row r="155" s="2" customFormat="1" ht="16.5" customHeight="1">
      <c r="A155" s="37"/>
      <c r="B155" s="179"/>
      <c r="C155" s="180" t="s">
        <v>243</v>
      </c>
      <c r="D155" s="180" t="s">
        <v>162</v>
      </c>
      <c r="E155" s="181" t="s">
        <v>1056</v>
      </c>
      <c r="F155" s="182" t="s">
        <v>1057</v>
      </c>
      <c r="G155" s="183" t="s">
        <v>555</v>
      </c>
      <c r="H155" s="184">
        <v>0</v>
      </c>
      <c r="I155" s="185"/>
      <c r="J155" s="186">
        <f>ROUND(I155*H155,2)</f>
        <v>0</v>
      </c>
      <c r="K155" s="187"/>
      <c r="L155" s="38"/>
      <c r="M155" s="188" t="s">
        <v>1</v>
      </c>
      <c r="N155" s="189" t="s">
        <v>44</v>
      </c>
      <c r="O155" s="76"/>
      <c r="P155" s="190">
        <f>O155*H155</f>
        <v>0</v>
      </c>
      <c r="Q155" s="190">
        <v>0</v>
      </c>
      <c r="R155" s="190">
        <f>Q155*H155</f>
        <v>0</v>
      </c>
      <c r="S155" s="190">
        <v>0</v>
      </c>
      <c r="T155" s="191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92" t="s">
        <v>193</v>
      </c>
      <c r="AT155" s="192" t="s">
        <v>162</v>
      </c>
      <c r="AU155" s="192" t="s">
        <v>88</v>
      </c>
      <c r="AY155" s="18" t="s">
        <v>159</v>
      </c>
      <c r="BE155" s="193">
        <f>IF(N155="základní",J155,0)</f>
        <v>0</v>
      </c>
      <c r="BF155" s="193">
        <f>IF(N155="snížená",J155,0)</f>
        <v>0</v>
      </c>
      <c r="BG155" s="193">
        <f>IF(N155="zákl. přenesená",J155,0)</f>
        <v>0</v>
      </c>
      <c r="BH155" s="193">
        <f>IF(N155="sníž. přenesená",J155,0)</f>
        <v>0</v>
      </c>
      <c r="BI155" s="193">
        <f>IF(N155="nulová",J155,0)</f>
        <v>0</v>
      </c>
      <c r="BJ155" s="18" t="s">
        <v>86</v>
      </c>
      <c r="BK155" s="193">
        <f>ROUND(I155*H155,2)</f>
        <v>0</v>
      </c>
      <c r="BL155" s="18" t="s">
        <v>193</v>
      </c>
      <c r="BM155" s="192" t="s">
        <v>245</v>
      </c>
    </row>
    <row r="156" s="2" customFormat="1" ht="24.15" customHeight="1">
      <c r="A156" s="37"/>
      <c r="B156" s="179"/>
      <c r="C156" s="180" t="s">
        <v>211</v>
      </c>
      <c r="D156" s="180" t="s">
        <v>162</v>
      </c>
      <c r="E156" s="181" t="s">
        <v>1058</v>
      </c>
      <c r="F156" s="182" t="s">
        <v>1059</v>
      </c>
      <c r="G156" s="183" t="s">
        <v>330</v>
      </c>
      <c r="H156" s="184">
        <v>0</v>
      </c>
      <c r="I156" s="185"/>
      <c r="J156" s="186">
        <f>ROUND(I156*H156,2)</f>
        <v>0</v>
      </c>
      <c r="K156" s="187"/>
      <c r="L156" s="38"/>
      <c r="M156" s="230" t="s">
        <v>1</v>
      </c>
      <c r="N156" s="231" t="s">
        <v>44</v>
      </c>
      <c r="O156" s="232"/>
      <c r="P156" s="233">
        <f>O156*H156</f>
        <v>0</v>
      </c>
      <c r="Q156" s="233">
        <v>0</v>
      </c>
      <c r="R156" s="233">
        <f>Q156*H156</f>
        <v>0</v>
      </c>
      <c r="S156" s="233">
        <v>0</v>
      </c>
      <c r="T156" s="234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92" t="s">
        <v>193</v>
      </c>
      <c r="AT156" s="192" t="s">
        <v>162</v>
      </c>
      <c r="AU156" s="192" t="s">
        <v>88</v>
      </c>
      <c r="AY156" s="18" t="s">
        <v>159</v>
      </c>
      <c r="BE156" s="193">
        <f>IF(N156="základní",J156,0)</f>
        <v>0</v>
      </c>
      <c r="BF156" s="193">
        <f>IF(N156="snížená",J156,0)</f>
        <v>0</v>
      </c>
      <c r="BG156" s="193">
        <f>IF(N156="zákl. přenesená",J156,0)</f>
        <v>0</v>
      </c>
      <c r="BH156" s="193">
        <f>IF(N156="sníž. přenesená",J156,0)</f>
        <v>0</v>
      </c>
      <c r="BI156" s="193">
        <f>IF(N156="nulová",J156,0)</f>
        <v>0</v>
      </c>
      <c r="BJ156" s="18" t="s">
        <v>86</v>
      </c>
      <c r="BK156" s="193">
        <f>ROUND(I156*H156,2)</f>
        <v>0</v>
      </c>
      <c r="BL156" s="18" t="s">
        <v>193</v>
      </c>
      <c r="BM156" s="192" t="s">
        <v>247</v>
      </c>
    </row>
    <row r="157" s="2" customFormat="1" ht="6.96" customHeight="1">
      <c r="A157" s="37"/>
      <c r="B157" s="59"/>
      <c r="C157" s="60"/>
      <c r="D157" s="60"/>
      <c r="E157" s="60"/>
      <c r="F157" s="60"/>
      <c r="G157" s="60"/>
      <c r="H157" s="60"/>
      <c r="I157" s="60"/>
      <c r="J157" s="60"/>
      <c r="K157" s="60"/>
      <c r="L157" s="38"/>
      <c r="M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</row>
  </sheetData>
  <autoFilter ref="C122:K156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114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88</v>
      </c>
    </row>
    <row r="4" s="1" customFormat="1" ht="24.96" customHeight="1">
      <c r="B4" s="21"/>
      <c r="D4" s="22" t="s">
        <v>121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26.25" customHeight="1">
      <c r="B7" s="21"/>
      <c r="E7" s="128" t="str">
        <f>'Rekapitulace stavby'!K6</f>
        <v>Rekonstrukce kaple sv. Ducha a Božího hrobu v Liběchově - 2024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122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1060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23. 9. 2024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">
        <v>26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27</v>
      </c>
      <c r="F15" s="37"/>
      <c r="G15" s="37"/>
      <c r="H15" s="37"/>
      <c r="I15" s="31" t="s">
        <v>28</v>
      </c>
      <c r="J15" s="26" t="s">
        <v>1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29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28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31</v>
      </c>
      <c r="E20" s="37"/>
      <c r="F20" s="37"/>
      <c r="G20" s="37"/>
      <c r="H20" s="37"/>
      <c r="I20" s="31" t="s">
        <v>25</v>
      </c>
      <c r="J20" s="26" t="s">
        <v>32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33</v>
      </c>
      <c r="F21" s="37"/>
      <c r="G21" s="37"/>
      <c r="H21" s="37"/>
      <c r="I21" s="31" t="s">
        <v>28</v>
      </c>
      <c r="J21" s="26" t="s">
        <v>1</v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35</v>
      </c>
      <c r="E23" s="37"/>
      <c r="F23" s="37"/>
      <c r="G23" s="37"/>
      <c r="H23" s="37"/>
      <c r="I23" s="31" t="s">
        <v>25</v>
      </c>
      <c r="J23" s="26" t="str">
        <f>IF('Rekapitulace stavby'!AN19="","",'Rekapitulace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IF('Rekapitulace stavby'!E20="","",'Rekapitulace stavby'!E20)</f>
        <v xml:space="preserve"> </v>
      </c>
      <c r="F24" s="37"/>
      <c r="G24" s="37"/>
      <c r="H24" s="37"/>
      <c r="I24" s="31" t="s">
        <v>28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37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9"/>
      <c r="B27" s="130"/>
      <c r="C27" s="129"/>
      <c r="D27" s="129"/>
      <c r="E27" s="35" t="s">
        <v>1</v>
      </c>
      <c r="F27" s="35"/>
      <c r="G27" s="35"/>
      <c r="H27" s="35"/>
      <c r="I27" s="129"/>
      <c r="J27" s="129"/>
      <c r="K27" s="129"/>
      <c r="L27" s="131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32" t="s">
        <v>39</v>
      </c>
      <c r="E30" s="37"/>
      <c r="F30" s="37"/>
      <c r="G30" s="37"/>
      <c r="H30" s="37"/>
      <c r="I30" s="37"/>
      <c r="J30" s="95">
        <f>ROUND(J117,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41</v>
      </c>
      <c r="G32" s="37"/>
      <c r="H32" s="37"/>
      <c r="I32" s="42" t="s">
        <v>40</v>
      </c>
      <c r="J32" s="42" t="s">
        <v>42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33" t="s">
        <v>43</v>
      </c>
      <c r="E33" s="31" t="s">
        <v>44</v>
      </c>
      <c r="F33" s="134">
        <f>ROUND((SUM(BE117:BE138)),  2)</f>
        <v>0</v>
      </c>
      <c r="G33" s="37"/>
      <c r="H33" s="37"/>
      <c r="I33" s="135">
        <v>0.20999999999999999</v>
      </c>
      <c r="J33" s="134">
        <f>ROUND(((SUM(BE117:BE138))*I33),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45</v>
      </c>
      <c r="F34" s="134">
        <f>ROUND((SUM(BF117:BF138)),  2)</f>
        <v>0</v>
      </c>
      <c r="G34" s="37"/>
      <c r="H34" s="37"/>
      <c r="I34" s="135">
        <v>0.12</v>
      </c>
      <c r="J34" s="134">
        <f>ROUND(((SUM(BF117:BF138))*I34),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46</v>
      </c>
      <c r="F35" s="134">
        <f>ROUND((SUM(BG117:BG138)),  2)</f>
        <v>0</v>
      </c>
      <c r="G35" s="37"/>
      <c r="H35" s="37"/>
      <c r="I35" s="135">
        <v>0.20999999999999999</v>
      </c>
      <c r="J35" s="134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47</v>
      </c>
      <c r="F36" s="134">
        <f>ROUND((SUM(BH117:BH138)),  2)</f>
        <v>0</v>
      </c>
      <c r="G36" s="37"/>
      <c r="H36" s="37"/>
      <c r="I36" s="135">
        <v>0.12</v>
      </c>
      <c r="J36" s="134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48</v>
      </c>
      <c r="F37" s="134">
        <f>ROUND((SUM(BI117:BI138)),  2)</f>
        <v>0</v>
      </c>
      <c r="G37" s="37"/>
      <c r="H37" s="37"/>
      <c r="I37" s="135">
        <v>0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6"/>
      <c r="D39" s="137" t="s">
        <v>49</v>
      </c>
      <c r="E39" s="80"/>
      <c r="F39" s="80"/>
      <c r="G39" s="138" t="s">
        <v>50</v>
      </c>
      <c r="H39" s="139" t="s">
        <v>51</v>
      </c>
      <c r="I39" s="80"/>
      <c r="J39" s="140">
        <f>SUM(J30:J37)</f>
        <v>0</v>
      </c>
      <c r="K39" s="141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52</v>
      </c>
      <c r="E50" s="56"/>
      <c r="F50" s="56"/>
      <c r="G50" s="55" t="s">
        <v>53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54</v>
      </c>
      <c r="E61" s="40"/>
      <c r="F61" s="142" t="s">
        <v>55</v>
      </c>
      <c r="G61" s="57" t="s">
        <v>54</v>
      </c>
      <c r="H61" s="40"/>
      <c r="I61" s="40"/>
      <c r="J61" s="143" t="s">
        <v>55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56</v>
      </c>
      <c r="E65" s="58"/>
      <c r="F65" s="58"/>
      <c r="G65" s="55" t="s">
        <v>57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54</v>
      </c>
      <c r="E76" s="40"/>
      <c r="F76" s="142" t="s">
        <v>55</v>
      </c>
      <c r="G76" s="57" t="s">
        <v>54</v>
      </c>
      <c r="H76" s="40"/>
      <c r="I76" s="40"/>
      <c r="J76" s="143" t="s">
        <v>55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125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8" t="str">
        <f>E7</f>
        <v>Rekonstrukce kaple sv. Ducha a Božího hrobu v Liběchově - 2024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122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05 - Přípojka elektro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 xml:space="preserve">Obec Liběchov </v>
      </c>
      <c r="G89" s="37"/>
      <c r="H89" s="37"/>
      <c r="I89" s="31" t="s">
        <v>22</v>
      </c>
      <c r="J89" s="68" t="str">
        <f>IF(J12="","",J12)</f>
        <v>23. 9. 2024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24</v>
      </c>
      <c r="D91" s="37"/>
      <c r="E91" s="37"/>
      <c r="F91" s="26" t="str">
        <f>E15</f>
        <v>Město Liběchov, Rumburská 53, 277 21 Liběchov</v>
      </c>
      <c r="G91" s="37"/>
      <c r="H91" s="37"/>
      <c r="I91" s="31" t="s">
        <v>31</v>
      </c>
      <c r="J91" s="35" t="str">
        <f>E21</f>
        <v>DigiTry Art Technologies s.r.o.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29</v>
      </c>
      <c r="D92" s="37"/>
      <c r="E92" s="37"/>
      <c r="F92" s="26" t="str">
        <f>IF(E18="","",E18)</f>
        <v>Vyplň údaj</v>
      </c>
      <c r="G92" s="37"/>
      <c r="H92" s="37"/>
      <c r="I92" s="31" t="s">
        <v>35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44" t="s">
        <v>126</v>
      </c>
      <c r="D94" s="136"/>
      <c r="E94" s="136"/>
      <c r="F94" s="136"/>
      <c r="G94" s="136"/>
      <c r="H94" s="136"/>
      <c r="I94" s="136"/>
      <c r="J94" s="145" t="s">
        <v>127</v>
      </c>
      <c r="K94" s="136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46" t="s">
        <v>128</v>
      </c>
      <c r="D96" s="37"/>
      <c r="E96" s="37"/>
      <c r="F96" s="37"/>
      <c r="G96" s="37"/>
      <c r="H96" s="37"/>
      <c r="I96" s="37"/>
      <c r="J96" s="95">
        <f>J117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129</v>
      </c>
    </row>
    <row r="97" s="9" customFormat="1" ht="24.96" customHeight="1">
      <c r="A97" s="9"/>
      <c r="B97" s="147"/>
      <c r="C97" s="9"/>
      <c r="D97" s="148" t="s">
        <v>1061</v>
      </c>
      <c r="E97" s="149"/>
      <c r="F97" s="149"/>
      <c r="G97" s="149"/>
      <c r="H97" s="149"/>
      <c r="I97" s="149"/>
      <c r="J97" s="150">
        <f>J118</f>
        <v>0</v>
      </c>
      <c r="K97" s="9"/>
      <c r="L97" s="14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7"/>
      <c r="B98" s="38"/>
      <c r="C98" s="37"/>
      <c r="D98" s="37"/>
      <c r="E98" s="37"/>
      <c r="F98" s="37"/>
      <c r="G98" s="37"/>
      <c r="H98" s="37"/>
      <c r="I98" s="37"/>
      <c r="J98" s="37"/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</row>
    <row r="99" s="2" customFormat="1" ht="6.96" customHeight="1">
      <c r="A99" s="37"/>
      <c r="B99" s="59"/>
      <c r="C99" s="60"/>
      <c r="D99" s="60"/>
      <c r="E99" s="60"/>
      <c r="F99" s="60"/>
      <c r="G99" s="60"/>
      <c r="H99" s="60"/>
      <c r="I99" s="60"/>
      <c r="J99" s="60"/>
      <c r="K99" s="60"/>
      <c r="L99" s="54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3" s="2" customFormat="1" ht="6.96" customHeight="1">
      <c r="A103" s="37"/>
      <c r="B103" s="61"/>
      <c r="C103" s="62"/>
      <c r="D103" s="62"/>
      <c r="E103" s="62"/>
      <c r="F103" s="62"/>
      <c r="G103" s="62"/>
      <c r="H103" s="62"/>
      <c r="I103" s="62"/>
      <c r="J103" s="62"/>
      <c r="K103" s="62"/>
      <c r="L103" s="54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24.96" customHeight="1">
      <c r="A104" s="37"/>
      <c r="B104" s="38"/>
      <c r="C104" s="22" t="s">
        <v>144</v>
      </c>
      <c r="D104" s="37"/>
      <c r="E104" s="37"/>
      <c r="F104" s="37"/>
      <c r="G104" s="37"/>
      <c r="H104" s="37"/>
      <c r="I104" s="37"/>
      <c r="J104" s="37"/>
      <c r="K104" s="37"/>
      <c r="L104" s="54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38"/>
      <c r="C105" s="37"/>
      <c r="D105" s="37"/>
      <c r="E105" s="37"/>
      <c r="F105" s="37"/>
      <c r="G105" s="37"/>
      <c r="H105" s="37"/>
      <c r="I105" s="37"/>
      <c r="J105" s="37"/>
      <c r="K105" s="37"/>
      <c r="L105" s="54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12" customHeight="1">
      <c r="A106" s="37"/>
      <c r="B106" s="38"/>
      <c r="C106" s="31" t="s">
        <v>16</v>
      </c>
      <c r="D106" s="37"/>
      <c r="E106" s="37"/>
      <c r="F106" s="37"/>
      <c r="G106" s="37"/>
      <c r="H106" s="37"/>
      <c r="I106" s="37"/>
      <c r="J106" s="37"/>
      <c r="K106" s="37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6.25" customHeight="1">
      <c r="A107" s="37"/>
      <c r="B107" s="38"/>
      <c r="C107" s="37"/>
      <c r="D107" s="37"/>
      <c r="E107" s="128" t="str">
        <f>E7</f>
        <v>Rekonstrukce kaple sv. Ducha a Božího hrobu v Liběchově - 2024</v>
      </c>
      <c r="F107" s="31"/>
      <c r="G107" s="31"/>
      <c r="H107" s="31"/>
      <c r="I107" s="37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31" t="s">
        <v>122</v>
      </c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6.5" customHeight="1">
      <c r="A109" s="37"/>
      <c r="B109" s="38"/>
      <c r="C109" s="37"/>
      <c r="D109" s="37"/>
      <c r="E109" s="66" t="str">
        <f>E9</f>
        <v>05 - Přípojka elektro</v>
      </c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7"/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20</v>
      </c>
      <c r="D111" s="37"/>
      <c r="E111" s="37"/>
      <c r="F111" s="26" t="str">
        <f>F12</f>
        <v xml:space="preserve">Obec Liběchov </v>
      </c>
      <c r="G111" s="37"/>
      <c r="H111" s="37"/>
      <c r="I111" s="31" t="s">
        <v>22</v>
      </c>
      <c r="J111" s="68" t="str">
        <f>IF(J12="","",J12)</f>
        <v>23. 9. 2024</v>
      </c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7"/>
      <c r="D112" s="37"/>
      <c r="E112" s="37"/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25.65" customHeight="1">
      <c r="A113" s="37"/>
      <c r="B113" s="38"/>
      <c r="C113" s="31" t="s">
        <v>24</v>
      </c>
      <c r="D113" s="37"/>
      <c r="E113" s="37"/>
      <c r="F113" s="26" t="str">
        <f>E15</f>
        <v>Město Liběchov, Rumburská 53, 277 21 Liběchov</v>
      </c>
      <c r="G113" s="37"/>
      <c r="H113" s="37"/>
      <c r="I113" s="31" t="s">
        <v>31</v>
      </c>
      <c r="J113" s="35" t="str">
        <f>E21</f>
        <v>DigiTry Art Technologies s.r.o.</v>
      </c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5.15" customHeight="1">
      <c r="A114" s="37"/>
      <c r="B114" s="38"/>
      <c r="C114" s="31" t="s">
        <v>29</v>
      </c>
      <c r="D114" s="37"/>
      <c r="E114" s="37"/>
      <c r="F114" s="26" t="str">
        <f>IF(E18="","",E18)</f>
        <v>Vyplň údaj</v>
      </c>
      <c r="G114" s="37"/>
      <c r="H114" s="37"/>
      <c r="I114" s="31" t="s">
        <v>35</v>
      </c>
      <c r="J114" s="35" t="str">
        <f>E24</f>
        <v xml:space="preserve"> </v>
      </c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0.32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11" customFormat="1" ht="29.28" customHeight="1">
      <c r="A116" s="155"/>
      <c r="B116" s="156"/>
      <c r="C116" s="157" t="s">
        <v>145</v>
      </c>
      <c r="D116" s="158" t="s">
        <v>64</v>
      </c>
      <c r="E116" s="158" t="s">
        <v>60</v>
      </c>
      <c r="F116" s="158" t="s">
        <v>61</v>
      </c>
      <c r="G116" s="158" t="s">
        <v>146</v>
      </c>
      <c r="H116" s="158" t="s">
        <v>147</v>
      </c>
      <c r="I116" s="158" t="s">
        <v>148</v>
      </c>
      <c r="J116" s="159" t="s">
        <v>127</v>
      </c>
      <c r="K116" s="160" t="s">
        <v>149</v>
      </c>
      <c r="L116" s="161"/>
      <c r="M116" s="85" t="s">
        <v>1</v>
      </c>
      <c r="N116" s="86" t="s">
        <v>43</v>
      </c>
      <c r="O116" s="86" t="s">
        <v>150</v>
      </c>
      <c r="P116" s="86" t="s">
        <v>151</v>
      </c>
      <c r="Q116" s="86" t="s">
        <v>152</v>
      </c>
      <c r="R116" s="86" t="s">
        <v>153</v>
      </c>
      <c r="S116" s="86" t="s">
        <v>154</v>
      </c>
      <c r="T116" s="87" t="s">
        <v>155</v>
      </c>
      <c r="U116" s="155"/>
      <c r="V116" s="155"/>
      <c r="W116" s="155"/>
      <c r="X116" s="155"/>
      <c r="Y116" s="155"/>
      <c r="Z116" s="155"/>
      <c r="AA116" s="155"/>
      <c r="AB116" s="155"/>
      <c r="AC116" s="155"/>
      <c r="AD116" s="155"/>
      <c r="AE116" s="155"/>
    </row>
    <row r="117" s="2" customFormat="1" ht="22.8" customHeight="1">
      <c r="A117" s="37"/>
      <c r="B117" s="38"/>
      <c r="C117" s="92" t="s">
        <v>156</v>
      </c>
      <c r="D117" s="37"/>
      <c r="E117" s="37"/>
      <c r="F117" s="37"/>
      <c r="G117" s="37"/>
      <c r="H117" s="37"/>
      <c r="I117" s="37"/>
      <c r="J117" s="162">
        <f>BK117</f>
        <v>0</v>
      </c>
      <c r="K117" s="37"/>
      <c r="L117" s="38"/>
      <c r="M117" s="88"/>
      <c r="N117" s="72"/>
      <c r="O117" s="89"/>
      <c r="P117" s="163">
        <f>P118</f>
        <v>0</v>
      </c>
      <c r="Q117" s="89"/>
      <c r="R117" s="163">
        <f>R118</f>
        <v>0</v>
      </c>
      <c r="S117" s="89"/>
      <c r="T117" s="164">
        <f>T118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T117" s="18" t="s">
        <v>78</v>
      </c>
      <c r="AU117" s="18" t="s">
        <v>129</v>
      </c>
      <c r="BK117" s="165">
        <f>BK118</f>
        <v>0</v>
      </c>
    </row>
    <row r="118" s="12" customFormat="1" ht="25.92" customHeight="1">
      <c r="A118" s="12"/>
      <c r="B118" s="166"/>
      <c r="C118" s="12"/>
      <c r="D118" s="167" t="s">
        <v>78</v>
      </c>
      <c r="E118" s="168" t="s">
        <v>1062</v>
      </c>
      <c r="F118" s="168" t="s">
        <v>1063</v>
      </c>
      <c r="G118" s="12"/>
      <c r="H118" s="12"/>
      <c r="I118" s="169"/>
      <c r="J118" s="170">
        <f>BK118</f>
        <v>0</v>
      </c>
      <c r="K118" s="12"/>
      <c r="L118" s="166"/>
      <c r="M118" s="171"/>
      <c r="N118" s="172"/>
      <c r="O118" s="172"/>
      <c r="P118" s="173">
        <f>SUM(P119:P138)</f>
        <v>0</v>
      </c>
      <c r="Q118" s="172"/>
      <c r="R118" s="173">
        <f>SUM(R119:R138)</f>
        <v>0</v>
      </c>
      <c r="S118" s="172"/>
      <c r="T118" s="174">
        <f>SUM(T119:T138)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167" t="s">
        <v>86</v>
      </c>
      <c r="AT118" s="175" t="s">
        <v>78</v>
      </c>
      <c r="AU118" s="175" t="s">
        <v>79</v>
      </c>
      <c r="AY118" s="167" t="s">
        <v>159</v>
      </c>
      <c r="BK118" s="176">
        <f>SUM(BK119:BK138)</f>
        <v>0</v>
      </c>
    </row>
    <row r="119" s="2" customFormat="1" ht="24.15" customHeight="1">
      <c r="A119" s="37"/>
      <c r="B119" s="179"/>
      <c r="C119" s="180" t="s">
        <v>86</v>
      </c>
      <c r="D119" s="180" t="s">
        <v>162</v>
      </c>
      <c r="E119" s="181" t="s">
        <v>1064</v>
      </c>
      <c r="F119" s="182" t="s">
        <v>1065</v>
      </c>
      <c r="G119" s="183" t="s">
        <v>313</v>
      </c>
      <c r="H119" s="184">
        <v>0</v>
      </c>
      <c r="I119" s="185"/>
      <c r="J119" s="186">
        <f>ROUND(I119*H119,2)</f>
        <v>0</v>
      </c>
      <c r="K119" s="187"/>
      <c r="L119" s="38"/>
      <c r="M119" s="188" t="s">
        <v>1</v>
      </c>
      <c r="N119" s="189" t="s">
        <v>44</v>
      </c>
      <c r="O119" s="76"/>
      <c r="P119" s="190">
        <f>O119*H119</f>
        <v>0</v>
      </c>
      <c r="Q119" s="190">
        <v>0</v>
      </c>
      <c r="R119" s="190">
        <f>Q119*H119</f>
        <v>0</v>
      </c>
      <c r="S119" s="190">
        <v>0</v>
      </c>
      <c r="T119" s="191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92" t="s">
        <v>166</v>
      </c>
      <c r="AT119" s="192" t="s">
        <v>162</v>
      </c>
      <c r="AU119" s="192" t="s">
        <v>86</v>
      </c>
      <c r="AY119" s="18" t="s">
        <v>159</v>
      </c>
      <c r="BE119" s="193">
        <f>IF(N119="základní",J119,0)</f>
        <v>0</v>
      </c>
      <c r="BF119" s="193">
        <f>IF(N119="snížená",J119,0)</f>
        <v>0</v>
      </c>
      <c r="BG119" s="193">
        <f>IF(N119="zákl. přenesená",J119,0)</f>
        <v>0</v>
      </c>
      <c r="BH119" s="193">
        <f>IF(N119="sníž. přenesená",J119,0)</f>
        <v>0</v>
      </c>
      <c r="BI119" s="193">
        <f>IF(N119="nulová",J119,0)</f>
        <v>0</v>
      </c>
      <c r="BJ119" s="18" t="s">
        <v>86</v>
      </c>
      <c r="BK119" s="193">
        <f>ROUND(I119*H119,2)</f>
        <v>0</v>
      </c>
      <c r="BL119" s="18" t="s">
        <v>166</v>
      </c>
      <c r="BM119" s="192" t="s">
        <v>88</v>
      </c>
    </row>
    <row r="120" s="2" customFormat="1" ht="24.15" customHeight="1">
      <c r="A120" s="37"/>
      <c r="B120" s="179"/>
      <c r="C120" s="180" t="s">
        <v>88</v>
      </c>
      <c r="D120" s="180" t="s">
        <v>162</v>
      </c>
      <c r="E120" s="181" t="s">
        <v>1066</v>
      </c>
      <c r="F120" s="182" t="s">
        <v>1065</v>
      </c>
      <c r="G120" s="183" t="s">
        <v>313</v>
      </c>
      <c r="H120" s="184">
        <v>0</v>
      </c>
      <c r="I120" s="185"/>
      <c r="J120" s="186">
        <f>ROUND(I120*H120,2)</f>
        <v>0</v>
      </c>
      <c r="K120" s="187"/>
      <c r="L120" s="38"/>
      <c r="M120" s="188" t="s">
        <v>1</v>
      </c>
      <c r="N120" s="189" t="s">
        <v>44</v>
      </c>
      <c r="O120" s="76"/>
      <c r="P120" s="190">
        <f>O120*H120</f>
        <v>0</v>
      </c>
      <c r="Q120" s="190">
        <v>0</v>
      </c>
      <c r="R120" s="190">
        <f>Q120*H120</f>
        <v>0</v>
      </c>
      <c r="S120" s="190">
        <v>0</v>
      </c>
      <c r="T120" s="191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192" t="s">
        <v>166</v>
      </c>
      <c r="AT120" s="192" t="s">
        <v>162</v>
      </c>
      <c r="AU120" s="192" t="s">
        <v>86</v>
      </c>
      <c r="AY120" s="18" t="s">
        <v>159</v>
      </c>
      <c r="BE120" s="193">
        <f>IF(N120="základní",J120,0)</f>
        <v>0</v>
      </c>
      <c r="BF120" s="193">
        <f>IF(N120="snížená",J120,0)</f>
        <v>0</v>
      </c>
      <c r="BG120" s="193">
        <f>IF(N120="zákl. přenesená",J120,0)</f>
        <v>0</v>
      </c>
      <c r="BH120" s="193">
        <f>IF(N120="sníž. přenesená",J120,0)</f>
        <v>0</v>
      </c>
      <c r="BI120" s="193">
        <f>IF(N120="nulová",J120,0)</f>
        <v>0</v>
      </c>
      <c r="BJ120" s="18" t="s">
        <v>86</v>
      </c>
      <c r="BK120" s="193">
        <f>ROUND(I120*H120,2)</f>
        <v>0</v>
      </c>
      <c r="BL120" s="18" t="s">
        <v>166</v>
      </c>
      <c r="BM120" s="192" t="s">
        <v>166</v>
      </c>
    </row>
    <row r="121" s="2" customFormat="1" ht="24.15" customHeight="1">
      <c r="A121" s="37"/>
      <c r="B121" s="179"/>
      <c r="C121" s="180" t="s">
        <v>160</v>
      </c>
      <c r="D121" s="180" t="s">
        <v>162</v>
      </c>
      <c r="E121" s="181" t="s">
        <v>1067</v>
      </c>
      <c r="F121" s="182" t="s">
        <v>1068</v>
      </c>
      <c r="G121" s="183" t="s">
        <v>218</v>
      </c>
      <c r="H121" s="184">
        <v>0</v>
      </c>
      <c r="I121" s="185"/>
      <c r="J121" s="186">
        <f>ROUND(I121*H121,2)</f>
        <v>0</v>
      </c>
      <c r="K121" s="187"/>
      <c r="L121" s="38"/>
      <c r="M121" s="188" t="s">
        <v>1</v>
      </c>
      <c r="N121" s="189" t="s">
        <v>44</v>
      </c>
      <c r="O121" s="76"/>
      <c r="P121" s="190">
        <f>O121*H121</f>
        <v>0</v>
      </c>
      <c r="Q121" s="190">
        <v>0</v>
      </c>
      <c r="R121" s="190">
        <f>Q121*H121</f>
        <v>0</v>
      </c>
      <c r="S121" s="190">
        <v>0</v>
      </c>
      <c r="T121" s="191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92" t="s">
        <v>166</v>
      </c>
      <c r="AT121" s="192" t="s">
        <v>162</v>
      </c>
      <c r="AU121" s="192" t="s">
        <v>86</v>
      </c>
      <c r="AY121" s="18" t="s">
        <v>159</v>
      </c>
      <c r="BE121" s="193">
        <f>IF(N121="základní",J121,0)</f>
        <v>0</v>
      </c>
      <c r="BF121" s="193">
        <f>IF(N121="snížená",J121,0)</f>
        <v>0</v>
      </c>
      <c r="BG121" s="193">
        <f>IF(N121="zákl. přenesená",J121,0)</f>
        <v>0</v>
      </c>
      <c r="BH121" s="193">
        <f>IF(N121="sníž. přenesená",J121,0)</f>
        <v>0</v>
      </c>
      <c r="BI121" s="193">
        <f>IF(N121="nulová",J121,0)</f>
        <v>0</v>
      </c>
      <c r="BJ121" s="18" t="s">
        <v>86</v>
      </c>
      <c r="BK121" s="193">
        <f>ROUND(I121*H121,2)</f>
        <v>0</v>
      </c>
      <c r="BL121" s="18" t="s">
        <v>166</v>
      </c>
      <c r="BM121" s="192" t="s">
        <v>176</v>
      </c>
    </row>
    <row r="122" s="2" customFormat="1" ht="21.75" customHeight="1">
      <c r="A122" s="37"/>
      <c r="B122" s="179"/>
      <c r="C122" s="180" t="s">
        <v>166</v>
      </c>
      <c r="D122" s="180" t="s">
        <v>162</v>
      </c>
      <c r="E122" s="181" t="s">
        <v>1069</v>
      </c>
      <c r="F122" s="182" t="s">
        <v>1070</v>
      </c>
      <c r="G122" s="183" t="s">
        <v>218</v>
      </c>
      <c r="H122" s="184">
        <v>0</v>
      </c>
      <c r="I122" s="185"/>
      <c r="J122" s="186">
        <f>ROUND(I122*H122,2)</f>
        <v>0</v>
      </c>
      <c r="K122" s="187"/>
      <c r="L122" s="38"/>
      <c r="M122" s="188" t="s">
        <v>1</v>
      </c>
      <c r="N122" s="189" t="s">
        <v>44</v>
      </c>
      <c r="O122" s="76"/>
      <c r="P122" s="190">
        <f>O122*H122</f>
        <v>0</v>
      </c>
      <c r="Q122" s="190">
        <v>0</v>
      </c>
      <c r="R122" s="190">
        <f>Q122*H122</f>
        <v>0</v>
      </c>
      <c r="S122" s="190">
        <v>0</v>
      </c>
      <c r="T122" s="191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92" t="s">
        <v>166</v>
      </c>
      <c r="AT122" s="192" t="s">
        <v>162</v>
      </c>
      <c r="AU122" s="192" t="s">
        <v>86</v>
      </c>
      <c r="AY122" s="18" t="s">
        <v>159</v>
      </c>
      <c r="BE122" s="193">
        <f>IF(N122="základní",J122,0)</f>
        <v>0</v>
      </c>
      <c r="BF122" s="193">
        <f>IF(N122="snížená",J122,0)</f>
        <v>0</v>
      </c>
      <c r="BG122" s="193">
        <f>IF(N122="zákl. přenesená",J122,0)</f>
        <v>0</v>
      </c>
      <c r="BH122" s="193">
        <f>IF(N122="sníž. přenesená",J122,0)</f>
        <v>0</v>
      </c>
      <c r="BI122" s="193">
        <f>IF(N122="nulová",J122,0)</f>
        <v>0</v>
      </c>
      <c r="BJ122" s="18" t="s">
        <v>86</v>
      </c>
      <c r="BK122" s="193">
        <f>ROUND(I122*H122,2)</f>
        <v>0</v>
      </c>
      <c r="BL122" s="18" t="s">
        <v>166</v>
      </c>
      <c r="BM122" s="192" t="s">
        <v>179</v>
      </c>
    </row>
    <row r="123" s="2" customFormat="1" ht="16.5" customHeight="1">
      <c r="A123" s="37"/>
      <c r="B123" s="179"/>
      <c r="C123" s="180" t="s">
        <v>181</v>
      </c>
      <c r="D123" s="180" t="s">
        <v>162</v>
      </c>
      <c r="E123" s="181" t="s">
        <v>1071</v>
      </c>
      <c r="F123" s="182" t="s">
        <v>1072</v>
      </c>
      <c r="G123" s="183" t="s">
        <v>1073</v>
      </c>
      <c r="H123" s="184">
        <v>0</v>
      </c>
      <c r="I123" s="185"/>
      <c r="J123" s="186">
        <f>ROUND(I123*H123,2)</f>
        <v>0</v>
      </c>
      <c r="K123" s="187"/>
      <c r="L123" s="38"/>
      <c r="M123" s="188" t="s">
        <v>1</v>
      </c>
      <c r="N123" s="189" t="s">
        <v>44</v>
      </c>
      <c r="O123" s="76"/>
      <c r="P123" s="190">
        <f>O123*H123</f>
        <v>0</v>
      </c>
      <c r="Q123" s="190">
        <v>0</v>
      </c>
      <c r="R123" s="190">
        <f>Q123*H123</f>
        <v>0</v>
      </c>
      <c r="S123" s="190">
        <v>0</v>
      </c>
      <c r="T123" s="191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92" t="s">
        <v>166</v>
      </c>
      <c r="AT123" s="192" t="s">
        <v>162</v>
      </c>
      <c r="AU123" s="192" t="s">
        <v>86</v>
      </c>
      <c r="AY123" s="18" t="s">
        <v>159</v>
      </c>
      <c r="BE123" s="193">
        <f>IF(N123="základní",J123,0)</f>
        <v>0</v>
      </c>
      <c r="BF123" s="193">
        <f>IF(N123="snížená",J123,0)</f>
        <v>0</v>
      </c>
      <c r="BG123" s="193">
        <f>IF(N123="zákl. přenesená",J123,0)</f>
        <v>0</v>
      </c>
      <c r="BH123" s="193">
        <f>IF(N123="sníž. přenesená",J123,0)</f>
        <v>0</v>
      </c>
      <c r="BI123" s="193">
        <f>IF(N123="nulová",J123,0)</f>
        <v>0</v>
      </c>
      <c r="BJ123" s="18" t="s">
        <v>86</v>
      </c>
      <c r="BK123" s="193">
        <f>ROUND(I123*H123,2)</f>
        <v>0</v>
      </c>
      <c r="BL123" s="18" t="s">
        <v>166</v>
      </c>
      <c r="BM123" s="192" t="s">
        <v>184</v>
      </c>
    </row>
    <row r="124" s="2" customFormat="1" ht="55.5" customHeight="1">
      <c r="A124" s="37"/>
      <c r="B124" s="179"/>
      <c r="C124" s="180" t="s">
        <v>176</v>
      </c>
      <c r="D124" s="180" t="s">
        <v>162</v>
      </c>
      <c r="E124" s="181" t="s">
        <v>1074</v>
      </c>
      <c r="F124" s="182" t="s">
        <v>1075</v>
      </c>
      <c r="G124" s="183" t="s">
        <v>218</v>
      </c>
      <c r="H124" s="184">
        <v>0</v>
      </c>
      <c r="I124" s="185"/>
      <c r="J124" s="186">
        <f>ROUND(I124*H124,2)</f>
        <v>0</v>
      </c>
      <c r="K124" s="187"/>
      <c r="L124" s="38"/>
      <c r="M124" s="188" t="s">
        <v>1</v>
      </c>
      <c r="N124" s="189" t="s">
        <v>44</v>
      </c>
      <c r="O124" s="76"/>
      <c r="P124" s="190">
        <f>O124*H124</f>
        <v>0</v>
      </c>
      <c r="Q124" s="190">
        <v>0</v>
      </c>
      <c r="R124" s="190">
        <f>Q124*H124</f>
        <v>0</v>
      </c>
      <c r="S124" s="190">
        <v>0</v>
      </c>
      <c r="T124" s="191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92" t="s">
        <v>166</v>
      </c>
      <c r="AT124" s="192" t="s">
        <v>162</v>
      </c>
      <c r="AU124" s="192" t="s">
        <v>86</v>
      </c>
      <c r="AY124" s="18" t="s">
        <v>159</v>
      </c>
      <c r="BE124" s="193">
        <f>IF(N124="základní",J124,0)</f>
        <v>0</v>
      </c>
      <c r="BF124" s="193">
        <f>IF(N124="snížená",J124,0)</f>
        <v>0</v>
      </c>
      <c r="BG124" s="193">
        <f>IF(N124="zákl. přenesená",J124,0)</f>
        <v>0</v>
      </c>
      <c r="BH124" s="193">
        <f>IF(N124="sníž. přenesená",J124,0)</f>
        <v>0</v>
      </c>
      <c r="BI124" s="193">
        <f>IF(N124="nulová",J124,0)</f>
        <v>0</v>
      </c>
      <c r="BJ124" s="18" t="s">
        <v>86</v>
      </c>
      <c r="BK124" s="193">
        <f>ROUND(I124*H124,2)</f>
        <v>0</v>
      </c>
      <c r="BL124" s="18" t="s">
        <v>166</v>
      </c>
      <c r="BM124" s="192" t="s">
        <v>8</v>
      </c>
    </row>
    <row r="125" s="2" customFormat="1" ht="16.5" customHeight="1">
      <c r="A125" s="37"/>
      <c r="B125" s="179"/>
      <c r="C125" s="180" t="s">
        <v>187</v>
      </c>
      <c r="D125" s="180" t="s">
        <v>162</v>
      </c>
      <c r="E125" s="181" t="s">
        <v>1076</v>
      </c>
      <c r="F125" s="182" t="s">
        <v>1077</v>
      </c>
      <c r="G125" s="183" t="s">
        <v>1073</v>
      </c>
      <c r="H125" s="184">
        <v>0</v>
      </c>
      <c r="I125" s="185"/>
      <c r="J125" s="186">
        <f>ROUND(I125*H125,2)</f>
        <v>0</v>
      </c>
      <c r="K125" s="187"/>
      <c r="L125" s="38"/>
      <c r="M125" s="188" t="s">
        <v>1</v>
      </c>
      <c r="N125" s="189" t="s">
        <v>44</v>
      </c>
      <c r="O125" s="76"/>
      <c r="P125" s="190">
        <f>O125*H125</f>
        <v>0</v>
      </c>
      <c r="Q125" s="190">
        <v>0</v>
      </c>
      <c r="R125" s="190">
        <f>Q125*H125</f>
        <v>0</v>
      </c>
      <c r="S125" s="190">
        <v>0</v>
      </c>
      <c r="T125" s="191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92" t="s">
        <v>166</v>
      </c>
      <c r="AT125" s="192" t="s">
        <v>162</v>
      </c>
      <c r="AU125" s="192" t="s">
        <v>86</v>
      </c>
      <c r="AY125" s="18" t="s">
        <v>159</v>
      </c>
      <c r="BE125" s="193">
        <f>IF(N125="základní",J125,0)</f>
        <v>0</v>
      </c>
      <c r="BF125" s="193">
        <f>IF(N125="snížená",J125,0)</f>
        <v>0</v>
      </c>
      <c r="BG125" s="193">
        <f>IF(N125="zákl. přenesená",J125,0)</f>
        <v>0</v>
      </c>
      <c r="BH125" s="193">
        <f>IF(N125="sníž. přenesená",J125,0)</f>
        <v>0</v>
      </c>
      <c r="BI125" s="193">
        <f>IF(N125="nulová",J125,0)</f>
        <v>0</v>
      </c>
      <c r="BJ125" s="18" t="s">
        <v>86</v>
      </c>
      <c r="BK125" s="193">
        <f>ROUND(I125*H125,2)</f>
        <v>0</v>
      </c>
      <c r="BL125" s="18" t="s">
        <v>166</v>
      </c>
      <c r="BM125" s="192" t="s">
        <v>190</v>
      </c>
    </row>
    <row r="126" s="2" customFormat="1" ht="16.5" customHeight="1">
      <c r="A126" s="37"/>
      <c r="B126" s="179"/>
      <c r="C126" s="180" t="s">
        <v>179</v>
      </c>
      <c r="D126" s="180" t="s">
        <v>162</v>
      </c>
      <c r="E126" s="181" t="s">
        <v>1078</v>
      </c>
      <c r="F126" s="182" t="s">
        <v>1079</v>
      </c>
      <c r="G126" s="183" t="s">
        <v>555</v>
      </c>
      <c r="H126" s="184">
        <v>0</v>
      </c>
      <c r="I126" s="185"/>
      <c r="J126" s="186">
        <f>ROUND(I126*H126,2)</f>
        <v>0</v>
      </c>
      <c r="K126" s="187"/>
      <c r="L126" s="38"/>
      <c r="M126" s="188" t="s">
        <v>1</v>
      </c>
      <c r="N126" s="189" t="s">
        <v>44</v>
      </c>
      <c r="O126" s="76"/>
      <c r="P126" s="190">
        <f>O126*H126</f>
        <v>0</v>
      </c>
      <c r="Q126" s="190">
        <v>0</v>
      </c>
      <c r="R126" s="190">
        <f>Q126*H126</f>
        <v>0</v>
      </c>
      <c r="S126" s="190">
        <v>0</v>
      </c>
      <c r="T126" s="191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92" t="s">
        <v>166</v>
      </c>
      <c r="AT126" s="192" t="s">
        <v>162</v>
      </c>
      <c r="AU126" s="192" t="s">
        <v>86</v>
      </c>
      <c r="AY126" s="18" t="s">
        <v>159</v>
      </c>
      <c r="BE126" s="193">
        <f>IF(N126="základní",J126,0)</f>
        <v>0</v>
      </c>
      <c r="BF126" s="193">
        <f>IF(N126="snížená",J126,0)</f>
        <v>0</v>
      </c>
      <c r="BG126" s="193">
        <f>IF(N126="zákl. přenesená",J126,0)</f>
        <v>0</v>
      </c>
      <c r="BH126" s="193">
        <f>IF(N126="sníž. přenesená",J126,0)</f>
        <v>0</v>
      </c>
      <c r="BI126" s="193">
        <f>IF(N126="nulová",J126,0)</f>
        <v>0</v>
      </c>
      <c r="BJ126" s="18" t="s">
        <v>86</v>
      </c>
      <c r="BK126" s="193">
        <f>ROUND(I126*H126,2)</f>
        <v>0</v>
      </c>
      <c r="BL126" s="18" t="s">
        <v>166</v>
      </c>
      <c r="BM126" s="192" t="s">
        <v>193</v>
      </c>
    </row>
    <row r="127" s="2" customFormat="1" ht="16.5" customHeight="1">
      <c r="A127" s="37"/>
      <c r="B127" s="179"/>
      <c r="C127" s="180" t="s">
        <v>194</v>
      </c>
      <c r="D127" s="180" t="s">
        <v>162</v>
      </c>
      <c r="E127" s="181" t="s">
        <v>1080</v>
      </c>
      <c r="F127" s="182" t="s">
        <v>1081</v>
      </c>
      <c r="G127" s="183" t="s">
        <v>1073</v>
      </c>
      <c r="H127" s="184">
        <v>0</v>
      </c>
      <c r="I127" s="185"/>
      <c r="J127" s="186">
        <f>ROUND(I127*H127,2)</f>
        <v>0</v>
      </c>
      <c r="K127" s="187"/>
      <c r="L127" s="38"/>
      <c r="M127" s="188" t="s">
        <v>1</v>
      </c>
      <c r="N127" s="189" t="s">
        <v>44</v>
      </c>
      <c r="O127" s="76"/>
      <c r="P127" s="190">
        <f>O127*H127</f>
        <v>0</v>
      </c>
      <c r="Q127" s="190">
        <v>0</v>
      </c>
      <c r="R127" s="190">
        <f>Q127*H127</f>
        <v>0</v>
      </c>
      <c r="S127" s="190">
        <v>0</v>
      </c>
      <c r="T127" s="191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92" t="s">
        <v>166</v>
      </c>
      <c r="AT127" s="192" t="s">
        <v>162</v>
      </c>
      <c r="AU127" s="192" t="s">
        <v>86</v>
      </c>
      <c r="AY127" s="18" t="s">
        <v>159</v>
      </c>
      <c r="BE127" s="193">
        <f>IF(N127="základní",J127,0)</f>
        <v>0</v>
      </c>
      <c r="BF127" s="193">
        <f>IF(N127="snížená",J127,0)</f>
        <v>0</v>
      </c>
      <c r="BG127" s="193">
        <f>IF(N127="zákl. přenesená",J127,0)</f>
        <v>0</v>
      </c>
      <c r="BH127" s="193">
        <f>IF(N127="sníž. přenesená",J127,0)</f>
        <v>0</v>
      </c>
      <c r="BI127" s="193">
        <f>IF(N127="nulová",J127,0)</f>
        <v>0</v>
      </c>
      <c r="BJ127" s="18" t="s">
        <v>86</v>
      </c>
      <c r="BK127" s="193">
        <f>ROUND(I127*H127,2)</f>
        <v>0</v>
      </c>
      <c r="BL127" s="18" t="s">
        <v>166</v>
      </c>
      <c r="BM127" s="192" t="s">
        <v>197</v>
      </c>
    </row>
    <row r="128" s="2" customFormat="1" ht="16.5" customHeight="1">
      <c r="A128" s="37"/>
      <c r="B128" s="179"/>
      <c r="C128" s="180" t="s">
        <v>184</v>
      </c>
      <c r="D128" s="180" t="s">
        <v>162</v>
      </c>
      <c r="E128" s="181" t="s">
        <v>1082</v>
      </c>
      <c r="F128" s="182" t="s">
        <v>1083</v>
      </c>
      <c r="G128" s="183" t="s">
        <v>1073</v>
      </c>
      <c r="H128" s="184">
        <v>0</v>
      </c>
      <c r="I128" s="185"/>
      <c r="J128" s="186">
        <f>ROUND(I128*H128,2)</f>
        <v>0</v>
      </c>
      <c r="K128" s="187"/>
      <c r="L128" s="38"/>
      <c r="M128" s="188" t="s">
        <v>1</v>
      </c>
      <c r="N128" s="189" t="s">
        <v>44</v>
      </c>
      <c r="O128" s="76"/>
      <c r="P128" s="190">
        <f>O128*H128</f>
        <v>0</v>
      </c>
      <c r="Q128" s="190">
        <v>0</v>
      </c>
      <c r="R128" s="190">
        <f>Q128*H128</f>
        <v>0</v>
      </c>
      <c r="S128" s="190">
        <v>0</v>
      </c>
      <c r="T128" s="191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92" t="s">
        <v>166</v>
      </c>
      <c r="AT128" s="192" t="s">
        <v>162</v>
      </c>
      <c r="AU128" s="192" t="s">
        <v>86</v>
      </c>
      <c r="AY128" s="18" t="s">
        <v>159</v>
      </c>
      <c r="BE128" s="193">
        <f>IF(N128="základní",J128,0)</f>
        <v>0</v>
      </c>
      <c r="BF128" s="193">
        <f>IF(N128="snížená",J128,0)</f>
        <v>0</v>
      </c>
      <c r="BG128" s="193">
        <f>IF(N128="zákl. přenesená",J128,0)</f>
        <v>0</v>
      </c>
      <c r="BH128" s="193">
        <f>IF(N128="sníž. přenesená",J128,0)</f>
        <v>0</v>
      </c>
      <c r="BI128" s="193">
        <f>IF(N128="nulová",J128,0)</f>
        <v>0</v>
      </c>
      <c r="BJ128" s="18" t="s">
        <v>86</v>
      </c>
      <c r="BK128" s="193">
        <f>ROUND(I128*H128,2)</f>
        <v>0</v>
      </c>
      <c r="BL128" s="18" t="s">
        <v>166</v>
      </c>
      <c r="BM128" s="192" t="s">
        <v>200</v>
      </c>
    </row>
    <row r="129" s="2" customFormat="1" ht="24.15" customHeight="1">
      <c r="A129" s="37"/>
      <c r="B129" s="179"/>
      <c r="C129" s="180" t="s">
        <v>201</v>
      </c>
      <c r="D129" s="180" t="s">
        <v>162</v>
      </c>
      <c r="E129" s="181" t="s">
        <v>1084</v>
      </c>
      <c r="F129" s="182" t="s">
        <v>1085</v>
      </c>
      <c r="G129" s="183" t="s">
        <v>1086</v>
      </c>
      <c r="H129" s="184">
        <v>0</v>
      </c>
      <c r="I129" s="185"/>
      <c r="J129" s="186">
        <f>ROUND(I129*H129,2)</f>
        <v>0</v>
      </c>
      <c r="K129" s="187"/>
      <c r="L129" s="38"/>
      <c r="M129" s="188" t="s">
        <v>1</v>
      </c>
      <c r="N129" s="189" t="s">
        <v>44</v>
      </c>
      <c r="O129" s="76"/>
      <c r="P129" s="190">
        <f>O129*H129</f>
        <v>0</v>
      </c>
      <c r="Q129" s="190">
        <v>0</v>
      </c>
      <c r="R129" s="190">
        <f>Q129*H129</f>
        <v>0</v>
      </c>
      <c r="S129" s="190">
        <v>0</v>
      </c>
      <c r="T129" s="191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2" t="s">
        <v>166</v>
      </c>
      <c r="AT129" s="192" t="s">
        <v>162</v>
      </c>
      <c r="AU129" s="192" t="s">
        <v>86</v>
      </c>
      <c r="AY129" s="18" t="s">
        <v>159</v>
      </c>
      <c r="BE129" s="193">
        <f>IF(N129="základní",J129,0)</f>
        <v>0</v>
      </c>
      <c r="BF129" s="193">
        <f>IF(N129="snížená",J129,0)</f>
        <v>0</v>
      </c>
      <c r="BG129" s="193">
        <f>IF(N129="zákl. přenesená",J129,0)</f>
        <v>0</v>
      </c>
      <c r="BH129" s="193">
        <f>IF(N129="sníž. přenesená",J129,0)</f>
        <v>0</v>
      </c>
      <c r="BI129" s="193">
        <f>IF(N129="nulová",J129,0)</f>
        <v>0</v>
      </c>
      <c r="BJ129" s="18" t="s">
        <v>86</v>
      </c>
      <c r="BK129" s="193">
        <f>ROUND(I129*H129,2)</f>
        <v>0</v>
      </c>
      <c r="BL129" s="18" t="s">
        <v>166</v>
      </c>
      <c r="BM129" s="192" t="s">
        <v>204</v>
      </c>
    </row>
    <row r="130" s="2" customFormat="1" ht="16.5" customHeight="1">
      <c r="A130" s="37"/>
      <c r="B130" s="179"/>
      <c r="C130" s="180" t="s">
        <v>8</v>
      </c>
      <c r="D130" s="180" t="s">
        <v>162</v>
      </c>
      <c r="E130" s="181" t="s">
        <v>1087</v>
      </c>
      <c r="F130" s="182" t="s">
        <v>1088</v>
      </c>
      <c r="G130" s="183" t="s">
        <v>555</v>
      </c>
      <c r="H130" s="184">
        <v>0</v>
      </c>
      <c r="I130" s="185"/>
      <c r="J130" s="186">
        <f>ROUND(I130*H130,2)</f>
        <v>0</v>
      </c>
      <c r="K130" s="187"/>
      <c r="L130" s="38"/>
      <c r="M130" s="188" t="s">
        <v>1</v>
      </c>
      <c r="N130" s="189" t="s">
        <v>44</v>
      </c>
      <c r="O130" s="76"/>
      <c r="P130" s="190">
        <f>O130*H130</f>
        <v>0</v>
      </c>
      <c r="Q130" s="190">
        <v>0</v>
      </c>
      <c r="R130" s="190">
        <f>Q130*H130</f>
        <v>0</v>
      </c>
      <c r="S130" s="190">
        <v>0</v>
      </c>
      <c r="T130" s="191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2" t="s">
        <v>166</v>
      </c>
      <c r="AT130" s="192" t="s">
        <v>162</v>
      </c>
      <c r="AU130" s="192" t="s">
        <v>86</v>
      </c>
      <c r="AY130" s="18" t="s">
        <v>159</v>
      </c>
      <c r="BE130" s="193">
        <f>IF(N130="základní",J130,0)</f>
        <v>0</v>
      </c>
      <c r="BF130" s="193">
        <f>IF(N130="snížená",J130,0)</f>
        <v>0</v>
      </c>
      <c r="BG130" s="193">
        <f>IF(N130="zákl. přenesená",J130,0)</f>
        <v>0</v>
      </c>
      <c r="BH130" s="193">
        <f>IF(N130="sníž. přenesená",J130,0)</f>
        <v>0</v>
      </c>
      <c r="BI130" s="193">
        <f>IF(N130="nulová",J130,0)</f>
        <v>0</v>
      </c>
      <c r="BJ130" s="18" t="s">
        <v>86</v>
      </c>
      <c r="BK130" s="193">
        <f>ROUND(I130*H130,2)</f>
        <v>0</v>
      </c>
      <c r="BL130" s="18" t="s">
        <v>166</v>
      </c>
      <c r="BM130" s="192" t="s">
        <v>207</v>
      </c>
    </row>
    <row r="131" s="2" customFormat="1" ht="37.8" customHeight="1">
      <c r="A131" s="37"/>
      <c r="B131" s="179"/>
      <c r="C131" s="180" t="s">
        <v>208</v>
      </c>
      <c r="D131" s="180" t="s">
        <v>162</v>
      </c>
      <c r="E131" s="181" t="s">
        <v>1089</v>
      </c>
      <c r="F131" s="182" t="s">
        <v>1090</v>
      </c>
      <c r="G131" s="183" t="s">
        <v>1091</v>
      </c>
      <c r="H131" s="184">
        <v>0</v>
      </c>
      <c r="I131" s="185"/>
      <c r="J131" s="186">
        <f>ROUND(I131*H131,2)</f>
        <v>0</v>
      </c>
      <c r="K131" s="187"/>
      <c r="L131" s="38"/>
      <c r="M131" s="188" t="s">
        <v>1</v>
      </c>
      <c r="N131" s="189" t="s">
        <v>44</v>
      </c>
      <c r="O131" s="76"/>
      <c r="P131" s="190">
        <f>O131*H131</f>
        <v>0</v>
      </c>
      <c r="Q131" s="190">
        <v>0</v>
      </c>
      <c r="R131" s="190">
        <f>Q131*H131</f>
        <v>0</v>
      </c>
      <c r="S131" s="190">
        <v>0</v>
      </c>
      <c r="T131" s="191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2" t="s">
        <v>166</v>
      </c>
      <c r="AT131" s="192" t="s">
        <v>162</v>
      </c>
      <c r="AU131" s="192" t="s">
        <v>86</v>
      </c>
      <c r="AY131" s="18" t="s">
        <v>159</v>
      </c>
      <c r="BE131" s="193">
        <f>IF(N131="základní",J131,0)</f>
        <v>0</v>
      </c>
      <c r="BF131" s="193">
        <f>IF(N131="snížená",J131,0)</f>
        <v>0</v>
      </c>
      <c r="BG131" s="193">
        <f>IF(N131="zákl. přenesená",J131,0)</f>
        <v>0</v>
      </c>
      <c r="BH131" s="193">
        <f>IF(N131="sníž. přenesená",J131,0)</f>
        <v>0</v>
      </c>
      <c r="BI131" s="193">
        <f>IF(N131="nulová",J131,0)</f>
        <v>0</v>
      </c>
      <c r="BJ131" s="18" t="s">
        <v>86</v>
      </c>
      <c r="BK131" s="193">
        <f>ROUND(I131*H131,2)</f>
        <v>0</v>
      </c>
      <c r="BL131" s="18" t="s">
        <v>166</v>
      </c>
      <c r="BM131" s="192" t="s">
        <v>211</v>
      </c>
    </row>
    <row r="132" s="2" customFormat="1" ht="16.5" customHeight="1">
      <c r="A132" s="37"/>
      <c r="B132" s="179"/>
      <c r="C132" s="180" t="s">
        <v>190</v>
      </c>
      <c r="D132" s="180" t="s">
        <v>162</v>
      </c>
      <c r="E132" s="181" t="s">
        <v>1092</v>
      </c>
      <c r="F132" s="182" t="s">
        <v>1093</v>
      </c>
      <c r="G132" s="183" t="s">
        <v>173</v>
      </c>
      <c r="H132" s="184">
        <v>0</v>
      </c>
      <c r="I132" s="185"/>
      <c r="J132" s="186">
        <f>ROUND(I132*H132,2)</f>
        <v>0</v>
      </c>
      <c r="K132" s="187"/>
      <c r="L132" s="38"/>
      <c r="M132" s="188" t="s">
        <v>1</v>
      </c>
      <c r="N132" s="189" t="s">
        <v>44</v>
      </c>
      <c r="O132" s="76"/>
      <c r="P132" s="190">
        <f>O132*H132</f>
        <v>0</v>
      </c>
      <c r="Q132" s="190">
        <v>0</v>
      </c>
      <c r="R132" s="190">
        <f>Q132*H132</f>
        <v>0</v>
      </c>
      <c r="S132" s="190">
        <v>0</v>
      </c>
      <c r="T132" s="191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92" t="s">
        <v>166</v>
      </c>
      <c r="AT132" s="192" t="s">
        <v>162</v>
      </c>
      <c r="AU132" s="192" t="s">
        <v>86</v>
      </c>
      <c r="AY132" s="18" t="s">
        <v>159</v>
      </c>
      <c r="BE132" s="193">
        <f>IF(N132="základní",J132,0)</f>
        <v>0</v>
      </c>
      <c r="BF132" s="193">
        <f>IF(N132="snížená",J132,0)</f>
        <v>0</v>
      </c>
      <c r="BG132" s="193">
        <f>IF(N132="zákl. přenesená",J132,0)</f>
        <v>0</v>
      </c>
      <c r="BH132" s="193">
        <f>IF(N132="sníž. přenesená",J132,0)</f>
        <v>0</v>
      </c>
      <c r="BI132" s="193">
        <f>IF(N132="nulová",J132,0)</f>
        <v>0</v>
      </c>
      <c r="BJ132" s="18" t="s">
        <v>86</v>
      </c>
      <c r="BK132" s="193">
        <f>ROUND(I132*H132,2)</f>
        <v>0</v>
      </c>
      <c r="BL132" s="18" t="s">
        <v>166</v>
      </c>
      <c r="BM132" s="192" t="s">
        <v>214</v>
      </c>
    </row>
    <row r="133" s="2" customFormat="1" ht="16.5" customHeight="1">
      <c r="A133" s="37"/>
      <c r="B133" s="179"/>
      <c r="C133" s="180" t="s">
        <v>215</v>
      </c>
      <c r="D133" s="180" t="s">
        <v>162</v>
      </c>
      <c r="E133" s="181" t="s">
        <v>1094</v>
      </c>
      <c r="F133" s="182" t="s">
        <v>1095</v>
      </c>
      <c r="G133" s="183" t="s">
        <v>1073</v>
      </c>
      <c r="H133" s="184">
        <v>0</v>
      </c>
      <c r="I133" s="185"/>
      <c r="J133" s="186">
        <f>ROUND(I133*H133,2)</f>
        <v>0</v>
      </c>
      <c r="K133" s="187"/>
      <c r="L133" s="38"/>
      <c r="M133" s="188" t="s">
        <v>1</v>
      </c>
      <c r="N133" s="189" t="s">
        <v>44</v>
      </c>
      <c r="O133" s="76"/>
      <c r="P133" s="190">
        <f>O133*H133</f>
        <v>0</v>
      </c>
      <c r="Q133" s="190">
        <v>0</v>
      </c>
      <c r="R133" s="190">
        <f>Q133*H133</f>
        <v>0</v>
      </c>
      <c r="S133" s="190">
        <v>0</v>
      </c>
      <c r="T133" s="191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2" t="s">
        <v>166</v>
      </c>
      <c r="AT133" s="192" t="s">
        <v>162</v>
      </c>
      <c r="AU133" s="192" t="s">
        <v>86</v>
      </c>
      <c r="AY133" s="18" t="s">
        <v>159</v>
      </c>
      <c r="BE133" s="193">
        <f>IF(N133="základní",J133,0)</f>
        <v>0</v>
      </c>
      <c r="BF133" s="193">
        <f>IF(N133="snížená",J133,0)</f>
        <v>0</v>
      </c>
      <c r="BG133" s="193">
        <f>IF(N133="zákl. přenesená",J133,0)</f>
        <v>0</v>
      </c>
      <c r="BH133" s="193">
        <f>IF(N133="sníž. přenesená",J133,0)</f>
        <v>0</v>
      </c>
      <c r="BI133" s="193">
        <f>IF(N133="nulová",J133,0)</f>
        <v>0</v>
      </c>
      <c r="BJ133" s="18" t="s">
        <v>86</v>
      </c>
      <c r="BK133" s="193">
        <f>ROUND(I133*H133,2)</f>
        <v>0</v>
      </c>
      <c r="BL133" s="18" t="s">
        <v>166</v>
      </c>
      <c r="BM133" s="192" t="s">
        <v>219</v>
      </c>
    </row>
    <row r="134" s="2" customFormat="1" ht="16.5" customHeight="1">
      <c r="A134" s="37"/>
      <c r="B134" s="179"/>
      <c r="C134" s="180" t="s">
        <v>193</v>
      </c>
      <c r="D134" s="180" t="s">
        <v>162</v>
      </c>
      <c r="E134" s="181" t="s">
        <v>1096</v>
      </c>
      <c r="F134" s="182" t="s">
        <v>1097</v>
      </c>
      <c r="G134" s="183" t="s">
        <v>1073</v>
      </c>
      <c r="H134" s="184">
        <v>0</v>
      </c>
      <c r="I134" s="185"/>
      <c r="J134" s="186">
        <f>ROUND(I134*H134,2)</f>
        <v>0</v>
      </c>
      <c r="K134" s="187"/>
      <c r="L134" s="38"/>
      <c r="M134" s="188" t="s">
        <v>1</v>
      </c>
      <c r="N134" s="189" t="s">
        <v>44</v>
      </c>
      <c r="O134" s="76"/>
      <c r="P134" s="190">
        <f>O134*H134</f>
        <v>0</v>
      </c>
      <c r="Q134" s="190">
        <v>0</v>
      </c>
      <c r="R134" s="190">
        <f>Q134*H134</f>
        <v>0</v>
      </c>
      <c r="S134" s="190">
        <v>0</v>
      </c>
      <c r="T134" s="191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92" t="s">
        <v>166</v>
      </c>
      <c r="AT134" s="192" t="s">
        <v>162</v>
      </c>
      <c r="AU134" s="192" t="s">
        <v>86</v>
      </c>
      <c r="AY134" s="18" t="s">
        <v>159</v>
      </c>
      <c r="BE134" s="193">
        <f>IF(N134="základní",J134,0)</f>
        <v>0</v>
      </c>
      <c r="BF134" s="193">
        <f>IF(N134="snížená",J134,0)</f>
        <v>0</v>
      </c>
      <c r="BG134" s="193">
        <f>IF(N134="zákl. přenesená",J134,0)</f>
        <v>0</v>
      </c>
      <c r="BH134" s="193">
        <f>IF(N134="sníž. přenesená",J134,0)</f>
        <v>0</v>
      </c>
      <c r="BI134" s="193">
        <f>IF(N134="nulová",J134,0)</f>
        <v>0</v>
      </c>
      <c r="BJ134" s="18" t="s">
        <v>86</v>
      </c>
      <c r="BK134" s="193">
        <f>ROUND(I134*H134,2)</f>
        <v>0</v>
      </c>
      <c r="BL134" s="18" t="s">
        <v>166</v>
      </c>
      <c r="BM134" s="192" t="s">
        <v>221</v>
      </c>
    </row>
    <row r="135" s="2" customFormat="1" ht="16.5" customHeight="1">
      <c r="A135" s="37"/>
      <c r="B135" s="179"/>
      <c r="C135" s="180" t="s">
        <v>222</v>
      </c>
      <c r="D135" s="180" t="s">
        <v>162</v>
      </c>
      <c r="E135" s="181" t="s">
        <v>1098</v>
      </c>
      <c r="F135" s="182" t="s">
        <v>1099</v>
      </c>
      <c r="G135" s="183" t="s">
        <v>1091</v>
      </c>
      <c r="H135" s="184">
        <v>0</v>
      </c>
      <c r="I135" s="185"/>
      <c r="J135" s="186">
        <f>ROUND(I135*H135,2)</f>
        <v>0</v>
      </c>
      <c r="K135" s="187"/>
      <c r="L135" s="38"/>
      <c r="M135" s="188" t="s">
        <v>1</v>
      </c>
      <c r="N135" s="189" t="s">
        <v>44</v>
      </c>
      <c r="O135" s="76"/>
      <c r="P135" s="190">
        <f>O135*H135</f>
        <v>0</v>
      </c>
      <c r="Q135" s="190">
        <v>0</v>
      </c>
      <c r="R135" s="190">
        <f>Q135*H135</f>
        <v>0</v>
      </c>
      <c r="S135" s="190">
        <v>0</v>
      </c>
      <c r="T135" s="191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92" t="s">
        <v>166</v>
      </c>
      <c r="AT135" s="192" t="s">
        <v>162</v>
      </c>
      <c r="AU135" s="192" t="s">
        <v>86</v>
      </c>
      <c r="AY135" s="18" t="s">
        <v>159</v>
      </c>
      <c r="BE135" s="193">
        <f>IF(N135="základní",J135,0)</f>
        <v>0</v>
      </c>
      <c r="BF135" s="193">
        <f>IF(N135="snížená",J135,0)</f>
        <v>0</v>
      </c>
      <c r="BG135" s="193">
        <f>IF(N135="zákl. přenesená",J135,0)</f>
        <v>0</v>
      </c>
      <c r="BH135" s="193">
        <f>IF(N135="sníž. přenesená",J135,0)</f>
        <v>0</v>
      </c>
      <c r="BI135" s="193">
        <f>IF(N135="nulová",J135,0)</f>
        <v>0</v>
      </c>
      <c r="BJ135" s="18" t="s">
        <v>86</v>
      </c>
      <c r="BK135" s="193">
        <f>ROUND(I135*H135,2)</f>
        <v>0</v>
      </c>
      <c r="BL135" s="18" t="s">
        <v>166</v>
      </c>
      <c r="BM135" s="192" t="s">
        <v>224</v>
      </c>
    </row>
    <row r="136" s="2" customFormat="1" ht="33" customHeight="1">
      <c r="A136" s="37"/>
      <c r="B136" s="179"/>
      <c r="C136" s="180" t="s">
        <v>197</v>
      </c>
      <c r="D136" s="180" t="s">
        <v>162</v>
      </c>
      <c r="E136" s="181" t="s">
        <v>1100</v>
      </c>
      <c r="F136" s="182" t="s">
        <v>1101</v>
      </c>
      <c r="G136" s="183" t="s">
        <v>218</v>
      </c>
      <c r="H136" s="184">
        <v>0</v>
      </c>
      <c r="I136" s="185"/>
      <c r="J136" s="186">
        <f>ROUND(I136*H136,2)</f>
        <v>0</v>
      </c>
      <c r="K136" s="187"/>
      <c r="L136" s="38"/>
      <c r="M136" s="188" t="s">
        <v>1</v>
      </c>
      <c r="N136" s="189" t="s">
        <v>44</v>
      </c>
      <c r="O136" s="76"/>
      <c r="P136" s="190">
        <f>O136*H136</f>
        <v>0</v>
      </c>
      <c r="Q136" s="190">
        <v>0</v>
      </c>
      <c r="R136" s="190">
        <f>Q136*H136</f>
        <v>0</v>
      </c>
      <c r="S136" s="190">
        <v>0</v>
      </c>
      <c r="T136" s="191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2" t="s">
        <v>166</v>
      </c>
      <c r="AT136" s="192" t="s">
        <v>162</v>
      </c>
      <c r="AU136" s="192" t="s">
        <v>86</v>
      </c>
      <c r="AY136" s="18" t="s">
        <v>159</v>
      </c>
      <c r="BE136" s="193">
        <f>IF(N136="základní",J136,0)</f>
        <v>0</v>
      </c>
      <c r="BF136" s="193">
        <f>IF(N136="snížená",J136,0)</f>
        <v>0</v>
      </c>
      <c r="BG136" s="193">
        <f>IF(N136="zákl. přenesená",J136,0)</f>
        <v>0</v>
      </c>
      <c r="BH136" s="193">
        <f>IF(N136="sníž. přenesená",J136,0)</f>
        <v>0</v>
      </c>
      <c r="BI136" s="193">
        <f>IF(N136="nulová",J136,0)</f>
        <v>0</v>
      </c>
      <c r="BJ136" s="18" t="s">
        <v>86</v>
      </c>
      <c r="BK136" s="193">
        <f>ROUND(I136*H136,2)</f>
        <v>0</v>
      </c>
      <c r="BL136" s="18" t="s">
        <v>166</v>
      </c>
      <c r="BM136" s="192" t="s">
        <v>226</v>
      </c>
    </row>
    <row r="137" s="2" customFormat="1" ht="16.5" customHeight="1">
      <c r="A137" s="37"/>
      <c r="B137" s="179"/>
      <c r="C137" s="180" t="s">
        <v>227</v>
      </c>
      <c r="D137" s="180" t="s">
        <v>162</v>
      </c>
      <c r="E137" s="181" t="s">
        <v>1102</v>
      </c>
      <c r="F137" s="182" t="s">
        <v>1103</v>
      </c>
      <c r="G137" s="183" t="s">
        <v>218</v>
      </c>
      <c r="H137" s="184">
        <v>0</v>
      </c>
      <c r="I137" s="185"/>
      <c r="J137" s="186">
        <f>ROUND(I137*H137,2)</f>
        <v>0</v>
      </c>
      <c r="K137" s="187"/>
      <c r="L137" s="38"/>
      <c r="M137" s="188" t="s">
        <v>1</v>
      </c>
      <c r="N137" s="189" t="s">
        <v>44</v>
      </c>
      <c r="O137" s="76"/>
      <c r="P137" s="190">
        <f>O137*H137</f>
        <v>0</v>
      </c>
      <c r="Q137" s="190">
        <v>0</v>
      </c>
      <c r="R137" s="190">
        <f>Q137*H137</f>
        <v>0</v>
      </c>
      <c r="S137" s="190">
        <v>0</v>
      </c>
      <c r="T137" s="191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2" t="s">
        <v>166</v>
      </c>
      <c r="AT137" s="192" t="s">
        <v>162</v>
      </c>
      <c r="AU137" s="192" t="s">
        <v>86</v>
      </c>
      <c r="AY137" s="18" t="s">
        <v>159</v>
      </c>
      <c r="BE137" s="193">
        <f>IF(N137="základní",J137,0)</f>
        <v>0</v>
      </c>
      <c r="BF137" s="193">
        <f>IF(N137="snížená",J137,0)</f>
        <v>0</v>
      </c>
      <c r="BG137" s="193">
        <f>IF(N137="zákl. přenesená",J137,0)</f>
        <v>0</v>
      </c>
      <c r="BH137" s="193">
        <f>IF(N137="sníž. přenesená",J137,0)</f>
        <v>0</v>
      </c>
      <c r="BI137" s="193">
        <f>IF(N137="nulová",J137,0)</f>
        <v>0</v>
      </c>
      <c r="BJ137" s="18" t="s">
        <v>86</v>
      </c>
      <c r="BK137" s="193">
        <f>ROUND(I137*H137,2)</f>
        <v>0</v>
      </c>
      <c r="BL137" s="18" t="s">
        <v>166</v>
      </c>
      <c r="BM137" s="192" t="s">
        <v>229</v>
      </c>
    </row>
    <row r="138" s="2" customFormat="1" ht="16.5" customHeight="1">
      <c r="A138" s="37"/>
      <c r="B138" s="179"/>
      <c r="C138" s="180" t="s">
        <v>200</v>
      </c>
      <c r="D138" s="180" t="s">
        <v>162</v>
      </c>
      <c r="E138" s="181" t="s">
        <v>1104</v>
      </c>
      <c r="F138" s="182" t="s">
        <v>1105</v>
      </c>
      <c r="G138" s="183" t="s">
        <v>1091</v>
      </c>
      <c r="H138" s="184">
        <v>0</v>
      </c>
      <c r="I138" s="185"/>
      <c r="J138" s="186">
        <f>ROUND(I138*H138,2)</f>
        <v>0</v>
      </c>
      <c r="K138" s="187"/>
      <c r="L138" s="38"/>
      <c r="M138" s="230" t="s">
        <v>1</v>
      </c>
      <c r="N138" s="231" t="s">
        <v>44</v>
      </c>
      <c r="O138" s="232"/>
      <c r="P138" s="233">
        <f>O138*H138</f>
        <v>0</v>
      </c>
      <c r="Q138" s="233">
        <v>0</v>
      </c>
      <c r="R138" s="233">
        <f>Q138*H138</f>
        <v>0</v>
      </c>
      <c r="S138" s="233">
        <v>0</v>
      </c>
      <c r="T138" s="234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2" t="s">
        <v>166</v>
      </c>
      <c r="AT138" s="192" t="s">
        <v>162</v>
      </c>
      <c r="AU138" s="192" t="s">
        <v>86</v>
      </c>
      <c r="AY138" s="18" t="s">
        <v>159</v>
      </c>
      <c r="BE138" s="193">
        <f>IF(N138="základní",J138,0)</f>
        <v>0</v>
      </c>
      <c r="BF138" s="193">
        <f>IF(N138="snížená",J138,0)</f>
        <v>0</v>
      </c>
      <c r="BG138" s="193">
        <f>IF(N138="zákl. přenesená",J138,0)</f>
        <v>0</v>
      </c>
      <c r="BH138" s="193">
        <f>IF(N138="sníž. přenesená",J138,0)</f>
        <v>0</v>
      </c>
      <c r="BI138" s="193">
        <f>IF(N138="nulová",J138,0)</f>
        <v>0</v>
      </c>
      <c r="BJ138" s="18" t="s">
        <v>86</v>
      </c>
      <c r="BK138" s="193">
        <f>ROUND(I138*H138,2)</f>
        <v>0</v>
      </c>
      <c r="BL138" s="18" t="s">
        <v>166</v>
      </c>
      <c r="BM138" s="192" t="s">
        <v>231</v>
      </c>
    </row>
    <row r="139" s="2" customFormat="1" ht="6.96" customHeight="1">
      <c r="A139" s="37"/>
      <c r="B139" s="59"/>
      <c r="C139" s="60"/>
      <c r="D139" s="60"/>
      <c r="E139" s="60"/>
      <c r="F139" s="60"/>
      <c r="G139" s="60"/>
      <c r="H139" s="60"/>
      <c r="I139" s="60"/>
      <c r="J139" s="60"/>
      <c r="K139" s="60"/>
      <c r="L139" s="38"/>
      <c r="M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</row>
  </sheetData>
  <autoFilter ref="C116:K138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Jan Duben</dc:creator>
  <cp:lastModifiedBy>Jan Duben</cp:lastModifiedBy>
  <dcterms:created xsi:type="dcterms:W3CDTF">2024-10-01T07:25:46Z</dcterms:created>
  <dcterms:modified xsi:type="dcterms:W3CDTF">2024-10-01T07:25:57Z</dcterms:modified>
</cp:coreProperties>
</file>