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Sedláčková_2021\19_278 Brozany nad Ohří_Vít, Andreas\RO_VV_CÚ2024_2_fINAL_4.11.2024\"/>
    </mc:Choice>
  </mc:AlternateContent>
  <bookViews>
    <workbookView xWindow="0" yWindow="0" windowWidth="0" windowHeight="0"/>
  </bookViews>
  <sheets>
    <sheet name="Rekapitulace stavby" sheetId="1" r:id="rId1"/>
    <sheet name="SO 101.1 - Oprava PB opev..." sheetId="2" r:id="rId2"/>
    <sheet name="SO 101.2 - Oprava LB opev..." sheetId="3" r:id="rId3"/>
    <sheet name="SO 102.1 - Oprava PB opev..." sheetId="4" r:id="rId4"/>
    <sheet name="SO 102.2 - Oprava PB opev..." sheetId="5" r:id="rId5"/>
    <sheet name="SO 102.3 - Oprava LB opev..." sheetId="6" r:id="rId6"/>
    <sheet name="SO 102.4 - Oprava PB opev..." sheetId="7" r:id="rId7"/>
    <sheet name="SO 102.5 - Oprava LB opev..." sheetId="8" r:id="rId8"/>
    <sheet name="SO 103 - SO 103 – Rekonst..." sheetId="9" r:id="rId9"/>
    <sheet name="VON - Vedlejší a ostatní ..." sheetId="10" r:id="rId10"/>
    <sheet name="Seznam figur" sheetId="11" r:id="rId11"/>
    <sheet name="Pokyny pro vyplnění" sheetId="12" r:id="rId12"/>
  </sheets>
  <definedNames>
    <definedName name="_xlnm.Print_Area" localSheetId="0">'Rekapitulace stavby'!$D$4:$AO$36,'Rekapitulace stavby'!$C$42:$AQ$66</definedName>
    <definedName name="_xlnm.Print_Titles" localSheetId="0">'Rekapitulace stavby'!$52:$52</definedName>
    <definedName name="_xlnm._FilterDatabase" localSheetId="1" hidden="1">'SO 101.1 - Oprava PB opev...'!$C$95:$K$264</definedName>
    <definedName name="_xlnm.Print_Area" localSheetId="1">'SO 101.1 - Oprava PB opev...'!$C$4:$J$41,'SO 101.1 - Oprava PB opev...'!$C$47:$J$75,'SO 101.1 - Oprava PB opev...'!$C$81:$K$264</definedName>
    <definedName name="_xlnm.Print_Titles" localSheetId="1">'SO 101.1 - Oprava PB opev...'!$95:$95</definedName>
    <definedName name="_xlnm._FilterDatabase" localSheetId="2" hidden="1">'SO 101.2 - Oprava LB opev...'!$C$95:$K$345</definedName>
    <definedName name="_xlnm.Print_Area" localSheetId="2">'SO 101.2 - Oprava LB opev...'!$C$4:$J$41,'SO 101.2 - Oprava LB opev...'!$C$47:$J$75,'SO 101.2 - Oprava LB opev...'!$C$81:$K$345</definedName>
    <definedName name="_xlnm.Print_Titles" localSheetId="2">'SO 101.2 - Oprava LB opev...'!$95:$95</definedName>
    <definedName name="_xlnm._FilterDatabase" localSheetId="3" hidden="1">'SO 102.1 - Oprava PB opev...'!$C$93:$K$257</definedName>
    <definedName name="_xlnm.Print_Area" localSheetId="3">'SO 102.1 - Oprava PB opev...'!$C$4:$J$41,'SO 102.1 - Oprava PB opev...'!$C$47:$J$73,'SO 102.1 - Oprava PB opev...'!$C$79:$K$257</definedName>
    <definedName name="_xlnm.Print_Titles" localSheetId="3">'SO 102.1 - Oprava PB opev...'!$93:$93</definedName>
    <definedName name="_xlnm._FilterDatabase" localSheetId="4" hidden="1">'SO 102.2 - Oprava PB opev...'!$C$93:$K$273</definedName>
    <definedName name="_xlnm.Print_Area" localSheetId="4">'SO 102.2 - Oprava PB opev...'!$C$4:$J$41,'SO 102.2 - Oprava PB opev...'!$C$47:$J$73,'SO 102.2 - Oprava PB opev...'!$C$79:$K$273</definedName>
    <definedName name="_xlnm.Print_Titles" localSheetId="4">'SO 102.2 - Oprava PB opev...'!$93:$93</definedName>
    <definedName name="_xlnm._FilterDatabase" localSheetId="5" hidden="1">'SO 102.3 - Oprava LB opev...'!$C$90:$K$178</definedName>
    <definedName name="_xlnm.Print_Area" localSheetId="5">'SO 102.3 - Oprava LB opev...'!$C$4:$J$41,'SO 102.3 - Oprava LB opev...'!$C$47:$J$70,'SO 102.3 - Oprava LB opev...'!$C$76:$K$178</definedName>
    <definedName name="_xlnm.Print_Titles" localSheetId="5">'SO 102.3 - Oprava LB opev...'!$90:$90</definedName>
    <definedName name="_xlnm._FilterDatabase" localSheetId="6" hidden="1">'SO 102.4 - Oprava PB opev...'!$C$93:$K$266</definedName>
    <definedName name="_xlnm.Print_Area" localSheetId="6">'SO 102.4 - Oprava PB opev...'!$C$4:$J$41,'SO 102.4 - Oprava PB opev...'!$C$47:$J$73,'SO 102.4 - Oprava PB opev...'!$C$79:$K$266</definedName>
    <definedName name="_xlnm.Print_Titles" localSheetId="6">'SO 102.4 - Oprava PB opev...'!$93:$93</definedName>
    <definedName name="_xlnm._FilterDatabase" localSheetId="7" hidden="1">'SO 102.5 - Oprava LB opev...'!$C$89:$K$182</definedName>
    <definedName name="_xlnm.Print_Area" localSheetId="7">'SO 102.5 - Oprava LB opev...'!$C$4:$J$41,'SO 102.5 - Oprava LB opev...'!$C$47:$J$69,'SO 102.5 - Oprava LB opev...'!$C$75:$K$182</definedName>
    <definedName name="_xlnm.Print_Titles" localSheetId="7">'SO 102.5 - Oprava LB opev...'!$89:$89</definedName>
    <definedName name="_xlnm._FilterDatabase" localSheetId="8" hidden="1">'SO 103 - SO 103 – Rekonst...'!$C$86:$K$212</definedName>
    <definedName name="_xlnm.Print_Area" localSheetId="8">'SO 103 - SO 103 – Rekonst...'!$C$4:$J$39,'SO 103 - SO 103 – Rekonst...'!$C$45:$J$68,'SO 103 - SO 103 – Rekonst...'!$C$74:$K$212</definedName>
    <definedName name="_xlnm.Print_Titles" localSheetId="8">'SO 103 - SO 103 – Rekonst...'!$86:$86</definedName>
    <definedName name="_xlnm._FilterDatabase" localSheetId="9" hidden="1">'VON - Vedlejší a ostatní ...'!$C$79:$K$93</definedName>
    <definedName name="_xlnm.Print_Area" localSheetId="9">'VON - Vedlejší a ostatní ...'!$C$4:$J$39,'VON - Vedlejší a ostatní ...'!$C$45:$J$61,'VON - Vedlejší a ostatní ...'!$C$67:$K$93</definedName>
    <definedName name="_xlnm.Print_Titles" localSheetId="9">'VON - Vedlejší a ostatní ...'!$79:$79</definedName>
    <definedName name="_xlnm.Print_Area" localSheetId="10">'Seznam figur'!$C$4:$G$255</definedName>
    <definedName name="_xlnm.Print_Titles" localSheetId="10">'Seznam figur'!$9:$9</definedName>
    <definedName name="_xlnm.Print_Area" localSheetId="11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1" l="1" r="D7"/>
  <c i="10" r="J37"/>
  <c r="J36"/>
  <c i="1" r="AY65"/>
  <c i="10" r="J35"/>
  <c i="1" r="AX65"/>
  <c i="10"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74"/>
  <c r="E7"/>
  <c r="E48"/>
  <c i="9" r="J37"/>
  <c r="J36"/>
  <c i="1" r="AY64"/>
  <c i="9" r="J35"/>
  <c i="1" r="AX64"/>
  <c i="9" r="BI211"/>
  <c r="BH211"/>
  <c r="BG211"/>
  <c r="BF211"/>
  <c r="T211"/>
  <c r="T210"/>
  <c r="R211"/>
  <c r="R210"/>
  <c r="P211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198"/>
  <c r="BH198"/>
  <c r="BG198"/>
  <c r="BF198"/>
  <c r="T198"/>
  <c r="R198"/>
  <c r="P198"/>
  <c r="BI193"/>
  <c r="BH193"/>
  <c r="BG193"/>
  <c r="BF193"/>
  <c r="T193"/>
  <c r="R193"/>
  <c r="P193"/>
  <c r="BI189"/>
  <c r="BH189"/>
  <c r="BG189"/>
  <c r="BF189"/>
  <c r="T189"/>
  <c r="R189"/>
  <c r="P189"/>
  <c r="BI186"/>
  <c r="BH186"/>
  <c r="BG186"/>
  <c r="BF186"/>
  <c r="T186"/>
  <c r="R186"/>
  <c r="P186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49"/>
  <c r="BH149"/>
  <c r="BG149"/>
  <c r="BF149"/>
  <c r="T149"/>
  <c r="T139"/>
  <c r="R149"/>
  <c r="R139"/>
  <c r="P149"/>
  <c r="P139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T135"/>
  <c r="R136"/>
  <c r="R135"/>
  <c r="P136"/>
  <c r="P135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08"/>
  <c r="BH108"/>
  <c r="BG108"/>
  <c r="BF108"/>
  <c r="T108"/>
  <c r="R108"/>
  <c r="P108"/>
  <c r="BI100"/>
  <c r="BH100"/>
  <c r="BG100"/>
  <c r="BF100"/>
  <c r="T100"/>
  <c r="R100"/>
  <c r="P100"/>
  <c r="BI94"/>
  <c r="BH94"/>
  <c r="BG94"/>
  <c r="BF94"/>
  <c r="T94"/>
  <c r="R94"/>
  <c r="P94"/>
  <c r="BI90"/>
  <c r="BH90"/>
  <c r="BG90"/>
  <c r="BF90"/>
  <c r="T90"/>
  <c r="R90"/>
  <c r="P90"/>
  <c r="J83"/>
  <c r="F83"/>
  <c r="F81"/>
  <c r="E79"/>
  <c r="J54"/>
  <c r="F54"/>
  <c r="F52"/>
  <c r="E50"/>
  <c r="J24"/>
  <c r="E24"/>
  <c r="J55"/>
  <c r="J23"/>
  <c r="J18"/>
  <c r="E18"/>
  <c r="F55"/>
  <c r="J17"/>
  <c r="J12"/>
  <c r="J52"/>
  <c r="E7"/>
  <c r="E77"/>
  <c i="8" r="J39"/>
  <c r="J38"/>
  <c i="1" r="AY63"/>
  <c i="8" r="J37"/>
  <c i="1" r="AX63"/>
  <c i="8" r="BI181"/>
  <c r="BH181"/>
  <c r="BG181"/>
  <c r="BF181"/>
  <c r="T181"/>
  <c r="T180"/>
  <c r="R181"/>
  <c r="R180"/>
  <c r="P181"/>
  <c r="P180"/>
  <c r="BI178"/>
  <c r="BH178"/>
  <c r="BG178"/>
  <c r="BF178"/>
  <c r="T178"/>
  <c r="R178"/>
  <c r="P178"/>
  <c r="BI175"/>
  <c r="BH175"/>
  <c r="BG175"/>
  <c r="BF175"/>
  <c r="T175"/>
  <c r="R175"/>
  <c r="P175"/>
  <c r="BI169"/>
  <c r="BH169"/>
  <c r="BG169"/>
  <c r="BF169"/>
  <c r="T169"/>
  <c r="R169"/>
  <c r="P169"/>
  <c r="BI164"/>
  <c r="BH164"/>
  <c r="BG164"/>
  <c r="BF164"/>
  <c r="T164"/>
  <c r="R164"/>
  <c r="P164"/>
  <c r="BI162"/>
  <c r="BH162"/>
  <c r="BG162"/>
  <c r="BF162"/>
  <c r="T162"/>
  <c r="R162"/>
  <c r="P162"/>
  <c r="BI157"/>
  <c r="BH157"/>
  <c r="BG157"/>
  <c r="BF157"/>
  <c r="T157"/>
  <c r="R157"/>
  <c r="P157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1"/>
  <c r="BH111"/>
  <c r="BG111"/>
  <c r="BF111"/>
  <c r="T111"/>
  <c r="R111"/>
  <c r="P111"/>
  <c r="BI106"/>
  <c r="BH106"/>
  <c r="BG106"/>
  <c r="BF106"/>
  <c r="T106"/>
  <c r="R106"/>
  <c r="P106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J87"/>
  <c r="J86"/>
  <c r="F86"/>
  <c r="F84"/>
  <c r="E82"/>
  <c r="J59"/>
  <c r="J58"/>
  <c r="F58"/>
  <c r="F56"/>
  <c r="E54"/>
  <c r="J20"/>
  <c r="E20"/>
  <c r="F87"/>
  <c r="J19"/>
  <c r="J14"/>
  <c r="J56"/>
  <c r="E7"/>
  <c r="E50"/>
  <c i="7" r="J39"/>
  <c r="J38"/>
  <c i="1" r="AY62"/>
  <c i="7" r="J37"/>
  <c i="1" r="AX62"/>
  <c i="7" r="BI265"/>
  <c r="BH265"/>
  <c r="BG265"/>
  <c r="BF265"/>
  <c r="T265"/>
  <c r="T264"/>
  <c r="T263"/>
  <c r="R265"/>
  <c r="R264"/>
  <c r="R263"/>
  <c r="P265"/>
  <c r="P264"/>
  <c r="P263"/>
  <c r="BI261"/>
  <c r="BH261"/>
  <c r="BG261"/>
  <c r="BF261"/>
  <c r="T261"/>
  <c r="T260"/>
  <c r="R261"/>
  <c r="R260"/>
  <c r="P261"/>
  <c r="P260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6"/>
  <c r="BH246"/>
  <c r="BG246"/>
  <c r="BF246"/>
  <c r="T246"/>
  <c r="R246"/>
  <c r="P246"/>
  <c r="BI241"/>
  <c r="BH241"/>
  <c r="BG241"/>
  <c r="BF241"/>
  <c r="T241"/>
  <c r="R241"/>
  <c r="P241"/>
  <c r="BI238"/>
  <c r="BH238"/>
  <c r="BG238"/>
  <c r="BF238"/>
  <c r="T238"/>
  <c r="R238"/>
  <c r="P238"/>
  <c r="BI231"/>
  <c r="BH231"/>
  <c r="BG231"/>
  <c r="BF231"/>
  <c r="T231"/>
  <c r="R231"/>
  <c r="P231"/>
  <c r="BI226"/>
  <c r="BH226"/>
  <c r="BG226"/>
  <c r="BF226"/>
  <c r="T226"/>
  <c r="R226"/>
  <c r="P226"/>
  <c r="BI224"/>
  <c r="BH224"/>
  <c r="BG224"/>
  <c r="BF224"/>
  <c r="T224"/>
  <c r="R224"/>
  <c r="P224"/>
  <c r="BI218"/>
  <c r="BH218"/>
  <c r="BG218"/>
  <c r="BF218"/>
  <c r="T218"/>
  <c r="R218"/>
  <c r="P218"/>
  <c r="BI210"/>
  <c r="BH210"/>
  <c r="BG210"/>
  <c r="BF210"/>
  <c r="T210"/>
  <c r="R210"/>
  <c r="P210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198"/>
  <c r="BH198"/>
  <c r="BG198"/>
  <c r="BF198"/>
  <c r="T198"/>
  <c r="R198"/>
  <c r="P198"/>
  <c r="BI196"/>
  <c r="BH196"/>
  <c r="BG196"/>
  <c r="BF196"/>
  <c r="T196"/>
  <c r="R196"/>
  <c r="P196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2"/>
  <c r="BH152"/>
  <c r="BG152"/>
  <c r="BF152"/>
  <c r="T152"/>
  <c r="R152"/>
  <c r="P152"/>
  <c r="BI147"/>
  <c r="BH147"/>
  <c r="BG147"/>
  <c r="BF147"/>
  <c r="T147"/>
  <c r="R147"/>
  <c r="P147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2"/>
  <c r="BH122"/>
  <c r="BG122"/>
  <c r="BF122"/>
  <c r="T122"/>
  <c r="R122"/>
  <c r="P122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59"/>
  <c r="J19"/>
  <c r="J14"/>
  <c r="J56"/>
  <c r="E7"/>
  <c r="E82"/>
  <c i="6" r="J39"/>
  <c r="J38"/>
  <c i="1" r="AY61"/>
  <c i="6" r="J37"/>
  <c i="1" r="AX61"/>
  <c i="6" r="BI177"/>
  <c r="BH177"/>
  <c r="BG177"/>
  <c r="BF177"/>
  <c r="T177"/>
  <c r="T176"/>
  <c r="R177"/>
  <c r="R176"/>
  <c r="P177"/>
  <c r="P176"/>
  <c r="BI174"/>
  <c r="BH174"/>
  <c r="BG174"/>
  <c r="BF174"/>
  <c r="T174"/>
  <c r="R174"/>
  <c r="P174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59"/>
  <c r="BH159"/>
  <c r="BG159"/>
  <c r="BF159"/>
  <c r="T159"/>
  <c r="T158"/>
  <c r="R159"/>
  <c r="R158"/>
  <c r="P159"/>
  <c r="P158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BI128"/>
  <c r="BH128"/>
  <c r="BG128"/>
  <c r="BF128"/>
  <c r="T128"/>
  <c r="R128"/>
  <c r="P128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J88"/>
  <c r="J87"/>
  <c r="F87"/>
  <c r="F85"/>
  <c r="E83"/>
  <c r="J59"/>
  <c r="J58"/>
  <c r="F58"/>
  <c r="F56"/>
  <c r="E54"/>
  <c r="J20"/>
  <c r="E20"/>
  <c r="F88"/>
  <c r="J19"/>
  <c r="J14"/>
  <c r="J85"/>
  <c r="E7"/>
  <c r="E79"/>
  <c i="5" r="J39"/>
  <c r="J38"/>
  <c i="1" r="AY60"/>
  <c i="5" r="J37"/>
  <c i="1" r="AX60"/>
  <c i="5" r="BI272"/>
  <c r="BH272"/>
  <c r="BG272"/>
  <c r="BF272"/>
  <c r="T272"/>
  <c r="T271"/>
  <c r="R272"/>
  <c r="R271"/>
  <c r="P272"/>
  <c r="P271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4"/>
  <c r="BH254"/>
  <c r="BG254"/>
  <c r="BF254"/>
  <c r="T254"/>
  <c r="R254"/>
  <c r="P254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2"/>
  <c r="BH232"/>
  <c r="BG232"/>
  <c r="BF232"/>
  <c r="T232"/>
  <c r="R232"/>
  <c r="P232"/>
  <c r="BI224"/>
  <c r="BH224"/>
  <c r="BG224"/>
  <c r="BF224"/>
  <c r="T224"/>
  <c r="R224"/>
  <c r="P224"/>
  <c r="BI218"/>
  <c r="BH218"/>
  <c r="BG218"/>
  <c r="BF218"/>
  <c r="T218"/>
  <c r="R218"/>
  <c r="P218"/>
  <c r="BI216"/>
  <c r="BH216"/>
  <c r="BG216"/>
  <c r="BF216"/>
  <c r="T216"/>
  <c r="R216"/>
  <c r="P216"/>
  <c r="BI211"/>
  <c r="BH211"/>
  <c r="BG211"/>
  <c r="BF211"/>
  <c r="T211"/>
  <c r="R211"/>
  <c r="P211"/>
  <c r="BI201"/>
  <c r="BH201"/>
  <c r="BG201"/>
  <c r="BF201"/>
  <c r="T201"/>
  <c r="R201"/>
  <c r="P201"/>
  <c r="BI192"/>
  <c r="BH192"/>
  <c r="BG192"/>
  <c r="BF192"/>
  <c r="T192"/>
  <c r="R192"/>
  <c r="P192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79"/>
  <c r="BH179"/>
  <c r="BG179"/>
  <c r="BF179"/>
  <c r="T179"/>
  <c r="R179"/>
  <c r="P179"/>
  <c r="BI177"/>
  <c r="BH177"/>
  <c r="BG177"/>
  <c r="BF177"/>
  <c r="T177"/>
  <c r="R177"/>
  <c r="P177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3"/>
  <c r="BH133"/>
  <c r="BG133"/>
  <c r="BF133"/>
  <c r="T133"/>
  <c r="R133"/>
  <c r="P133"/>
  <c r="BI128"/>
  <c r="BH128"/>
  <c r="BG128"/>
  <c r="BF128"/>
  <c r="T128"/>
  <c r="R128"/>
  <c r="P128"/>
  <c r="BI122"/>
  <c r="BH122"/>
  <c r="BG122"/>
  <c r="BF122"/>
  <c r="T122"/>
  <c r="R122"/>
  <c r="P122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91"/>
  <c r="J19"/>
  <c r="J14"/>
  <c r="J56"/>
  <c r="E7"/>
  <c r="E50"/>
  <c i="4" r="J39"/>
  <c r="J38"/>
  <c i="1" r="AY59"/>
  <c i="4" r="J37"/>
  <c i="1" r="AX59"/>
  <c i="4" r="BI256"/>
  <c r="BH256"/>
  <c r="BG256"/>
  <c r="BF256"/>
  <c r="T256"/>
  <c r="T255"/>
  <c r="R256"/>
  <c r="R255"/>
  <c r="P256"/>
  <c r="P255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8"/>
  <c r="BH248"/>
  <c r="BG248"/>
  <c r="BF248"/>
  <c r="T248"/>
  <c r="R248"/>
  <c r="P248"/>
  <c r="BI246"/>
  <c r="BH246"/>
  <c r="BG246"/>
  <c r="BF246"/>
  <c r="T246"/>
  <c r="R246"/>
  <c r="P246"/>
  <c r="BI241"/>
  <c r="BH241"/>
  <c r="BG241"/>
  <c r="BF241"/>
  <c r="T241"/>
  <c r="R241"/>
  <c r="P241"/>
  <c r="BI238"/>
  <c r="BH238"/>
  <c r="BG238"/>
  <c r="BF238"/>
  <c r="T238"/>
  <c r="R238"/>
  <c r="P238"/>
  <c r="BI234"/>
  <c r="BH234"/>
  <c r="BG234"/>
  <c r="BF234"/>
  <c r="T234"/>
  <c r="T233"/>
  <c r="R234"/>
  <c r="R233"/>
  <c r="P234"/>
  <c r="P233"/>
  <c r="BI231"/>
  <c r="BH231"/>
  <c r="BG231"/>
  <c r="BF231"/>
  <c r="T231"/>
  <c r="R231"/>
  <c r="P231"/>
  <c r="BI228"/>
  <c r="BH228"/>
  <c r="BG228"/>
  <c r="BF228"/>
  <c r="T228"/>
  <c r="R228"/>
  <c r="P228"/>
  <c r="BI221"/>
  <c r="BH221"/>
  <c r="BG221"/>
  <c r="BF221"/>
  <c r="T221"/>
  <c r="R221"/>
  <c r="P221"/>
  <c r="BI216"/>
  <c r="BH216"/>
  <c r="BG216"/>
  <c r="BF216"/>
  <c r="T216"/>
  <c r="R216"/>
  <c r="P216"/>
  <c r="BI214"/>
  <c r="BH214"/>
  <c r="BG214"/>
  <c r="BF214"/>
  <c r="T214"/>
  <c r="R214"/>
  <c r="P214"/>
  <c r="BI208"/>
  <c r="BH208"/>
  <c r="BG208"/>
  <c r="BF208"/>
  <c r="T208"/>
  <c r="R208"/>
  <c r="P208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T188"/>
  <c r="R189"/>
  <c r="R188"/>
  <c r="P189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2"/>
  <c r="BH152"/>
  <c r="BG152"/>
  <c r="BF152"/>
  <c r="T152"/>
  <c r="R152"/>
  <c r="P152"/>
  <c r="BI146"/>
  <c r="BH146"/>
  <c r="BG146"/>
  <c r="BF146"/>
  <c r="T146"/>
  <c r="R146"/>
  <c r="P146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91"/>
  <c r="J19"/>
  <c r="J14"/>
  <c r="J88"/>
  <c r="E7"/>
  <c r="E82"/>
  <c i="3" r="J39"/>
  <c r="J38"/>
  <c i="1" r="AY57"/>
  <c i="3" r="J37"/>
  <c i="1" r="AX57"/>
  <c i="3" r="BI344"/>
  <c r="BH344"/>
  <c r="BG344"/>
  <c r="BF344"/>
  <c r="T344"/>
  <c r="T343"/>
  <c r="T342"/>
  <c r="R344"/>
  <c r="R343"/>
  <c r="R342"/>
  <c r="P344"/>
  <c r="P343"/>
  <c r="P342"/>
  <c r="BI340"/>
  <c r="BH340"/>
  <c r="BG340"/>
  <c r="BF340"/>
  <c r="T340"/>
  <c r="T339"/>
  <c r="R340"/>
  <c r="R339"/>
  <c r="P340"/>
  <c r="P339"/>
  <c r="BI337"/>
  <c r="BH337"/>
  <c r="BG337"/>
  <c r="BF337"/>
  <c r="T337"/>
  <c r="R337"/>
  <c r="P337"/>
  <c r="BI335"/>
  <c r="BH335"/>
  <c r="BG335"/>
  <c r="BF335"/>
  <c r="T335"/>
  <c r="R335"/>
  <c r="P335"/>
  <c r="BI332"/>
  <c r="BH332"/>
  <c r="BG332"/>
  <c r="BF332"/>
  <c r="T332"/>
  <c r="R332"/>
  <c r="P332"/>
  <c r="BI330"/>
  <c r="BH330"/>
  <c r="BG330"/>
  <c r="BF330"/>
  <c r="T330"/>
  <c r="R330"/>
  <c r="P330"/>
  <c r="BI327"/>
  <c r="BH327"/>
  <c r="BG327"/>
  <c r="BF327"/>
  <c r="T327"/>
  <c r="R327"/>
  <c r="P327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5"/>
  <c r="BH315"/>
  <c r="BG315"/>
  <c r="BF315"/>
  <c r="T315"/>
  <c r="R315"/>
  <c r="P315"/>
  <c r="BI311"/>
  <c r="BH311"/>
  <c r="BG311"/>
  <c r="BF311"/>
  <c r="T311"/>
  <c r="R311"/>
  <c r="P311"/>
  <c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298"/>
  <c r="BH298"/>
  <c r="BG298"/>
  <c r="BF298"/>
  <c r="T298"/>
  <c r="R298"/>
  <c r="P298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3"/>
  <c r="BH273"/>
  <c r="BG273"/>
  <c r="BF273"/>
  <c r="T273"/>
  <c r="R273"/>
  <c r="P273"/>
  <c r="BI270"/>
  <c r="BH270"/>
  <c r="BG270"/>
  <c r="BF270"/>
  <c r="T270"/>
  <c r="R270"/>
  <c r="P270"/>
  <c r="BI264"/>
  <c r="BH264"/>
  <c r="BG264"/>
  <c r="BF264"/>
  <c r="T264"/>
  <c r="R264"/>
  <c r="P264"/>
  <c r="BI259"/>
  <c r="BH259"/>
  <c r="BG259"/>
  <c r="BF259"/>
  <c r="T259"/>
  <c r="R259"/>
  <c r="P259"/>
  <c r="BI257"/>
  <c r="BH257"/>
  <c r="BG257"/>
  <c r="BF257"/>
  <c r="T257"/>
  <c r="R257"/>
  <c r="P257"/>
  <c r="BI251"/>
  <c r="BH251"/>
  <c r="BG251"/>
  <c r="BF251"/>
  <c r="T251"/>
  <c r="R251"/>
  <c r="P251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3"/>
  <c r="BH223"/>
  <c r="BG223"/>
  <c r="BF223"/>
  <c r="T223"/>
  <c r="R223"/>
  <c r="P223"/>
  <c r="BI221"/>
  <c r="BH221"/>
  <c r="BG221"/>
  <c r="BF221"/>
  <c r="T221"/>
  <c r="R221"/>
  <c r="P221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78"/>
  <c r="BH178"/>
  <c r="BG178"/>
  <c r="BF178"/>
  <c r="T178"/>
  <c r="R178"/>
  <c r="P178"/>
  <c r="BI173"/>
  <c r="BH173"/>
  <c r="BG173"/>
  <c r="BF173"/>
  <c r="T173"/>
  <c r="R173"/>
  <c r="P173"/>
  <c r="BI167"/>
  <c r="BH167"/>
  <c r="BG167"/>
  <c r="BF167"/>
  <c r="T167"/>
  <c r="R167"/>
  <c r="P167"/>
  <c r="BI166"/>
  <c r="BH166"/>
  <c r="BG166"/>
  <c r="BF166"/>
  <c r="T166"/>
  <c r="R166"/>
  <c r="P166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BI119"/>
  <c r="BH119"/>
  <c r="BG119"/>
  <c r="BF119"/>
  <c r="T119"/>
  <c r="R119"/>
  <c r="P119"/>
  <c r="BI114"/>
  <c r="BH114"/>
  <c r="BG114"/>
  <c r="BF114"/>
  <c r="T114"/>
  <c r="R114"/>
  <c r="P114"/>
  <c r="BI112"/>
  <c r="BH112"/>
  <c r="BG112"/>
  <c r="BF112"/>
  <c r="T112"/>
  <c r="R112"/>
  <c r="P112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J93"/>
  <c r="J92"/>
  <c r="F92"/>
  <c r="F90"/>
  <c r="E88"/>
  <c r="J59"/>
  <c r="J58"/>
  <c r="F58"/>
  <c r="F56"/>
  <c r="E54"/>
  <c r="J20"/>
  <c r="E20"/>
  <c r="F59"/>
  <c r="J19"/>
  <c r="J14"/>
  <c r="J56"/>
  <c r="E7"/>
  <c r="E84"/>
  <c i="2" r="J39"/>
  <c r="J38"/>
  <c i="1" r="AY56"/>
  <c i="2" r="J37"/>
  <c i="1" r="AX56"/>
  <c i="2" r="BI263"/>
  <c r="BH263"/>
  <c r="BG263"/>
  <c r="BF263"/>
  <c r="T263"/>
  <c r="T262"/>
  <c r="T261"/>
  <c r="R263"/>
  <c r="R262"/>
  <c r="R261"/>
  <c r="P263"/>
  <c r="P262"/>
  <c r="P261"/>
  <c r="BI259"/>
  <c r="BH259"/>
  <c r="BG259"/>
  <c r="BF259"/>
  <c r="T259"/>
  <c r="T258"/>
  <c r="R259"/>
  <c r="R258"/>
  <c r="P259"/>
  <c r="P258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4"/>
  <c r="BH234"/>
  <c r="BG234"/>
  <c r="BF234"/>
  <c r="T234"/>
  <c r="R234"/>
  <c r="P234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197"/>
  <c r="BH197"/>
  <c r="BG197"/>
  <c r="BF197"/>
  <c r="T197"/>
  <c r="R197"/>
  <c r="P197"/>
  <c r="BI192"/>
  <c r="BH192"/>
  <c r="BG192"/>
  <c r="BF192"/>
  <c r="T192"/>
  <c r="R192"/>
  <c r="P192"/>
  <c r="BI190"/>
  <c r="BH190"/>
  <c r="BG190"/>
  <c r="BF190"/>
  <c r="T190"/>
  <c r="R190"/>
  <c r="P190"/>
  <c r="BI185"/>
  <c r="BH185"/>
  <c r="BG185"/>
  <c r="BF185"/>
  <c r="T185"/>
  <c r="R185"/>
  <c r="P185"/>
  <c r="BI179"/>
  <c r="BH179"/>
  <c r="BG179"/>
  <c r="BF179"/>
  <c r="T179"/>
  <c r="R179"/>
  <c r="P179"/>
  <c r="BI175"/>
  <c r="BH175"/>
  <c r="BG175"/>
  <c r="BF175"/>
  <c r="T175"/>
  <c r="R175"/>
  <c r="P175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2"/>
  <c r="BH162"/>
  <c r="BG162"/>
  <c r="BF162"/>
  <c r="T162"/>
  <c r="R162"/>
  <c r="P162"/>
  <c r="BI160"/>
  <c r="BH160"/>
  <c r="BG160"/>
  <c r="BF160"/>
  <c r="T160"/>
  <c r="R160"/>
  <c r="P160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17"/>
  <c r="BH117"/>
  <c r="BG117"/>
  <c r="BF117"/>
  <c r="T117"/>
  <c r="R117"/>
  <c r="P117"/>
  <c r="BI112"/>
  <c r="BH112"/>
  <c r="BG112"/>
  <c r="BF112"/>
  <c r="T112"/>
  <c r="R112"/>
  <c r="P112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99"/>
  <c r="BH99"/>
  <c r="BG99"/>
  <c r="BF99"/>
  <c r="T99"/>
  <c r="R99"/>
  <c r="P99"/>
  <c r="J93"/>
  <c r="J92"/>
  <c r="F92"/>
  <c r="F90"/>
  <c r="E88"/>
  <c r="J59"/>
  <c r="J58"/>
  <c r="F58"/>
  <c r="F56"/>
  <c r="E54"/>
  <c r="J20"/>
  <c r="E20"/>
  <c r="F93"/>
  <c r="J19"/>
  <c r="J14"/>
  <c r="J90"/>
  <c r="E7"/>
  <c r="E84"/>
  <c i="1" r="L50"/>
  <c r="AM50"/>
  <c r="AM49"/>
  <c r="L49"/>
  <c r="AM47"/>
  <c r="L47"/>
  <c r="L45"/>
  <c r="L44"/>
  <c i="2" r="J190"/>
  <c i="3" r="J167"/>
  <c i="4" r="BK256"/>
  <c i="7" r="BK164"/>
  <c i="8" r="BK136"/>
  <c i="2" r="J142"/>
  <c i="3" r="BK211"/>
  <c r="J327"/>
  <c i="4" r="J234"/>
  <c i="5" r="BK159"/>
  <c i="7" r="J257"/>
  <c i="8" r="J142"/>
  <c i="9" r="BK136"/>
  <c i="2" r="BK259"/>
  <c i="3" r="J99"/>
  <c r="J122"/>
  <c i="5" r="BK165"/>
  <c i="7" r="BK206"/>
  <c i="9" r="J166"/>
  <c i="2" r="J263"/>
  <c i="3" r="BK332"/>
  <c i="6" r="J133"/>
  <c i="9" r="BK94"/>
  <c i="2" r="BK238"/>
  <c i="3" r="J190"/>
  <c r="BK257"/>
  <c i="4" r="J114"/>
  <c i="5" r="BK201"/>
  <c i="9" r="J189"/>
  <c i="10" r="BK85"/>
  <c i="2" r="BK192"/>
  <c i="3" r="J209"/>
  <c i="5" r="J162"/>
  <c i="7" r="J158"/>
  <c i="9" r="J119"/>
  <c i="2" r="BK220"/>
  <c i="3" r="BK340"/>
  <c i="4" r="J139"/>
  <c i="5" r="J241"/>
  <c i="9" r="BK181"/>
  <c i="2" r="J255"/>
  <c i="3" r="BK105"/>
  <c r="BK209"/>
  <c i="6" r="J128"/>
  <c i="7" r="BK250"/>
  <c i="2" r="BK117"/>
  <c i="3" r="J138"/>
  <c i="4" r="J246"/>
  <c r="BK178"/>
  <c i="7" r="J152"/>
  <c r="BK203"/>
  <c i="9" r="J178"/>
  <c i="2" r="BK136"/>
  <c i="3" r="J187"/>
  <c i="4" r="BK119"/>
  <c i="5" r="BK267"/>
  <c i="7" r="BK138"/>
  <c i="10" r="BK86"/>
  <c i="3" r="BK214"/>
  <c r="BK283"/>
  <c i="7" r="BK100"/>
  <c i="9" r="J133"/>
  <c i="2" r="BK255"/>
  <c i="3" r="J309"/>
  <c r="BK290"/>
  <c i="4" r="BK216"/>
  <c i="6" r="BK149"/>
  <c i="7" r="BK136"/>
  <c i="2" r="BK167"/>
  <c i="3" r="BK203"/>
  <c i="4" r="BK99"/>
  <c i="6" r="BK123"/>
  <c i="8" r="J95"/>
  <c i="2" r="BK126"/>
  <c r="BK175"/>
  <c i="3" r="J145"/>
  <c i="4" r="J248"/>
  <c i="5" r="BK162"/>
  <c i="7" r="BK102"/>
  <c i="8" r="J93"/>
  <c i="9" r="BK172"/>
  <c i="2" r="BK150"/>
  <c i="3" r="BK145"/>
  <c i="4" r="J140"/>
  <c i="5" r="J121"/>
  <c i="7" r="J198"/>
  <c i="9" r="J177"/>
  <c i="2" r="BK112"/>
  <c i="3" r="BK228"/>
  <c i="4" r="F36"/>
  <c i="9" r="BK116"/>
  <c i="2" r="J251"/>
  <c i="3" r="J107"/>
  <c r="J142"/>
  <c i="4" r="J193"/>
  <c i="5" r="J177"/>
  <c i="9" r="J136"/>
  <c i="2" r="J232"/>
  <c i="3" r="BK240"/>
  <c i="4" r="J101"/>
  <c r="BK189"/>
  <c i="5" r="J249"/>
  <c i="7" r="J241"/>
  <c i="9" r="J144"/>
  <c i="3" r="BK178"/>
  <c r="J230"/>
  <c i="5" r="BK116"/>
  <c i="7" r="BK224"/>
  <c r="BK161"/>
  <c i="9" r="BK179"/>
  <c i="3" r="J150"/>
  <c r="BK335"/>
  <c i="5" r="BK263"/>
  <c i="7" r="J138"/>
  <c i="9" r="J94"/>
  <c i="2" r="J241"/>
  <c i="3" r="J251"/>
  <c i="7" r="J177"/>
  <c i="8" r="BK151"/>
  <c i="9" r="BK163"/>
  <c i="2" r="J126"/>
  <c i="3" r="J153"/>
  <c i="4" r="BK246"/>
  <c i="5" r="BK121"/>
  <c i="7" r="BK126"/>
  <c i="2" r="BK185"/>
  <c i="3" r="BK107"/>
  <c r="BK134"/>
  <c i="4" r="BK221"/>
  <c i="7" r="J206"/>
  <c i="8" r="BK175"/>
  <c i="3" r="BK140"/>
  <c i="4" r="J103"/>
  <c i="5" r="J145"/>
  <c i="6" r="BK159"/>
  <c i="7" r="BK141"/>
  <c i="8" r="BK95"/>
  <c r="J136"/>
  <c i="10" r="J88"/>
  <c i="3" r="J257"/>
  <c r="J277"/>
  <c i="4" r="BK127"/>
  <c i="5" r="J211"/>
  <c i="7" r="J185"/>
  <c i="8" r="J120"/>
  <c i="10" r="J87"/>
  <c i="2" r="BK211"/>
  <c i="3" r="BK157"/>
  <c i="5" r="BK152"/>
  <c i="7" r="J202"/>
  <c i="9" r="BK144"/>
  <c i="3" r="J221"/>
  <c i="4" r="BK253"/>
  <c i="5" r="BK192"/>
  <c i="6" r="J145"/>
  <c i="7" r="BK189"/>
  <c i="9" r="BK166"/>
  <c i="2" r="J129"/>
  <c i="3" r="J119"/>
  <c i="4" r="J178"/>
  <c i="5" r="BK246"/>
  <c i="7" r="BK261"/>
  <c i="9" r="BK154"/>
  <c i="3" r="BK129"/>
  <c i="4" r="J181"/>
  <c i="5" r="J165"/>
  <c i="6" r="J168"/>
  <c i="2" r="J136"/>
  <c i="3" r="J140"/>
  <c i="4" r="J208"/>
  <c i="5" r="J247"/>
  <c r="BK167"/>
  <c i="7" r="J141"/>
  <c i="9" r="BK175"/>
  <c i="3" r="BK292"/>
  <c i="4" r="BK116"/>
  <c i="5" r="J261"/>
  <c r="BK105"/>
  <c i="7" r="BK246"/>
  <c r="J261"/>
  <c i="2" r="J218"/>
  <c i="3" r="BK119"/>
  <c r="J223"/>
  <c i="4" r="J99"/>
  <c i="6" r="J136"/>
  <c i="8" r="J178"/>
  <c i="2" r="BK160"/>
  <c i="3" r="BK280"/>
  <c i="4" r="J201"/>
  <c i="7" r="BK177"/>
  <c i="8" r="J144"/>
  <c i="2" r="BK139"/>
  <c i="3" r="BK285"/>
  <c i="4" r="J231"/>
  <c i="5" r="J133"/>
  <c i="7" r="J174"/>
  <c i="8" r="J123"/>
  <c i="2" r="BK243"/>
  <c i="3" r="BK277"/>
  <c i="4" r="BK133"/>
  <c i="7" r="BK183"/>
  <c i="10" r="J93"/>
  <c i="2" r="J220"/>
  <c i="3" r="J315"/>
  <c i="4" r="BK139"/>
  <c i="5" r="J128"/>
  <c i="7" r="J97"/>
  <c i="8" r="BK181"/>
  <c i="9" r="BK140"/>
  <c i="2" r="BK248"/>
  <c i="3" r="J283"/>
  <c i="4" r="J172"/>
  <c i="5" r="J110"/>
  <c i="6" r="J101"/>
  <c i="7" r="BK254"/>
  <c i="10" r="J86"/>
  <c i="2" r="BK228"/>
  <c i="3" r="BK200"/>
  <c i="7" r="J210"/>
  <c i="8" r="BK111"/>
  <c i="2" r="BK101"/>
  <c r="J215"/>
  <c i="3" r="J114"/>
  <c r="BK323"/>
  <c i="5" r="J246"/>
  <c i="7" r="BK187"/>
  <c i="9" r="J193"/>
  <c i="2" r="BK145"/>
  <c i="3" r="BK273"/>
  <c i="5" r="J192"/>
  <c r="BK145"/>
  <c i="7" r="J111"/>
  <c i="8" r="J169"/>
  <c i="2" r="J162"/>
  <c r="J211"/>
  <c i="4" r="BK241"/>
  <c i="5" r="J244"/>
  <c i="6" r="J120"/>
  <c i="9" r="J130"/>
  <c i="2" r="J246"/>
  <c i="3" r="J203"/>
  <c i="5" r="BK232"/>
  <c i="6" r="BK120"/>
  <c i="7" r="BK152"/>
  <c i="10" r="J92"/>
  <c i="3" r="J319"/>
  <c i="4" r="J119"/>
  <c i="5" r="J139"/>
  <c i="7" r="BK108"/>
  <c r="J147"/>
  <c i="9" r="BK122"/>
  <c i="2" r="BK166"/>
  <c i="3" r="J323"/>
  <c i="4" r="BK130"/>
  <c i="5" r="BK103"/>
  <c r="BK122"/>
  <c i="7" r="J254"/>
  <c i="9" r="BK178"/>
  <c i="3" r="J178"/>
  <c i="4" r="J197"/>
  <c i="6" r="BK128"/>
  <c i="7" r="J100"/>
  <c i="9" r="J175"/>
  <c i="2" r="J234"/>
  <c i="4" r="BK238"/>
  <c i="5" r="J155"/>
  <c r="BK100"/>
  <c i="7" r="J126"/>
  <c i="8" r="BK117"/>
  <c i="2" r="BK253"/>
  <c i="3" r="J316"/>
  <c i="4" r="BK109"/>
  <c i="6" r="J177"/>
  <c i="7" r="BK202"/>
  <c i="9" r="J158"/>
  <c i="2" r="BK218"/>
  <c i="3" r="BK216"/>
  <c i="4" r="BK234"/>
  <c i="5" r="BK224"/>
  <c i="7" r="J224"/>
  <c i="8" r="J106"/>
  <c r="J164"/>
  <c i="9" r="BK189"/>
  <c i="1" r="AS58"/>
  <c i="5" r="J185"/>
  <c i="6" r="J149"/>
  <c i="8" r="BK123"/>
  <c i="2" r="J145"/>
  <c i="3" r="J311"/>
  <c i="4" r="BK228"/>
  <c i="7" r="BK252"/>
  <c i="10" r="J89"/>
  <c i="2" r="J257"/>
  <c i="3" r="BK294"/>
  <c r="BK101"/>
  <c i="4" r="BK181"/>
  <c r="J121"/>
  <c i="7" r="J231"/>
  <c i="8" r="J100"/>
  <c i="9" r="BK186"/>
  <c i="2" r="BK155"/>
  <c i="3" r="BK223"/>
  <c r="BK236"/>
  <c i="6" r="BK111"/>
  <c i="7" r="BK122"/>
  <c i="9" r="J172"/>
  <c i="2" r="BK99"/>
  <c i="3" r="BK99"/>
  <c i="4" r="J251"/>
  <c i="5" r="J167"/>
  <c i="6" r="J96"/>
  <c i="9" r="J208"/>
  <c i="3" r="J112"/>
  <c r="BK316"/>
  <c i="5" r="BK251"/>
  <c i="7" r="J196"/>
  <c r="J218"/>
  <c i="9" r="J181"/>
  <c i="2" r="J160"/>
  <c i="3" r="J211"/>
  <c i="5" r="BK177"/>
  <c i="6" r="J170"/>
  <c i="7" r="BK104"/>
  <c i="8" r="BK147"/>
  <c i="2" r="BK179"/>
  <c i="3" r="J264"/>
  <c i="5" r="BK170"/>
  <c i="7" r="BK174"/>
  <c i="8" r="J157"/>
  <c i="2" r="BK106"/>
  <c i="3" r="J290"/>
  <c i="7" r="J116"/>
  <c i="9" r="BK160"/>
  <c i="10" r="BK90"/>
  <c i="3" r="BK244"/>
  <c r="BK166"/>
  <c i="4" r="J252"/>
  <c i="6" r="J140"/>
  <c i="8" r="J117"/>
  <c i="2" r="BK263"/>
  <c i="3" r="J289"/>
  <c i="4" r="J253"/>
  <c i="7" r="J226"/>
  <c i="9" r="J159"/>
  <c i="2" r="BK169"/>
  <c i="3" r="BK190"/>
  <c i="4" r="BK140"/>
  <c i="5" r="BK185"/>
  <c i="6" r="BK94"/>
  <c i="7" r="BK171"/>
  <c i="8" r="BK100"/>
  <c r="BK162"/>
  <c i="2" r="BK209"/>
  <c i="3" r="J184"/>
  <c r="J157"/>
  <c i="4" r="J97"/>
  <c i="5" r="J118"/>
  <c i="7" r="BK198"/>
  <c i="10" r="J90"/>
  <c i="3" r="J259"/>
  <c r="BK251"/>
  <c i="6" r="BK133"/>
  <c i="7" r="BK265"/>
  <c i="9" r="BK159"/>
  <c i="2" r="BK206"/>
  <c i="3" r="BK270"/>
  <c r="BK264"/>
  <c i="5" r="BK244"/>
  <c i="6" r="BK96"/>
  <c i="7" r="BK259"/>
  <c i="10" r="J82"/>
  <c i="2" r="J206"/>
  <c i="3" r="J344"/>
  <c i="5" r="J254"/>
  <c i="7" r="BK116"/>
  <c i="9" r="J168"/>
  <c i="2" r="J123"/>
  <c i="3" r="BK173"/>
  <c i="4" r="J216"/>
  <c i="5" r="J272"/>
  <c i="8" r="BK133"/>
  <c i="2" r="J104"/>
  <c i="3" r="J166"/>
  <c i="4" r="J109"/>
  <c i="6" r="BK177"/>
  <c i="8" r="BK106"/>
  <c i="2" r="J192"/>
  <c i="4" r="J214"/>
  <c i="5" r="J172"/>
  <c i="7" r="J238"/>
  <c i="9" r="BK168"/>
  <c i="2" r="J209"/>
  <c i="3" r="BK153"/>
  <c i="4" r="J123"/>
  <c i="5" r="J187"/>
  <c i="6" r="BK170"/>
  <c i="7" r="BK231"/>
  <c i="9" r="J211"/>
  <c i="2" r="BK257"/>
  <c i="3" r="J147"/>
  <c i="5" r="BK211"/>
  <c i="7" r="BK226"/>
  <c i="9" r="J149"/>
  <c i="2" r="BK197"/>
  <c i="3" r="BK301"/>
  <c i="4" r="J256"/>
  <c i="5" r="J103"/>
  <c i="7" r="J252"/>
  <c i="2" r="J101"/>
  <c i="3" r="J131"/>
  <c r="J287"/>
  <c i="7" r="BK185"/>
  <c i="9" r="BK173"/>
  <c i="2" r="BK224"/>
  <c i="3" r="BK337"/>
  <c i="5" r="BK272"/>
  <c i="7" r="BK111"/>
  <c i="8" r="J130"/>
  <c r="J181"/>
  <c i="9" r="J179"/>
  <c i="3" r="J285"/>
  <c r="J332"/>
  <c i="4" r="BK121"/>
  <c i="5" r="J100"/>
  <c i="7" r="J203"/>
  <c i="9" r="J198"/>
  <c i="2" r="BK232"/>
  <c i="3" r="BK259"/>
  <c i="7" r="BK106"/>
  <c r="BK210"/>
  <c i="9" r="BK208"/>
  <c i="2" r="BK203"/>
  <c r="BK104"/>
  <c i="3" r="BK184"/>
  <c i="4" r="J127"/>
  <c i="7" r="BK191"/>
  <c r="J134"/>
  <c i="9" r="J90"/>
  <c i="2" r="BK148"/>
  <c i="3" r="BK221"/>
  <c r="J292"/>
  <c i="7" r="J265"/>
  <c i="10" r="BK82"/>
  <c i="2" r="J243"/>
  <c i="3" r="J305"/>
  <c i="4" r="BK251"/>
  <c i="5" r="J251"/>
  <c i="9" r="J154"/>
  <c i="2" r="BK216"/>
  <c i="3" r="J105"/>
  <c i="4" r="BK172"/>
  <c i="5" r="J232"/>
  <c i="7" r="J102"/>
  <c i="9" r="J116"/>
  <c i="2" r="J169"/>
  <c i="3" r="BK142"/>
  <c r="BK330"/>
  <c i="5" r="BK114"/>
  <c i="6" r="BK164"/>
  <c i="8" r="BK120"/>
  <c i="10" r="J83"/>
  <c i="3" r="J173"/>
  <c i="4" r="BK201"/>
  <c i="5" r="BK139"/>
  <c r="J97"/>
  <c i="7" r="BK114"/>
  <c i="10" r="BK87"/>
  <c i="3" r="J216"/>
  <c i="4" r="J162"/>
  <c i="6" r="BK140"/>
  <c i="8" r="BK139"/>
  <c i="2" r="J203"/>
  <c i="3" r="J129"/>
  <c r="BK227"/>
  <c i="5" r="BK218"/>
  <c i="7" r="BK241"/>
  <c i="2" r="J259"/>
  <c i="3" r="J335"/>
  <c i="4" r="BK175"/>
  <c i="5" r="BK187"/>
  <c i="7" r="BK218"/>
  <c i="9" r="BK133"/>
  <c i="2" r="J213"/>
  <c r="J150"/>
  <c i="3" r="BK122"/>
  <c i="4" r="BK125"/>
  <c i="5" r="J224"/>
  <c i="7" r="BK128"/>
  <c i="8" r="J111"/>
  <c r="J175"/>
  <c i="2" r="J175"/>
  <c i="3" r="BK315"/>
  <c i="4" r="J175"/>
  <c i="5" r="BK216"/>
  <c i="7" r="BK158"/>
  <c i="9" r="J204"/>
  <c i="3" r="BK309"/>
  <c r="BK311"/>
  <c i="5" r="J107"/>
  <c i="7" r="J189"/>
  <c i="9" r="J173"/>
  <c i="2" r="J248"/>
  <c i="3" r="BK327"/>
  <c i="4" r="J152"/>
  <c i="5" r="BK249"/>
  <c i="6" r="BK151"/>
  <c i="9" r="J186"/>
  <c i="2" r="J155"/>
  <c i="3" r="J240"/>
  <c r="BK319"/>
  <c i="5" r="J152"/>
  <c i="7" r="J256"/>
  <c i="2" r="J148"/>
  <c r="J117"/>
  <c i="3" r="BK206"/>
  <c i="5" r="J170"/>
  <c i="6" r="J164"/>
  <c i="10" r="J91"/>
  <c i="2" r="BK234"/>
  <c i="3" r="BK197"/>
  <c r="J280"/>
  <c i="4" r="BK114"/>
  <c i="7" r="J106"/>
  <c i="8" r="BK130"/>
  <c i="2" r="J153"/>
  <c i="3" r="BK289"/>
  <c r="J270"/>
  <c i="4" r="BK186"/>
  <c i="5" r="BK128"/>
  <c i="7" r="J161"/>
  <c i="9" r="BK171"/>
  <c i="1" r="AS55"/>
  <c i="4" r="BK214"/>
  <c i="5" r="J218"/>
  <c i="7" r="J164"/>
  <c i="9" r="BK158"/>
  <c i="2" r="BK213"/>
  <c i="3" r="J321"/>
  <c i="4" r="BK97"/>
  <c i="8" r="BK142"/>
  <c i="9" r="BK211"/>
  <c i="2" r="J228"/>
  <c i="3" r="J337"/>
  <c i="4" r="J133"/>
  <c i="5" r="BK97"/>
  <c i="7" r="J131"/>
  <c i="2" r="BK241"/>
  <c i="3" r="J236"/>
  <c i="4" r="BK252"/>
  <c i="6" r="J111"/>
  <c i="9" r="J127"/>
  <c i="10" r="BK91"/>
  <c i="2" r="J197"/>
  <c i="3" r="BK112"/>
  <c i="4" r="BK146"/>
  <c i="6" r="BK174"/>
  <c i="7" r="BK97"/>
  <c i="8" r="BK178"/>
  <c i="9" r="J100"/>
  <c i="2" r="J106"/>
  <c i="3" r="J244"/>
  <c i="4" r="J116"/>
  <c i="6" r="J117"/>
  <c i="7" r="J259"/>
  <c i="9" r="BK204"/>
  <c i="2" r="BK246"/>
  <c i="3" r="J101"/>
  <c i="4" r="J105"/>
  <c i="7" r="BK238"/>
  <c i="9" r="BK206"/>
  <c i="2" r="J185"/>
  <c i="3" r="BK305"/>
  <c r="BK233"/>
  <c i="5" r="J266"/>
  <c r="J179"/>
  <c i="7" r="J122"/>
  <c i="8" r="BK144"/>
  <c i="10" r="BK89"/>
  <c i="2" r="J253"/>
  <c i="3" r="J214"/>
  <c i="5" r="J142"/>
  <c i="6" r="J159"/>
  <c i="7" r="BK131"/>
  <c i="9" r="BK149"/>
  <c i="2" r="BK153"/>
  <c i="3" r="BK167"/>
  <c i="4" r="BK193"/>
  <c i="5" r="BK254"/>
  <c r="J216"/>
  <c i="3" r="BK321"/>
  <c i="4" r="BK136"/>
  <c i="5" r="BK266"/>
  <c r="BK172"/>
  <c i="7" r="J180"/>
  <c i="10" r="BK88"/>
  <c i="3" r="J340"/>
  <c i="4" r="BK159"/>
  <c i="5" r="BK261"/>
  <c i="6" r="BK101"/>
  <c i="8" r="BK93"/>
  <c i="2" r="BK190"/>
  <c i="3" r="BK160"/>
  <c i="4" r="J186"/>
  <c i="5" r="BK238"/>
  <c r="J267"/>
  <c i="7" r="BK147"/>
  <c i="9" r="BK119"/>
  <c i="2" r="J139"/>
  <c i="3" r="J136"/>
  <c i="4" r="J130"/>
  <c i="6" r="J106"/>
  <c i="7" r="J114"/>
  <c i="2" r="J179"/>
  <c r="J112"/>
  <c i="3" r="J298"/>
  <c i="4" r="J241"/>
  <c i="5" r="BK118"/>
  <c i="6" r="BK145"/>
  <c i="3" r="BK344"/>
  <c i="4" r="BK105"/>
  <c i="7" r="BK134"/>
  <c i="9" r="J206"/>
  <c i="2" r="BK215"/>
  <c i="3" r="J227"/>
  <c i="4" r="BK184"/>
  <c r="BK103"/>
  <c i="5" r="J238"/>
  <c i="8" r="J162"/>
  <c i="10" r="BK83"/>
  <c i="3" r="J330"/>
  <c i="4" r="J238"/>
  <c i="5" r="J269"/>
  <c i="6" r="J174"/>
  <c i="9" r="BK193"/>
  <c i="3" r="J134"/>
  <c i="4" r="BK165"/>
  <c i="6" r="BK168"/>
  <c i="8" r="BK169"/>
  <c i="9" r="BK108"/>
  <c i="4" r="J125"/>
  <c r="BK197"/>
  <c i="5" r="J201"/>
  <c r="BK133"/>
  <c i="7" r="J128"/>
  <c i="8" r="J151"/>
  <c i="10" r="J84"/>
  <c i="3" r="J273"/>
  <c i="4" r="BK162"/>
  <c i="5" r="BK142"/>
  <c i="7" r="J187"/>
  <c i="8" r="J98"/>
  <c i="9" r="BK177"/>
  <c i="3" r="J200"/>
  <c r="J294"/>
  <c i="4" r="J159"/>
  <c i="5" r="BK269"/>
  <c i="8" r="J133"/>
  <c i="3" r="BK298"/>
  <c i="4" r="J165"/>
  <c i="5" r="J105"/>
  <c i="8" r="J139"/>
  <c i="9" r="BK130"/>
  <c i="3" r="J206"/>
  <c r="BK187"/>
  <c i="5" r="BK258"/>
  <c r="J159"/>
  <c i="7" r="J246"/>
  <c i="3" r="BK147"/>
  <c r="BK126"/>
  <c i="4" r="J146"/>
  <c r="BK111"/>
  <c i="5" r="BK107"/>
  <c i="6" r="BK106"/>
  <c i="9" r="J171"/>
  <c i="2" r="J238"/>
  <c i="3" r="J301"/>
  <c i="4" r="BK152"/>
  <c i="6" r="BK117"/>
  <c i="7" r="J171"/>
  <c i="9" r="BK198"/>
  <c i="3" r="J103"/>
  <c r="J197"/>
  <c i="4" r="BK248"/>
  <c i="5" r="J258"/>
  <c i="6" r="J123"/>
  <c i="7" r="BK256"/>
  <c i="2" r="BK129"/>
  <c i="3" r="BK136"/>
  <c i="4" r="J136"/>
  <c i="6" r="BK99"/>
  <c i="7" r="J250"/>
  <c i="9" r="J108"/>
  <c i="2" r="BK251"/>
  <c i="3" r="BK114"/>
  <c r="BK103"/>
  <c i="4" r="J189"/>
  <c i="5" r="J116"/>
  <c i="7" r="J136"/>
  <c i="8" r="BK164"/>
  <c i="9" r="BK100"/>
  <c i="2" r="J166"/>
  <c i="3" r="BK287"/>
  <c i="4" r="BK208"/>
  <c i="5" r="J122"/>
  <c i="6" r="J94"/>
  <c i="8" r="BK98"/>
  <c i="2" r="J216"/>
  <c r="BK142"/>
  <c i="3" r="J126"/>
  <c i="7" r="J108"/>
  <c i="8" r="J147"/>
  <c i="10" r="J85"/>
  <c i="3" r="BK150"/>
  <c r="BK138"/>
  <c i="4" r="BK101"/>
  <c i="5" r="BK247"/>
  <c i="6" r="J151"/>
  <c i="7" r="BK257"/>
  <c i="9" r="J160"/>
  <c i="2" r="J224"/>
  <c i="5" r="BK241"/>
  <c r="BK179"/>
  <c i="6" r="J99"/>
  <c i="8" r="BK157"/>
  <c i="10" r="BK92"/>
  <c i="3" r="J160"/>
  <c i="4" r="J228"/>
  <c i="5" r="BK110"/>
  <c i="7" r="J183"/>
  <c i="10" r="BK84"/>
  <c i="2" r="J167"/>
  <c i="4" r="J184"/>
  <c i="5" r="J114"/>
  <c r="J183"/>
  <c i="7" r="BK196"/>
  <c i="9" r="J122"/>
  <c i="2" r="BK123"/>
  <c i="3" r="J228"/>
  <c i="4" r="J111"/>
  <c i="5" r="J263"/>
  <c i="7" r="BK180"/>
  <c i="9" r="J163"/>
  <c i="10" r="BK93"/>
  <c i="3" r="J233"/>
  <c i="4" r="BK231"/>
  <c i="5" r="BK183"/>
  <c i="6" r="BK136"/>
  <c i="9" r="J140"/>
  <c i="2" r="BK162"/>
  <c i="3" r="BK131"/>
  <c i="4" r="J221"/>
  <c i="7" r="J191"/>
  <c i="9" r="BK90"/>
  <c i="2" r="J99"/>
  <c i="3" r="BK230"/>
  <c i="4" r="BK123"/>
  <c i="5" r="BK155"/>
  <c i="7" r="J104"/>
  <c i="9" r="BK127"/>
  <c i="2" l="1" r="P152"/>
  <c r="R219"/>
  <c i="3" r="T98"/>
  <c r="P293"/>
  <c i="4" r="P227"/>
  <c r="R237"/>
  <c i="6" r="BK93"/>
  <c r="BK163"/>
  <c r="J163"/>
  <c r="J68"/>
  <c i="7" r="P96"/>
  <c r="BK237"/>
  <c r="J237"/>
  <c r="J68"/>
  <c i="8" r="P146"/>
  <c i="2" r="BK98"/>
  <c r="BK219"/>
  <c r="J219"/>
  <c r="J70"/>
  <c i="3" r="BK213"/>
  <c r="J213"/>
  <c r="J66"/>
  <c r="R293"/>
  <c i="5" r="BK191"/>
  <c r="J191"/>
  <c r="J67"/>
  <c r="P243"/>
  <c i="6" r="BK139"/>
  <c r="J139"/>
  <c r="J66"/>
  <c r="T163"/>
  <c i="7" r="R205"/>
  <c i="8" r="R92"/>
  <c i="9" r="P185"/>
  <c i="2" r="BK152"/>
  <c r="J152"/>
  <c r="J66"/>
  <c r="T219"/>
  <c i="3" r="R213"/>
  <c r="P276"/>
  <c r="P329"/>
  <c i="4" r="T192"/>
  <c i="5" r="T191"/>
  <c r="BK260"/>
  <c r="J260"/>
  <c r="J71"/>
  <c i="7" r="BK96"/>
  <c r="J96"/>
  <c r="J65"/>
  <c r="T188"/>
  <c r="BK249"/>
  <c r="J249"/>
  <c r="J69"/>
  <c i="8" r="R146"/>
  <c i="9" r="R89"/>
  <c r="P162"/>
  <c i="2" r="R152"/>
  <c r="R202"/>
  <c r="T245"/>
  <c i="3" r="P239"/>
  <c r="R282"/>
  <c i="4" r="T96"/>
  <c r="T227"/>
  <c r="R245"/>
  <c i="5" r="T96"/>
  <c r="R231"/>
  <c r="R260"/>
  <c i="7" r="P205"/>
  <c r="P249"/>
  <c i="8" r="BK146"/>
  <c r="J146"/>
  <c r="J66"/>
  <c i="9" r="R185"/>
  <c i="2" r="BK174"/>
  <c r="J174"/>
  <c r="J67"/>
  <c r="R208"/>
  <c i="3" r="T213"/>
  <c r="R276"/>
  <c r="BK329"/>
  <c r="J329"/>
  <c r="J71"/>
  <c i="5" r="BK169"/>
  <c r="J169"/>
  <c r="J66"/>
  <c r="P231"/>
  <c r="R250"/>
  <c i="6" r="R139"/>
  <c i="7" r="BK188"/>
  <c r="J188"/>
  <c r="J66"/>
  <c r="P237"/>
  <c i="8" r="T92"/>
  <c r="P174"/>
  <c i="9" r="R162"/>
  <c i="2" r="T98"/>
  <c r="P202"/>
  <c r="P245"/>
  <c i="3" r="R239"/>
  <c r="T276"/>
  <c r="T329"/>
  <c i="4" r="R192"/>
  <c r="P237"/>
  <c i="5" r="BK96"/>
  <c r="T169"/>
  <c r="R243"/>
  <c i="6" r="T93"/>
  <c r="P163"/>
  <c i="7" r="R188"/>
  <c i="8" r="BK92"/>
  <c r="J92"/>
  <c r="J65"/>
  <c r="BK174"/>
  <c r="J174"/>
  <c r="J67"/>
  <c i="9" r="T89"/>
  <c r="BK153"/>
  <c r="J153"/>
  <c r="J64"/>
  <c r="R153"/>
  <c i="2" r="P174"/>
  <c r="BK208"/>
  <c r="J208"/>
  <c r="J69"/>
  <c i="3" r="R98"/>
  <c r="T293"/>
  <c i="4" r="BK192"/>
  <c r="J192"/>
  <c r="J67"/>
  <c r="T245"/>
  <c i="5" r="P96"/>
  <c r="BK231"/>
  <c r="J231"/>
  <c r="J68"/>
  <c r="T250"/>
  <c i="7" r="R96"/>
  <c r="R237"/>
  <c i="8" r="T174"/>
  <c i="9" r="BK185"/>
  <c r="J185"/>
  <c r="J66"/>
  <c i="2" r="R174"/>
  <c r="P208"/>
  <c i="3" r="BK98"/>
  <c r="J98"/>
  <c r="J65"/>
  <c i="4" r="R96"/>
  <c r="R95"/>
  <c r="R94"/>
  <c r="R227"/>
  <c r="T237"/>
  <c i="5" r="R169"/>
  <c r="P250"/>
  <c i="6" r="T139"/>
  <c i="9" r="BK89"/>
  <c r="J89"/>
  <c r="J61"/>
  <c r="T185"/>
  <c i="2" r="R98"/>
  <c r="P219"/>
  <c i="3" r="T239"/>
  <c r="BK282"/>
  <c r="J282"/>
  <c r="J69"/>
  <c r="R329"/>
  <c i="4" r="P192"/>
  <c i="5" r="P191"/>
  <c r="T243"/>
  <c i="7" r="P188"/>
  <c r="R249"/>
  <c i="2" r="P98"/>
  <c r="P97"/>
  <c r="P96"/>
  <c i="1" r="AU56"/>
  <c i="2" r="BK202"/>
  <c r="J202"/>
  <c r="J68"/>
  <c r="BK245"/>
  <c r="J245"/>
  <c r="J71"/>
  <c i="3" r="BK239"/>
  <c r="J239"/>
  <c r="J67"/>
  <c r="P282"/>
  <c i="4" r="BK96"/>
  <c r="J96"/>
  <c r="J65"/>
  <c r="BK227"/>
  <c r="J227"/>
  <c r="J68"/>
  <c r="P245"/>
  <c i="5" r="P169"/>
  <c r="BK243"/>
  <c r="J243"/>
  <c r="J69"/>
  <c r="T260"/>
  <c i="6" r="P93"/>
  <c i="7" r="T205"/>
  <c i="8" r="P92"/>
  <c r="P91"/>
  <c r="P90"/>
  <c i="1" r="AU63"/>
  <c i="8" r="R174"/>
  <c i="9" r="T162"/>
  <c i="10" r="P81"/>
  <c r="P80"/>
  <c i="1" r="AU65"/>
  <c i="2" r="T174"/>
  <c r="T208"/>
  <c i="3" r="P98"/>
  <c r="BK293"/>
  <c r="J293"/>
  <c r="J70"/>
  <c i="4" r="BK237"/>
  <c r="J237"/>
  <c r="J70"/>
  <c i="5" r="R96"/>
  <c r="T231"/>
  <c r="P260"/>
  <c i="6" r="P139"/>
  <c i="7" r="T96"/>
  <c r="T237"/>
  <c i="8" r="T146"/>
  <c i="9" r="P89"/>
  <c r="BK162"/>
  <c r="J162"/>
  <c r="J65"/>
  <c i="10" r="BK81"/>
  <c r="J81"/>
  <c r="J60"/>
  <c r="R81"/>
  <c r="R80"/>
  <c i="2" r="T152"/>
  <c r="T202"/>
  <c r="R245"/>
  <c i="3" r="P213"/>
  <c r="BK276"/>
  <c r="J276"/>
  <c r="J68"/>
  <c r="T282"/>
  <c i="4" r="P96"/>
  <c r="P95"/>
  <c r="P94"/>
  <c i="1" r="AU59"/>
  <c i="4" r="BK245"/>
  <c r="J245"/>
  <c r="J71"/>
  <c i="5" r="R191"/>
  <c r="BK250"/>
  <c r="J250"/>
  <c r="J70"/>
  <c i="6" r="R93"/>
  <c r="R92"/>
  <c r="R91"/>
  <c r="R163"/>
  <c i="7" r="BK205"/>
  <c r="J205"/>
  <c r="J67"/>
  <c r="T249"/>
  <c i="9" r="P153"/>
  <c r="T153"/>
  <c i="10" r="T81"/>
  <c r="T80"/>
  <c i="2" r="BK262"/>
  <c r="BK261"/>
  <c r="J261"/>
  <c r="J73"/>
  <c i="7" r="BK260"/>
  <c r="J260"/>
  <c r="J70"/>
  <c i="6" r="BK158"/>
  <c r="J158"/>
  <c r="J67"/>
  <c i="8" r="BK180"/>
  <c r="J180"/>
  <c r="J68"/>
  <c i="9" r="BK139"/>
  <c r="J139"/>
  <c r="J63"/>
  <c r="BK135"/>
  <c r="J135"/>
  <c r="J62"/>
  <c r="BK210"/>
  <c r="J210"/>
  <c r="J67"/>
  <c i="2" r="BK258"/>
  <c r="J258"/>
  <c r="J72"/>
  <c i="5" r="BK271"/>
  <c r="J271"/>
  <c r="J72"/>
  <c i="3" r="BK339"/>
  <c r="J339"/>
  <c r="J72"/>
  <c i="4" r="BK188"/>
  <c r="J188"/>
  <c r="J66"/>
  <c r="BK233"/>
  <c r="J233"/>
  <c r="J69"/>
  <c i="3" r="BK343"/>
  <c r="J343"/>
  <c r="J74"/>
  <c i="4" r="BK255"/>
  <c r="J255"/>
  <c r="J72"/>
  <c i="6" r="BK176"/>
  <c r="J176"/>
  <c r="J69"/>
  <c i="7" r="BK264"/>
  <c r="J264"/>
  <c r="J72"/>
  <c i="9" r="BK88"/>
  <c r="BK87"/>
  <c r="J87"/>
  <c i="10" r="BE82"/>
  <c r="BE90"/>
  <c r="E70"/>
  <c r="BE83"/>
  <c r="BE92"/>
  <c r="BE88"/>
  <c r="F77"/>
  <c r="BE84"/>
  <c r="BE91"/>
  <c r="J52"/>
  <c r="BE89"/>
  <c r="BE93"/>
  <c r="BE86"/>
  <c r="BE85"/>
  <c r="BE87"/>
  <c i="9" r="E48"/>
  <c r="J81"/>
  <c r="BE149"/>
  <c r="BE159"/>
  <c r="BE168"/>
  <c r="BE100"/>
  <c r="F84"/>
  <c r="BE133"/>
  <c r="BE144"/>
  <c r="BE166"/>
  <c r="BE181"/>
  <c r="BE204"/>
  <c r="BE116"/>
  <c r="BE122"/>
  <c r="BE160"/>
  <c r="BE189"/>
  <c r="BE193"/>
  <c r="BE198"/>
  <c r="BE208"/>
  <c r="J84"/>
  <c r="BE119"/>
  <c r="BE172"/>
  <c r="BE206"/>
  <c r="BE211"/>
  <c r="BE108"/>
  <c r="BE140"/>
  <c r="BE186"/>
  <c i="8" r="BK91"/>
  <c r="BK90"/>
  <c r="J90"/>
  <c i="9" r="BE171"/>
  <c r="BE173"/>
  <c r="BE175"/>
  <c r="BE127"/>
  <c r="BE179"/>
  <c r="BE90"/>
  <c r="BE136"/>
  <c r="BE178"/>
  <c r="BE158"/>
  <c r="BE163"/>
  <c r="BE94"/>
  <c r="BE130"/>
  <c r="BE154"/>
  <c r="BE177"/>
  <c i="7" r="BK263"/>
  <c r="J263"/>
  <c r="J71"/>
  <c i="8" r="BE95"/>
  <c r="BE117"/>
  <c i="7" r="BK95"/>
  <c r="J95"/>
  <c r="J64"/>
  <c i="8" r="BE106"/>
  <c r="BE162"/>
  <c r="BE130"/>
  <c r="BE157"/>
  <c r="BE175"/>
  <c r="BE181"/>
  <c r="J84"/>
  <c r="BE142"/>
  <c r="BE123"/>
  <c r="BE151"/>
  <c r="E78"/>
  <c r="BE169"/>
  <c r="BE178"/>
  <c r="BE93"/>
  <c r="BE136"/>
  <c r="BE98"/>
  <c r="BE111"/>
  <c r="BE133"/>
  <c r="BE144"/>
  <c r="BE139"/>
  <c r="BE147"/>
  <c r="BE164"/>
  <c r="F59"/>
  <c r="BE100"/>
  <c r="BE120"/>
  <c i="7" r="BE104"/>
  <c r="BE246"/>
  <c r="BE256"/>
  <c r="BE257"/>
  <c r="BE259"/>
  <c r="J88"/>
  <c r="BE116"/>
  <c r="BE158"/>
  <c r="BE177"/>
  <c r="BE191"/>
  <c r="BE231"/>
  <c r="BE241"/>
  <c r="BE254"/>
  <c i="6" r="J93"/>
  <c r="J65"/>
  <c i="7" r="E50"/>
  <c r="BE102"/>
  <c r="BE185"/>
  <c r="BE252"/>
  <c r="BE261"/>
  <c r="BE265"/>
  <c r="BE108"/>
  <c r="BE128"/>
  <c r="BE164"/>
  <c r="BE238"/>
  <c r="BE122"/>
  <c r="BE126"/>
  <c r="BE203"/>
  <c r="BE111"/>
  <c r="BE136"/>
  <c r="BE138"/>
  <c r="BE152"/>
  <c r="BE183"/>
  <c r="BE187"/>
  <c r="BE196"/>
  <c r="BE206"/>
  <c r="BE224"/>
  <c r="BE134"/>
  <c r="BE174"/>
  <c r="BE180"/>
  <c r="BE218"/>
  <c r="F91"/>
  <c r="BE106"/>
  <c r="BE161"/>
  <c r="BE171"/>
  <c r="BE189"/>
  <c r="BE100"/>
  <c r="BE147"/>
  <c r="BE202"/>
  <c r="BE210"/>
  <c r="BE97"/>
  <c r="BE114"/>
  <c r="BE131"/>
  <c r="BE141"/>
  <c r="BE198"/>
  <c r="BE226"/>
  <c r="BE250"/>
  <c i="5" r="J96"/>
  <c r="J65"/>
  <c i="6" r="E50"/>
  <c r="BE101"/>
  <c r="BE123"/>
  <c r="BE164"/>
  <c r="BE168"/>
  <c r="BE174"/>
  <c r="BE117"/>
  <c r="F59"/>
  <c r="BE177"/>
  <c r="J56"/>
  <c r="BE94"/>
  <c r="BE136"/>
  <c r="BE151"/>
  <c r="BE106"/>
  <c r="BE128"/>
  <c r="BE99"/>
  <c r="BE111"/>
  <c r="BE145"/>
  <c r="BE159"/>
  <c r="BE170"/>
  <c r="BE120"/>
  <c r="BE133"/>
  <c r="BE96"/>
  <c r="BE140"/>
  <c r="BE149"/>
  <c i="5" r="BE105"/>
  <c r="BE170"/>
  <c r="BE179"/>
  <c r="BE241"/>
  <c r="E82"/>
  <c r="BE110"/>
  <c r="BE128"/>
  <c r="BE172"/>
  <c r="BE185"/>
  <c r="BE114"/>
  <c r="BE122"/>
  <c r="BE145"/>
  <c r="BE247"/>
  <c r="BE254"/>
  <c r="BE261"/>
  <c i="4" r="BK95"/>
  <c r="BK94"/>
  <c r="J94"/>
  <c r="J63"/>
  <c i="5" r="BE162"/>
  <c r="BE177"/>
  <c r="BE238"/>
  <c r="BE263"/>
  <c r="BE266"/>
  <c r="BE269"/>
  <c r="J88"/>
  <c r="BE165"/>
  <c r="BE216"/>
  <c r="BE267"/>
  <c r="BE272"/>
  <c r="BE187"/>
  <c r="BE232"/>
  <c r="BE249"/>
  <c r="F59"/>
  <c r="BE97"/>
  <c r="BE107"/>
  <c r="BE192"/>
  <c r="BE224"/>
  <c r="BE133"/>
  <c r="BE183"/>
  <c r="BE246"/>
  <c r="BE100"/>
  <c r="BE139"/>
  <c r="BE152"/>
  <c r="BE155"/>
  <c r="BE201"/>
  <c r="BE103"/>
  <c r="BE116"/>
  <c r="BE211"/>
  <c r="BE218"/>
  <c r="BE258"/>
  <c r="BE118"/>
  <c r="BE159"/>
  <c r="BE244"/>
  <c r="BE251"/>
  <c r="BE121"/>
  <c r="BE142"/>
  <c r="BE167"/>
  <c i="4" r="E50"/>
  <c r="BE162"/>
  <c r="BE234"/>
  <c r="BE103"/>
  <c r="BE146"/>
  <c r="BE165"/>
  <c r="BE178"/>
  <c r="BE193"/>
  <c r="BE228"/>
  <c i="3" r="BK342"/>
  <c r="J342"/>
  <c r="J73"/>
  <c i="4" r="BE116"/>
  <c r="BE125"/>
  <c r="BE152"/>
  <c r="BE214"/>
  <c r="BE248"/>
  <c r="BE251"/>
  <c r="BE99"/>
  <c r="BE114"/>
  <c r="BE127"/>
  <c r="BE159"/>
  <c r="BE197"/>
  <c r="BE208"/>
  <c r="BE221"/>
  <c r="BE246"/>
  <c r="F59"/>
  <c r="BE181"/>
  <c r="BE252"/>
  <c r="BE253"/>
  <c r="BE256"/>
  <c r="BE101"/>
  <c r="BE136"/>
  <c i="3" r="BK97"/>
  <c r="BK96"/>
  <c r="J96"/>
  <c i="4" r="BE97"/>
  <c r="BE140"/>
  <c r="BE172"/>
  <c r="BE175"/>
  <c r="BE184"/>
  <c r="BE241"/>
  <c r="BE119"/>
  <c r="BE130"/>
  <c r="BE189"/>
  <c r="BE231"/>
  <c i="1" r="BA59"/>
  <c i="4" r="BE121"/>
  <c r="BE133"/>
  <c r="BE201"/>
  <c r="BE238"/>
  <c r="J56"/>
  <c r="BE109"/>
  <c r="BE123"/>
  <c r="BE139"/>
  <c r="BE216"/>
  <c r="BE105"/>
  <c r="BE111"/>
  <c r="BE186"/>
  <c i="3" r="BE101"/>
  <c r="BE142"/>
  <c r="BE184"/>
  <c r="BE292"/>
  <c i="2" r="J98"/>
  <c r="J65"/>
  <c i="3" r="F93"/>
  <c r="BE147"/>
  <c r="BE166"/>
  <c r="BE178"/>
  <c r="BE227"/>
  <c r="BE264"/>
  <c r="BE289"/>
  <c r="BE305"/>
  <c r="BE309"/>
  <c r="BE323"/>
  <c r="BE335"/>
  <c r="BE99"/>
  <c r="BE145"/>
  <c r="BE209"/>
  <c r="BE216"/>
  <c r="BE257"/>
  <c r="BE294"/>
  <c r="BE337"/>
  <c r="BE114"/>
  <c r="BE138"/>
  <c r="BE157"/>
  <c r="BE173"/>
  <c r="BE223"/>
  <c r="BE273"/>
  <c r="BE321"/>
  <c r="BE330"/>
  <c r="BE332"/>
  <c r="BE340"/>
  <c r="BE107"/>
  <c r="BE190"/>
  <c r="BE283"/>
  <c r="BE290"/>
  <c r="BE301"/>
  <c r="BE327"/>
  <c r="BE344"/>
  <c r="BE105"/>
  <c r="BE122"/>
  <c r="BE131"/>
  <c r="BE221"/>
  <c r="BE230"/>
  <c r="BE280"/>
  <c i="2" r="J262"/>
  <c r="J74"/>
  <c i="3" r="E50"/>
  <c r="BE126"/>
  <c r="BE134"/>
  <c r="BE187"/>
  <c r="BE203"/>
  <c r="BE251"/>
  <c r="J90"/>
  <c r="BE119"/>
  <c r="BE200"/>
  <c r="BE211"/>
  <c r="BE228"/>
  <c r="BE244"/>
  <c r="BE319"/>
  <c r="BE150"/>
  <c r="BE197"/>
  <c r="BE240"/>
  <c r="BE270"/>
  <c r="BE285"/>
  <c r="BE298"/>
  <c r="BE316"/>
  <c r="BE103"/>
  <c r="BE112"/>
  <c r="BE129"/>
  <c r="BE153"/>
  <c r="BE233"/>
  <c r="BE259"/>
  <c r="BE287"/>
  <c r="BE311"/>
  <c r="BE136"/>
  <c r="BE167"/>
  <c r="BE206"/>
  <c r="BE236"/>
  <c r="BE277"/>
  <c r="BE140"/>
  <c r="BE160"/>
  <c r="BE214"/>
  <c r="BE315"/>
  <c i="2" r="J56"/>
  <c r="BE117"/>
  <c r="BE162"/>
  <c r="BE206"/>
  <c r="BE216"/>
  <c r="BE218"/>
  <c r="BE106"/>
  <c r="BE179"/>
  <c r="BE203"/>
  <c r="BE232"/>
  <c r="BE129"/>
  <c r="BE145"/>
  <c r="BE153"/>
  <c r="BE167"/>
  <c r="BE211"/>
  <c r="BE224"/>
  <c r="BE99"/>
  <c r="BE169"/>
  <c r="BE209"/>
  <c r="BE213"/>
  <c r="BE234"/>
  <c r="BE238"/>
  <c r="E50"/>
  <c r="BE139"/>
  <c r="BE192"/>
  <c r="BE220"/>
  <c r="BE228"/>
  <c r="BE241"/>
  <c r="BE243"/>
  <c r="BE246"/>
  <c r="BE248"/>
  <c r="BE251"/>
  <c r="BE253"/>
  <c r="BE255"/>
  <c r="BE257"/>
  <c r="BE259"/>
  <c r="BE263"/>
  <c r="BE185"/>
  <c r="BE126"/>
  <c r="BE175"/>
  <c r="BE190"/>
  <c r="BE215"/>
  <c r="BE155"/>
  <c r="BE166"/>
  <c r="F59"/>
  <c r="BE136"/>
  <c r="BE148"/>
  <c r="BE142"/>
  <c r="BE160"/>
  <c r="BE197"/>
  <c r="BE101"/>
  <c r="BE112"/>
  <c r="BE123"/>
  <c r="BE150"/>
  <c r="BE104"/>
  <c i="9" r="F36"/>
  <c i="1" r="BC64"/>
  <c i="3" r="F38"/>
  <c i="1" r="BC57"/>
  <c i="5" r="F36"/>
  <c i="1" r="BA60"/>
  <c i="2" r="F37"/>
  <c i="1" r="BB56"/>
  <c i="8" r="F38"/>
  <c i="1" r="BC63"/>
  <c i="6" r="F37"/>
  <c i="1" r="BB61"/>
  <c i="4" r="J36"/>
  <c i="1" r="AW59"/>
  <c i="9" r="F34"/>
  <c i="1" r="BA64"/>
  <c i="9" r="J34"/>
  <c i="1" r="AW64"/>
  <c i="3" r="J36"/>
  <c i="1" r="AW57"/>
  <c i="7" r="F37"/>
  <c i="1" r="BB62"/>
  <c i="9" r="F35"/>
  <c i="1" r="BB64"/>
  <c i="7" r="F38"/>
  <c i="1" r="BC62"/>
  <c i="7" r="F39"/>
  <c i="1" r="BD62"/>
  <c i="7" r="J36"/>
  <c i="1" r="AW62"/>
  <c i="2" r="F36"/>
  <c i="1" r="BA56"/>
  <c i="6" r="F39"/>
  <c i="1" r="BD61"/>
  <c i="5" r="F39"/>
  <c i="1" r="BD60"/>
  <c i="5" r="F37"/>
  <c i="1" r="BB60"/>
  <c i="2" r="F38"/>
  <c i="1" r="BC56"/>
  <c i="10" r="F34"/>
  <c i="1" r="BA65"/>
  <c i="6" r="J36"/>
  <c i="1" r="AW61"/>
  <c i="6" r="F36"/>
  <c i="1" r="BA61"/>
  <c i="10" r="J34"/>
  <c i="1" r="AW65"/>
  <c i="2" r="F39"/>
  <c i="1" r="BD56"/>
  <c i="8" r="F37"/>
  <c i="1" r="BB63"/>
  <c i="4" r="F39"/>
  <c i="1" r="BD59"/>
  <c i="10" r="F35"/>
  <c i="1" r="BB65"/>
  <c i="10" r="F36"/>
  <c i="1" r="BC65"/>
  <c i="3" r="F36"/>
  <c i="1" r="BA57"/>
  <c i="9" r="F37"/>
  <c i="1" r="BD64"/>
  <c i="5" r="F38"/>
  <c i="1" r="BC60"/>
  <c i="7" r="F36"/>
  <c i="1" r="BA62"/>
  <c i="10" r="F37"/>
  <c i="1" r="BD65"/>
  <c i="9" r="J30"/>
  <c i="1" r="AS54"/>
  <c i="2" r="J36"/>
  <c i="1" r="AW56"/>
  <c i="8" r="F39"/>
  <c i="1" r="BD63"/>
  <c i="3" r="F37"/>
  <c i="1" r="BB57"/>
  <c i="4" r="F37"/>
  <c i="1" r="BB59"/>
  <c i="3" r="J32"/>
  <c r="F39"/>
  <c i="1" r="BD57"/>
  <c i="8" r="J32"/>
  <c r="F36"/>
  <c i="1" r="BA63"/>
  <c i="8" r="J36"/>
  <c i="1" r="AW63"/>
  <c i="6" r="F38"/>
  <c i="1" r="BC61"/>
  <c i="4" r="F38"/>
  <c i="1" r="BC59"/>
  <c i="5" r="J36"/>
  <c i="1" r="AW60"/>
  <c i="3" l="1" r="P97"/>
  <c r="P96"/>
  <c i="1" r="AU57"/>
  <c i="9" r="R88"/>
  <c r="R87"/>
  <c i="5" r="BK95"/>
  <c r="BK94"/>
  <c r="J94"/>
  <c i="7" r="R95"/>
  <c r="R94"/>
  <c i="8" r="R91"/>
  <c r="R90"/>
  <c i="4" r="T95"/>
  <c r="T94"/>
  <c i="2" r="BK97"/>
  <c r="J97"/>
  <c r="J64"/>
  <c i="5" r="R95"/>
  <c r="R94"/>
  <c r="P95"/>
  <c r="P94"/>
  <c i="1" r="AU60"/>
  <c i="8" r="T91"/>
  <c r="T90"/>
  <c i="6" r="BK92"/>
  <c r="J92"/>
  <c r="J64"/>
  <c i="9" r="P88"/>
  <c r="P87"/>
  <c i="1" r="AU64"/>
  <c i="9" r="T88"/>
  <c r="T87"/>
  <c i="7" r="P95"/>
  <c r="P94"/>
  <c i="1" r="AU62"/>
  <c i="3" r="R97"/>
  <c r="R96"/>
  <c i="2" r="T97"/>
  <c r="T96"/>
  <c i="7" r="T95"/>
  <c r="T94"/>
  <c i="6" r="P92"/>
  <c r="P91"/>
  <c i="1" r="AU61"/>
  <c i="3" r="T97"/>
  <c r="T96"/>
  <c i="2" r="R97"/>
  <c r="R96"/>
  <c i="6" r="T92"/>
  <c r="T91"/>
  <c i="5" r="T95"/>
  <c r="T94"/>
  <c i="10" r="BK80"/>
  <c r="J80"/>
  <c r="J59"/>
  <c i="1" r="AG64"/>
  <c i="9" r="J59"/>
  <c r="J88"/>
  <c r="J60"/>
  <c i="1" r="AG63"/>
  <c i="8" r="J91"/>
  <c r="J64"/>
  <c r="J63"/>
  <c i="7" r="BK94"/>
  <c r="J94"/>
  <c r="J63"/>
  <c i="4" r="J95"/>
  <c r="J64"/>
  <c i="1" r="AG57"/>
  <c i="3" r="J97"/>
  <c r="J64"/>
  <c r="J63"/>
  <c r="J35"/>
  <c i="1" r="AV57"/>
  <c r="AT57"/>
  <c r="AN57"/>
  <c r="AU55"/>
  <c r="BC55"/>
  <c i="9" r="F33"/>
  <c i="1" r="AZ64"/>
  <c r="BD55"/>
  <c i="8" r="J35"/>
  <c i="1" r="AV63"/>
  <c r="AT63"/>
  <c r="AN63"/>
  <c i="5" r="J32"/>
  <c i="1" r="AG60"/>
  <c r="BA58"/>
  <c i="5" r="F35"/>
  <c i="1" r="AZ60"/>
  <c i="10" r="F33"/>
  <c i="1" r="AZ65"/>
  <c i="5" r="J35"/>
  <c i="1" r="AV60"/>
  <c r="AT60"/>
  <c r="AN60"/>
  <c i="4" r="F35"/>
  <c i="1" r="AZ59"/>
  <c i="3" r="F35"/>
  <c i="1" r="AZ57"/>
  <c r="BD58"/>
  <c i="2" r="J35"/>
  <c i="1" r="AV56"/>
  <c r="AT56"/>
  <c i="6" r="J35"/>
  <c i="1" r="AV61"/>
  <c r="AT61"/>
  <c r="BB58"/>
  <c r="AX58"/>
  <c r="BB55"/>
  <c r="BA55"/>
  <c r="AW55"/>
  <c r="BC58"/>
  <c r="AY58"/>
  <c i="10" r="J33"/>
  <c i="1" r="AV65"/>
  <c r="AT65"/>
  <c i="6" r="F35"/>
  <c i="1" r="AZ61"/>
  <c i="9" r="J33"/>
  <c i="1" r="AV64"/>
  <c r="AT64"/>
  <c r="AN64"/>
  <c i="4" r="J32"/>
  <c i="1" r="AG59"/>
  <c i="4" r="J35"/>
  <c i="1" r="AV59"/>
  <c r="AT59"/>
  <c i="7" r="J35"/>
  <c i="1" r="AV62"/>
  <c r="AT62"/>
  <c i="2" r="F35"/>
  <c i="1" r="AZ56"/>
  <c i="7" r="F35"/>
  <c i="1" r="AZ62"/>
  <c i="8" r="F35"/>
  <c i="1" r="AZ63"/>
  <c i="6" l="1" r="BK91"/>
  <c r="J91"/>
  <c r="J63"/>
  <c i="2" r="BK96"/>
  <c r="J96"/>
  <c i="5" r="J63"/>
  <c r="J95"/>
  <c r="J64"/>
  <c i="9" r="J39"/>
  <c i="8" r="J41"/>
  <c i="1" r="AN59"/>
  <c i="5" r="J41"/>
  <c i="4" r="J41"/>
  <c i="3" r="J41"/>
  <c i="1" r="AY55"/>
  <c r="BC54"/>
  <c r="AY54"/>
  <c r="BB54"/>
  <c r="AX54"/>
  <c r="AU58"/>
  <c r="AW58"/>
  <c i="10" r="J30"/>
  <c i="1" r="AG65"/>
  <c i="2" r="J32"/>
  <c i="1" r="AG56"/>
  <c r="AG55"/>
  <c r="AX55"/>
  <c i="7" r="J32"/>
  <c i="1" r="AG62"/>
  <c r="AN62"/>
  <c r="BD54"/>
  <c r="W33"/>
  <c r="BA54"/>
  <c r="W30"/>
  <c r="AZ58"/>
  <c r="AV58"/>
  <c r="AZ55"/>
  <c i="10" l="1" r="J39"/>
  <c i="2" r="J41"/>
  <c r="J63"/>
  <c i="7" r="J41"/>
  <c i="1" r="AN56"/>
  <c r="AN65"/>
  <c r="AU54"/>
  <c r="AV55"/>
  <c r="AT55"/>
  <c r="AN55"/>
  <c r="AW54"/>
  <c r="AK30"/>
  <c r="W32"/>
  <c r="AT58"/>
  <c r="AZ54"/>
  <c r="W29"/>
  <c r="W31"/>
  <c i="6" r="J32"/>
  <c i="1" r="AG61"/>
  <c r="AN61"/>
  <c i="6" l="1" r="J41"/>
  <c i="1" r="AG58"/>
  <c r="AG54"/>
  <c r="AK26"/>
  <c r="AV54"/>
  <c r="AK29"/>
  <c r="AK35"/>
  <c l="1" r="AN58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<sst xmlns="http://schemas.openxmlformats.org/spreadsheetml/2006/main">
  <si>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</si>
  <si>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</si>
  <si>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</si>
  <si>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</si>
  <si>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</si>
  <si>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{5dc63bf7-f1f0-49d8-af27-648a5e091947}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</si>
  <si>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</si>
  <si>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</si>
  <si>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</si>
  <si>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</si>
  <si>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</si>
  <si>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</si>
  <si>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</si>
  <si>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</si>
  <si>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19_278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</si>
  <si>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</si>
  <si>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</si>
  <si>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Brozany nad Ohří - Mlýnský náhon v ř. km 2,191 - 2,458</t>
  </si>
  <si>
    <t>KSO:</t>
  </si>
  <si>
    <t/>
  </si>
  <si>
    <t>CC-CZ:</t>
  </si>
  <si>
    <t>Místo:</t>
  </si>
  <si>
    <t>Brozany nad Ohří</t>
  </si>
  <si>
    <t>Datum:</t>
  </si>
  <si>
    <t>4. 11. 2024</t>
  </si>
  <si>
    <t>Zadavatel:</t>
  </si>
  <si>
    <t>IČ:</t>
  </si>
  <si>
    <t>Městys Brozany nad Ohří</t>
  </si>
  <si>
    <t>DIČ:</t>
  </si>
  <si>
    <t>Uchazeč:</t>
  </si>
  <si>
    <t>Vyplň údaj</t>
  </si>
  <si>
    <t>Projektant:</t>
  </si>
  <si>
    <t>AZ Consult spol. s r.o.</t>
  </si>
  <si>
    <t>True</t>
  </si>
  <si>
    <t>Zpracovatel:</t>
  </si>
  <si>
    <t>Dagmar Sedláčková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</si>
  <si>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</si>
  <si>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</si>
  <si>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</si>
  <si>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</si>
  <si>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</si>
  <si>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</si>
  <si>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</si>
  <si>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</si>
  <si>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</si>
  <si>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</si>
  <si>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</si>
  <si>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</si>
  <si>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</si>
  <si>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</si>
  <si>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</si>
  <si>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</si>
  <si>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</si>
  <si>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</si>
  <si>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</si>
  <si>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</si>
  <si>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</si>
  <si>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</si>
  <si>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</si>
  <si>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</si>
  <si>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</si>
  <si>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</si>
  <si>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</si>
  <si>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</si>
  <si>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</si>
  <si>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</si>
  <si>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</si>
  <si>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</si>
  <si>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</si>
  <si>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</si>
  <si>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</si>
  <si>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</si>
  <si>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</si>
  <si>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</si>
  <si>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</si>
  <si>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</si>
  <si>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101</t>
  </si>
  <si>
    <t>Oprava opevnění Mlýnského náhonu v ř. km 2,185 - 2,231</t>
  </si>
  <si>
    <t>STA</t>
  </si>
  <si>
    <t>1</t>
  </si>
  <si>
    <t>{eca44196-78c3-446e-bb77-f99f95c8a761}</t>
  </si>
  <si>
    <t>2</t>
  </si>
  <si>
    <t>/</t>
  </si>
  <si>
    <t>SO 101.1</t>
  </si>
  <si>
    <t xml:space="preserve">Oprava PB opevnění  (ř. km 2,185 - 2,208)</t>
  </si>
  <si>
    <t>Soupis</t>
  </si>
  <si>
    <t>{b1c4a02e-3f16-4f4f-b53e-af8ed25a08e6}</t>
  </si>
  <si>
    <t>SO 101.2</t>
  </si>
  <si>
    <t xml:space="preserve">Oprava LB opevnění  (ř. km 2,204 - 2,231)</t>
  </si>
  <si>
    <t>{4a387b0a-a2c0-4508-aba2-0f8e902e83af}</t>
  </si>
  <si>
    <t>SO 102</t>
  </si>
  <si>
    <t>Oprava opevnění Mlýnského náhonu ř.km 2,243 - 2,458</t>
  </si>
  <si>
    <t>{71a4b251-4fb9-4036-91cf-45441ebf8c9b}</t>
  </si>
  <si>
    <t>SO 102.1</t>
  </si>
  <si>
    <t xml:space="preserve">Oprava PB opevnění  (ř. km 2,243 - 2,324)</t>
  </si>
  <si>
    <t>{c21d9703-4ac8-484c-8208-0568580ccb33}</t>
  </si>
  <si>
    <t>SO 102.2</t>
  </si>
  <si>
    <t xml:space="preserve">Oprava PB opevnění  (ř. km 2,324 - 2,458)</t>
  </si>
  <si>
    <t>{f9da0589-dc12-4696-84fa-96ae6b23d919}</t>
  </si>
  <si>
    <t>SO 102.3</t>
  </si>
  <si>
    <t xml:space="preserve">Oprava LB opevnění  (ř. km 2,249 - 2,312)</t>
  </si>
  <si>
    <t>{92df5b6c-cee7-447a-8dc4-cc0af557f8a4}</t>
  </si>
  <si>
    <t>SO 102.4</t>
  </si>
  <si>
    <t>{77a1c4d1-5fe3-4ea7-b836-4f3a1334e357}</t>
  </si>
  <si>
    <t>SO 102.5</t>
  </si>
  <si>
    <t xml:space="preserve">Oprava LB opevnění  (ř. km 2,243 - 2,249)</t>
  </si>
  <si>
    <t>{e10ab0b5-90bf-457a-94d3-215bec1fb538}</t>
  </si>
  <si>
    <t>SO 103</t>
  </si>
  <si>
    <t>SO 103 – Rekonstrukce komunikace pro pěší v dl. 181 m</t>
  </si>
  <si>
    <t>{fcd5784e-aa54-4091-8c60-5bd43b689b68}</t>
  </si>
  <si>
    <t>VON</t>
  </si>
  <si>
    <t>Vedlejší a ostatní náklady</t>
  </si>
  <si>
    <t>{23b920d5-0e00-49de-bae8-c64d81caae1e}</t>
  </si>
  <si>
    <t>skl</t>
  </si>
  <si>
    <t>skládka</t>
  </si>
  <si>
    <t>156,686</t>
  </si>
  <si>
    <t>skl2</t>
  </si>
  <si>
    <t>skládka zemina tř. 4</t>
  </si>
  <si>
    <t>259,025</t>
  </si>
  <si>
    <t>KRYCÍ LIST SOUPISU PRACÍ</t>
  </si>
  <si>
    <t>v1</t>
  </si>
  <si>
    <t>výkop zemina tř.3</t>
  </si>
  <si>
    <t>v2</t>
  </si>
  <si>
    <t>výkopek zemina tř.4</t>
  </si>
  <si>
    <t>zá</t>
  </si>
  <si>
    <t>zásyp</t>
  </si>
  <si>
    <t>95,47</t>
  </si>
  <si>
    <t>Objekt:</t>
  </si>
  <si>
    <t>SO 101 - Oprava opevnění Mlýnského náhonu v ř. km 2,185 - 2,231</t>
  </si>
  <si>
    <t>Soupis:</t>
  </si>
  <si>
    <t xml:space="preserve">SO 101.1 - Oprava PB opevnění  (ř. km 2,185 - 2,208)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</si>
  <si>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</si>
  <si>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</si>
  <si>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</si>
  <si>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</si>
  <si>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</si>
  <si>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</si>
  <si>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</si>
  <si>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</si>
  <si>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</si>
  <si>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</si>
  <si>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</si>
  <si>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</si>
  <si>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</si>
  <si>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</si>
  <si>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</si>
  <si>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</si>
  <si>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</si>
  <si>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</si>
  <si>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</si>
  <si>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</si>
  <si>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</si>
  <si>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</si>
  <si>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</si>
  <si>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</si>
  <si>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</si>
  <si>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</si>
  <si>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</si>
  <si>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</si>
  <si>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</si>
  <si>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</si>
  <si>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</si>
  <si>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</si>
  <si>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</si>
  <si>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115001101R</t>
  </si>
  <si>
    <t>Zahrázkování - 2 hrázky (pytle s pískem, hydroizolační folie) a převedení vody např. potrubím průměru DN 600 - úsek v délce 70 m, kontrolní vodočet, odčerpávání průsaků</t>
  </si>
  <si>
    <t>kpl</t>
  </si>
  <si>
    <t>4</t>
  </si>
  <si>
    <t>1419440095</t>
  </si>
  <si>
    <t>P</t>
  </si>
  <si>
    <t>Poznámka k položce:_x000d_
viz Povodňový plán</t>
  </si>
  <si>
    <t>131251105R</t>
  </si>
  <si>
    <t>Hloubení nezapažených jam a zářezů strojně s urovnáním dna do předepsaného profilu a spádu v hornině třídy těžitelnosti I skupiny 3 přes 500 do 1 000 m3 - ztížené podnímky v korytě (kráčivé rypadlo)</t>
  </si>
  <si>
    <t>m3</t>
  </si>
  <si>
    <t>-764282386</t>
  </si>
  <si>
    <t>VV</t>
  </si>
  <si>
    <t>při těžbě dna substrát samostatně deponovat</t>
  </si>
  <si>
    <t>518,05*0,5 "50% zemina tř. 3</t>
  </si>
  <si>
    <t>3</t>
  </si>
  <si>
    <t>131351105R</t>
  </si>
  <si>
    <t>Hloubení nezapažených jam a zářezů strojně s urovnáním dna do předepsaného profilu a spádu v hornině třídy těžitelnosti II skupiny 4 přes 500 do 1 000 m3 - ztížené podmínky v korytě (kráčivé rypadlo)</t>
  </si>
  <si>
    <t>-416276619</t>
  </si>
  <si>
    <t>518,05*0,5 "50% zemina tř. 4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</si>
  <si>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</si>
  <si>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</si>
  <si>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CS ÚRS 2024 02</t>
  </si>
  <si>
    <t>-1741945459</t>
  </si>
  <si>
    <t>Online PSC</t>
  </si>
  <si>
    <t>https://podminky.urs.cz/item/CS_URS_2024_02/162351103</t>
  </si>
  <si>
    <t>mezideponie a zpět</t>
  </si>
  <si>
    <t>zá*2 "zpětný zásyp z místního výkopku</t>
  </si>
  <si>
    <t>34,343*0,2 "substrát ze dna pro zpětný zásyp před zdí</t>
  </si>
  <si>
    <t>Součet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</si>
  <si>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</si>
  <si>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</si>
  <si>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</si>
  <si>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1580650169</t>
  </si>
  <si>
    <t>https://podminky.urs.cz/item/CS_URS_2024_02/162751117</t>
  </si>
  <si>
    <t>na trvalou skládku - recyklace Čížkovice</t>
  </si>
  <si>
    <t>v1-zá-6,869 "zemina tř. 3</t>
  </si>
  <si>
    <t>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</si>
  <si>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</si>
  <si>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</si>
  <si>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1161623483</t>
  </si>
  <si>
    <t>https://podminky.urs.cz/item/CS_URS_2024_02/162751119</t>
  </si>
  <si>
    <t>156,686*10 'Přepočtené koeficientem množství</t>
  </si>
  <si>
    <t>7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</si>
  <si>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</si>
  <si>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</si>
  <si>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18478732</t>
  </si>
  <si>
    <t>https://podminky.urs.cz/item/CS_URS_2024_02/162751137</t>
  </si>
  <si>
    <t>v2 "zemina tř. 4</t>
  </si>
  <si>
    <t>8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</si>
  <si>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</si>
  <si>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</si>
  <si>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-1683876221</t>
  </si>
  <si>
    <t>https://podminky.urs.cz/item/CS_URS_2024_02/162751139</t>
  </si>
  <si>
    <t>9</t>
  </si>
  <si>
    <t>167151111</t>
  </si>
  <si>
    <t>Nakládání, skládání a překládání neulehlého výkopku nebo sypaniny strojně nakládání, množství přes 100 m3, z hornin třídy těžitelnosti I, skupiny 1 až 3</t>
  </si>
  <si>
    <t>1080437488</t>
  </si>
  <si>
    <t>https://podminky.urs.cz/item/CS_URS_2024_02/167151111</t>
  </si>
  <si>
    <t>zemina z mezideponie do zpětného zásypu za zdí</t>
  </si>
  <si>
    <t>substrát ze dna pro balvanitý zásyp před zdí</t>
  </si>
  <si>
    <t>6,869</t>
  </si>
  <si>
    <t>10</t>
  </si>
  <si>
    <t>171201231R</t>
  </si>
  <si>
    <t>Poplatek za uložení stavebního odpadu na recyklační skládce (skládkovné) zeminy a kamení zatříděného do Katalogu odpadů pod kódem 17 05 04 x</t>
  </si>
  <si>
    <t>t</t>
  </si>
  <si>
    <t>1474518624</t>
  </si>
  <si>
    <t>skl+skl2</t>
  </si>
  <si>
    <t>415,711*2 'Přepočtené koeficientem množství</t>
  </si>
  <si>
    <t>11</t>
  </si>
  <si>
    <t>174151101</t>
  </si>
  <si>
    <t>Zásyp sypaninou z jakékoliv horniny strojně s uložením výkopku ve vrstvách se zhutněním jam, šachet, rýh nebo kolem objektů v těchto vykopávkách</t>
  </si>
  <si>
    <t>128239917</t>
  </si>
  <si>
    <t>https://podminky.urs.cz/item/CS_URS_2024_02/174151101</t>
  </si>
  <si>
    <t>95,47 "zásyp za rubem z místního výkopku</t>
  </si>
  <si>
    <t>12</t>
  </si>
  <si>
    <t>181311103</t>
  </si>
  <si>
    <t>Rozprostření a urovnání ornice v rovině nebo ve svahu sklonu do 1:5 ručně při souvislé ploše, tl. vrstvy do 200 mm</t>
  </si>
  <si>
    <t>m2</t>
  </si>
  <si>
    <t>-815785505</t>
  </si>
  <si>
    <t>https://podminky.urs.cz/item/CS_URS_2024_02/181311103</t>
  </si>
  <si>
    <t>70,82 "ohumusování v tl. 150mm</t>
  </si>
  <si>
    <t>13</t>
  </si>
  <si>
    <t>M</t>
  </si>
  <si>
    <t>10364101</t>
  </si>
  <si>
    <t>zemina pro terénní úpravy - ornice</t>
  </si>
  <si>
    <t>-1684449654</t>
  </si>
  <si>
    <t>70,82*0,15</t>
  </si>
  <si>
    <t>10,623*1,8 'Přepočtené koeficientem množství</t>
  </si>
  <si>
    <t>14</t>
  </si>
  <si>
    <t>181411131</t>
  </si>
  <si>
    <t>Založení trávníku na půdě předem připravené plochy do 1000 m2 výsevem včetně utažení parkového v rovině nebo na svahu do 1:5</t>
  </si>
  <si>
    <t>-1779377753</t>
  </si>
  <si>
    <t>https://podminky.urs.cz/item/CS_URS_2024_02/181411131</t>
  </si>
  <si>
    <t>00572410</t>
  </si>
  <si>
    <t>osivo směs travní parková</t>
  </si>
  <si>
    <t>kg</t>
  </si>
  <si>
    <t>1791335840</t>
  </si>
  <si>
    <t>70,82*0,02 'Přepočtené koeficientem množství</t>
  </si>
  <si>
    <t>Zakládání</t>
  </si>
  <si>
    <t>16</t>
  </si>
  <si>
    <t>211531111R</t>
  </si>
  <si>
    <t>Výplň kamenivem do rýh odvodňovacích žeber nebo trativodů bez zhutnění, s úpravou povrchu výplně kamenivem hrubým drceným frakce 32 až 63 mm</t>
  </si>
  <si>
    <t>1369610387</t>
  </si>
  <si>
    <t>0,1474*38,0 "drenážní obsyp za zdí</t>
  </si>
  <si>
    <t>17</t>
  </si>
  <si>
    <t>211971122</t>
  </si>
  <si>
    <t>Zřízení opláštění výplně z geotextilie odvodňovacích žeber nebo trativodů v rýze nebo zářezu se stěnami svislými nebo šikmými o sklonu přes 1:2 při rozvinuté šířce opláštění přes 2,5 m</t>
  </si>
  <si>
    <t>1892037613</t>
  </si>
  <si>
    <t>https://podminky.urs.cz/item/CS_URS_2024_02/211971122</t>
  </si>
  <si>
    <t>Drenážní obsyp rubu zdi</t>
  </si>
  <si>
    <t>39,0*2,08*1,15 "geotextilie vč. 15% přesah</t>
  </si>
  <si>
    <t>18</t>
  </si>
  <si>
    <t>69311068</t>
  </si>
  <si>
    <t>geotextilie netkaná separační, ochranná, filtrační, drenážní PP 300g/m2</t>
  </si>
  <si>
    <t>1208938796</t>
  </si>
  <si>
    <t>93,288*1,2 'Přepočtené koeficientem množství</t>
  </si>
  <si>
    <t>19</t>
  </si>
  <si>
    <t>212312111</t>
  </si>
  <si>
    <t>Lože pro trativody z betonu prostého</t>
  </si>
  <si>
    <t>468817558</t>
  </si>
  <si>
    <t>https://podminky.urs.cz/item/CS_URS_2024_02/212312111</t>
  </si>
  <si>
    <t>"spádová vrstva betonu - odvodnění rubu zdi</t>
  </si>
  <si>
    <t>0,2689*38,0 "C12/15</t>
  </si>
  <si>
    <t>20</t>
  </si>
  <si>
    <t>21275110R</t>
  </si>
  <si>
    <t>Trativod z drenážních trubek flexibilních PVC-U SN 4 perforace 360° otevřený výkop DN 80 bez lože</t>
  </si>
  <si>
    <t>m</t>
  </si>
  <si>
    <t>-1843422337</t>
  </si>
  <si>
    <t>21279231R</t>
  </si>
  <si>
    <t>Odvodnění - prostup zdi plastové potrubí HDPE DN 100 (MTŽ+DOD)</t>
  </si>
  <si>
    <t>-565929892</t>
  </si>
  <si>
    <t>8*1,1</t>
  </si>
  <si>
    <t>22</t>
  </si>
  <si>
    <t>279113145</t>
  </si>
  <si>
    <t>Základové zdi z tvárnic ztraceného bednění včetně výplně z betonu bez zvláštních nároků na vliv prostředí třídy C 20/25, tloušťky zdiva přes 300 do 400 mm</t>
  </si>
  <si>
    <t>715749603</t>
  </si>
  <si>
    <t>https://podminky.urs.cz/item/CS_URS_2024_02/279113145</t>
  </si>
  <si>
    <t>viz výkres D.1.1.3b a TZ</t>
  </si>
  <si>
    <t>tvárnice 400(š)x250(v)x500(d)</t>
  </si>
  <si>
    <t>8,45*0,75 "provizorní vyzdívka na zdi</t>
  </si>
  <si>
    <t>Svislé a kompletní konstrukce</t>
  </si>
  <si>
    <t>23</t>
  </si>
  <si>
    <t>321213345</t>
  </si>
  <si>
    <t>Zdivo nadzákladové z lomového kamene vodních staveb přehrad, jezů a plavebních komor, spodní stavby vodních elektráren, odběrných věží a výpustných zařízení, opěrných zdí, šachet, šachtic a ostatních konstrukcí obkladní z lomového kamene lomařsky upraveného s vyspárováním, na cementovou maltu</t>
  </si>
  <si>
    <t>1807659497</t>
  </si>
  <si>
    <t>https://podminky.urs.cz/item/CS_URS_2024_02/321213345</t>
  </si>
  <si>
    <t>kámen rozměrů cca 250x250x250mm žula na maltu MC20</t>
  </si>
  <si>
    <t>30,44 "kamenný líc zdí - ztracené bednění - vč. vazáků</t>
  </si>
  <si>
    <t>24</t>
  </si>
  <si>
    <t>321321116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</si>
  <si>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</si>
  <si>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-2047518860</t>
  </si>
  <si>
    <t>https://podminky.urs.cz/item/CS_URS_2024_02/321321116</t>
  </si>
  <si>
    <t>C 30/37 XF3</t>
  </si>
  <si>
    <t>1,1661*38,03 "základ</t>
  </si>
  <si>
    <t>60,4982 "dřík</t>
  </si>
  <si>
    <t>25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</si>
  <si>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</si>
  <si>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</si>
  <si>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1544636566</t>
  </si>
  <si>
    <t>https://podminky.urs.cz/item/CS_URS_2024_02/321351010</t>
  </si>
  <si>
    <t xml:space="preserve">2,6243*39+2,4019*2 "dřík </t>
  </si>
  <si>
    <t>0,75*39+2*1,17 "základ</t>
  </si>
  <si>
    <t>26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</si>
  <si>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</si>
  <si>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</si>
  <si>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744185427</t>
  </si>
  <si>
    <t>https://podminky.urs.cz/item/CS_URS_2024_02/321352010</t>
  </si>
  <si>
    <t>27</t>
  </si>
  <si>
    <t>321366111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</si>
  <si>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</si>
  <si>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-1501848304</t>
  </si>
  <si>
    <t>https://podminky.urs.cz/item/CS_URS_2024_02/321366111</t>
  </si>
  <si>
    <t xml:space="preserve">trnování R12 dl. 1,2 m á 0,2 m - provázání základu s dříkem </t>
  </si>
  <si>
    <t xml:space="preserve">195*1,2*0,89*1,1/1000 </t>
  </si>
  <si>
    <t>28</t>
  </si>
  <si>
    <t>321368211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</si>
  <si>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</si>
  <si>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1906638465</t>
  </si>
  <si>
    <t>https://podminky.urs.cz/item/CS_URS_2024_02/321368211</t>
  </si>
  <si>
    <t xml:space="preserve">3,83*39*0,0079*1,1 "výztuž základu Kari sítě 8/100 </t>
  </si>
  <si>
    <t xml:space="preserve">2,58*39*0,0079*1,1"výztuž dříku Kari sítě 8/100 </t>
  </si>
  <si>
    <t>Vodorovné konstrukce</t>
  </si>
  <si>
    <t>29</t>
  </si>
  <si>
    <t>451315114</t>
  </si>
  <si>
    <t>Podkladní a výplňové vrstvy z betonu prostého tloušťky do 100 mm, z betonu C 12/15</t>
  </si>
  <si>
    <t>-2140349042</t>
  </si>
  <si>
    <t>https://podminky.urs.cz/item/CS_URS_2024_02/451315114</t>
  </si>
  <si>
    <t>38,5*2,0 "v tl. 80 mm pod základ zdi</t>
  </si>
  <si>
    <t>30</t>
  </si>
  <si>
    <t>463211154R</t>
  </si>
  <si>
    <t>Rovnanina - balvanitý zásyp před lícem zdi z lomového kamene středn. průměru cca 300 mm, s prosypáním substrátem ze dna (20% objemu substrátu)</t>
  </si>
  <si>
    <t>1488831546</t>
  </si>
  <si>
    <t>34,434 "zásyp před lícem zdi - žula</t>
  </si>
  <si>
    <t>Trubní vedení</t>
  </si>
  <si>
    <t>31</t>
  </si>
  <si>
    <t>877265211</t>
  </si>
  <si>
    <t>Montáž tvarovek na kanalizačním plastovém potrubí z PP nebo PVC-U hladkého plnostěnného kolen, víček nebo hrdlových uzávěrů DN 100</t>
  </si>
  <si>
    <t>kus</t>
  </si>
  <si>
    <t>-2071844794</t>
  </si>
  <si>
    <t>https://podminky.urs.cz/item/CS_URS_2024_02/877265211</t>
  </si>
  <si>
    <t>32</t>
  </si>
  <si>
    <t>28610452R</t>
  </si>
  <si>
    <t>redukce drenážního potrubí systému PVC-U 100/80</t>
  </si>
  <si>
    <t>-1408823186</t>
  </si>
  <si>
    <t>8*2 "na hlavní osu T-kusu pro napojení potr. DN80</t>
  </si>
  <si>
    <t>33</t>
  </si>
  <si>
    <t>877265221</t>
  </si>
  <si>
    <t>Montáž tvarovek na kanalizačním plastovém potrubí z PP nebo PVC-U hladkého plnostěnného odboček DN 100</t>
  </si>
  <si>
    <t>10220975</t>
  </si>
  <si>
    <t>https://podminky.urs.cz/item/CS_URS_2024_02/877265221</t>
  </si>
  <si>
    <t>34</t>
  </si>
  <si>
    <t>28613290R</t>
  </si>
  <si>
    <t>tvarovka T-kus drenážního systému DN 100</t>
  </si>
  <si>
    <t>-1741426096</t>
  </si>
  <si>
    <t>35</t>
  </si>
  <si>
    <t>877260310</t>
  </si>
  <si>
    <t>2067951906</t>
  </si>
  <si>
    <t>https://podminky.urs.cz/item/CS_URS_2024_02/877260310</t>
  </si>
  <si>
    <t>36</t>
  </si>
  <si>
    <t>2861328R</t>
  </si>
  <si>
    <t>záslepka příslušenství drenážního systému DN 80</t>
  </si>
  <si>
    <t>-949549941</t>
  </si>
  <si>
    <t>Ostatní konstrukce a práce, bourání</t>
  </si>
  <si>
    <t>37</t>
  </si>
  <si>
    <t>961021311</t>
  </si>
  <si>
    <t>Bourání základů ze zdiva kamenného na jakoukoli maltu</t>
  </si>
  <si>
    <t>-537031138</t>
  </si>
  <si>
    <t>https://podminky.urs.cz/item/CS_URS_2024_02/961021311</t>
  </si>
  <si>
    <t>demolice stávajících zdí - pískovcové bloky</t>
  </si>
  <si>
    <t>45,549</t>
  </si>
  <si>
    <t>38</t>
  </si>
  <si>
    <t>961055111</t>
  </si>
  <si>
    <t>Bourání základů z betonu železového</t>
  </si>
  <si>
    <t>183479102</t>
  </si>
  <si>
    <t>https://podminky.urs.cz/item/CS_URS_2024_02/961055111</t>
  </si>
  <si>
    <t>demolice beton. zdi</t>
  </si>
  <si>
    <t>25,986</t>
  </si>
  <si>
    <t>39</t>
  </si>
  <si>
    <t>985112112</t>
  </si>
  <si>
    <t>Odsekání degradovaného betonu stěn, tloušťky přes 10 do 30 mm</t>
  </si>
  <si>
    <t>-1614714456</t>
  </si>
  <si>
    <t>https://podminky.urs.cz/item/CS_URS_2024_02/985112112</t>
  </si>
  <si>
    <t>reprofilace stávající zdi viz TZ</t>
  </si>
  <si>
    <t>4,73*2,1 "stávající povrchové stěrky</t>
  </si>
  <si>
    <t>40</t>
  </si>
  <si>
    <t>985113111</t>
  </si>
  <si>
    <t>Pemrlování povrchu betonu stěn</t>
  </si>
  <si>
    <t>714371009</t>
  </si>
  <si>
    <t>https://podminky.urs.cz/item/CS_URS_2024_02/985113111</t>
  </si>
  <si>
    <t>41</t>
  </si>
  <si>
    <t>985121122</t>
  </si>
  <si>
    <t>Tryskání degradovaného betonu stěn, rubu kleneb a podlah vodou pod tlakem přes 300 do 1 250 barů</t>
  </si>
  <si>
    <t>-845864034</t>
  </si>
  <si>
    <t>https://podminky.urs.cz/item/CS_URS_2024_02/985121122</t>
  </si>
  <si>
    <t>4,73*2,1 "pracovní tlak 600 bar</t>
  </si>
  <si>
    <t>42</t>
  </si>
  <si>
    <t>985311112</t>
  </si>
  <si>
    <t>Reprofilace betonu sanačními maltami na cementové bázi ručně stěn, tloušťky přes 10 do 20 mm</t>
  </si>
  <si>
    <t>750619725</t>
  </si>
  <si>
    <t>https://podminky.urs.cz/item/CS_URS_2024_02/985311112</t>
  </si>
  <si>
    <t>9,933 "v tl. 15 mm</t>
  </si>
  <si>
    <t>43</t>
  </si>
  <si>
    <t>985311912</t>
  </si>
  <si>
    <t>Reprofilace betonu sanačními maltami na cementové bázi ručně Příplatek k cenám za plochu do 10 m2 jednotlivě</t>
  </si>
  <si>
    <t>-1258251536</t>
  </si>
  <si>
    <t>https://podminky.urs.cz/item/CS_URS_2024_02/985311912</t>
  </si>
  <si>
    <t>44</t>
  </si>
  <si>
    <t>985323111</t>
  </si>
  <si>
    <t>Spojovací můstek reprofilovaného betonu na cementové bázi, tloušťky 1 mm</t>
  </si>
  <si>
    <t>-125563627</t>
  </si>
  <si>
    <t>https://podminky.urs.cz/item/CS_URS_2024_02/985323111</t>
  </si>
  <si>
    <t>997</t>
  </si>
  <si>
    <t>Přesun sutě</t>
  </si>
  <si>
    <t>45</t>
  </si>
  <si>
    <t>997013501</t>
  </si>
  <si>
    <t>Odvoz suti a vybouraných hmot na skládku nebo meziskládku se složením, na vzdálenost do 1 km</t>
  </si>
  <si>
    <t>790912030</t>
  </si>
  <si>
    <t>https://podminky.urs.cz/item/CS_URS_2024_02/997013501</t>
  </si>
  <si>
    <t>46</t>
  </si>
  <si>
    <t>997013509</t>
  </si>
  <si>
    <t>Odvoz suti a vybouraných hmot na skládku nebo meziskládku se složením, na vzdálenost Příplatek k ceně za každý další započatý 1 km přes 1 km</t>
  </si>
  <si>
    <t>282571395</t>
  </si>
  <si>
    <t>https://podminky.urs.cz/item/CS_URS_2024_02/997013509</t>
  </si>
  <si>
    <t>178,186*12 'Přepočtené koeficientem množství</t>
  </si>
  <si>
    <t>47</t>
  </si>
  <si>
    <t>997013861R</t>
  </si>
  <si>
    <t>Poplatek za uložení stavebního odpadu na recyklační skládce (skládkovné) z prostého betonu zatříděného do Katalogu odpadů pod kódem 17 01 01.</t>
  </si>
  <si>
    <t>-477880969</t>
  </si>
  <si>
    <t>0,656+0,596+0,695 "beton</t>
  </si>
  <si>
    <t>48</t>
  </si>
  <si>
    <t>997013862R</t>
  </si>
  <si>
    <t>Poplatek za uložení stavebního odpadu na recyklační skládce (skládkovné) z armovaného betonu zatříděného do Katalogu odpadů pod kódem 17 01 01.</t>
  </si>
  <si>
    <t>1631164694</t>
  </si>
  <si>
    <t>62,366 "železobeton</t>
  </si>
  <si>
    <t>49</t>
  </si>
  <si>
    <t>997013871R</t>
  </si>
  <si>
    <t>Poplatek za uložení stavebního odpadu na recyklační skládce (skládkovné) směsného stavebního a demoličního zatříděného do Katalogu odpadů pod kódem 17 09 04.</t>
  </si>
  <si>
    <t>-1568145265</t>
  </si>
  <si>
    <t>113,873 "kamenné zdivo</t>
  </si>
  <si>
    <t>50</t>
  </si>
  <si>
    <t>997321611R</t>
  </si>
  <si>
    <t>Nakládání nebo překládání suti a vybouraných hmot</t>
  </si>
  <si>
    <t>-1502343563</t>
  </si>
  <si>
    <t>998</t>
  </si>
  <si>
    <t>Přesun hmot</t>
  </si>
  <si>
    <t>51</t>
  </si>
  <si>
    <t>998332011</t>
  </si>
  <si>
    <t>Přesun hmot pro úpravy vodních toků a kanály, hráze rybníků apod. dopravní vzdálenost do 500 m</t>
  </si>
  <si>
    <t>-223134720</t>
  </si>
  <si>
    <t>https://podminky.urs.cz/item/CS_URS_2024_02/998332011</t>
  </si>
  <si>
    <t>VRN</t>
  </si>
  <si>
    <t>Vedlejší rozpočtové náklady</t>
  </si>
  <si>
    <t>VRN4</t>
  </si>
  <si>
    <t>Inženýrská činnost</t>
  </si>
  <si>
    <t>52</t>
  </si>
  <si>
    <t>043194001</t>
  </si>
  <si>
    <t xml:space="preserve">Ostatní zkoušky - odtrhové zkoušky </t>
  </si>
  <si>
    <t>1024</t>
  </si>
  <si>
    <t>850438537</t>
  </si>
  <si>
    <t>2 "viz techn. zpráva odst. 3.2.10</t>
  </si>
  <si>
    <t>29,037</t>
  </si>
  <si>
    <t>84,435</t>
  </si>
  <si>
    <t>50,96</t>
  </si>
  <si>
    <t xml:space="preserve">SO 101.2 - Oprava LB opevnění  (ř. km 2,204 - 2,231)</t>
  </si>
  <si>
    <t>111251101</t>
  </si>
  <si>
    <t>Odstranění křovin a stromů s odstraněním kořenů strojně průměru kmene do 100 mm v rovině nebo ve svahu sklonu terénu do 1:5, při celkové ploše do 100 m2</t>
  </si>
  <si>
    <t>2082846166</t>
  </si>
  <si>
    <t>https://podminky.urs.cz/item/CS_URS_2024_02/111251101</t>
  </si>
  <si>
    <t>112151111</t>
  </si>
  <si>
    <t>Pokácení stromu směrové v celku s odřezáním kmene a s odvětvením průměru kmene přes 100 do 200 mm</t>
  </si>
  <si>
    <t>1093271895</t>
  </si>
  <si>
    <t>https://podminky.urs.cz/item/CS_URS_2024_02/112151111</t>
  </si>
  <si>
    <t>112155215</t>
  </si>
  <si>
    <t>Štěpkování s naložením na dopravní prostředek a odvozem do 20 km stromků a větví solitérů, průměru kmene do 300 mm</t>
  </si>
  <si>
    <t>700036162</t>
  </si>
  <si>
    <t>https://podminky.urs.cz/item/CS_URS_2024_02/112155215</t>
  </si>
  <si>
    <t>112155315</t>
  </si>
  <si>
    <t>Štěpkování s naložením na dopravní prostředek a odvozem do 20 km keřového porostu hustého</t>
  </si>
  <si>
    <t>-749219317</t>
  </si>
  <si>
    <t>https://podminky.urs.cz/item/CS_URS_2024_02/112155315</t>
  </si>
  <si>
    <t>112251101</t>
  </si>
  <si>
    <t>Odstranění pařezů strojně s jejich vykopáním nebo vytrháním průměru přes 100 do 300 mm</t>
  </si>
  <si>
    <t>1721878346</t>
  </si>
  <si>
    <t>https://podminky.urs.cz/item/CS_URS_2024_02/112251101</t>
  </si>
  <si>
    <t>2 "kácené stromy</t>
  </si>
  <si>
    <t>9 "staré pařezy</t>
  </si>
  <si>
    <t>1312560302</t>
  </si>
  <si>
    <t>115001106R</t>
  </si>
  <si>
    <t>Převedení vody potrubím - korugovaná trubka DN 1000</t>
  </si>
  <si>
    <t>411057110</t>
  </si>
  <si>
    <t xml:space="preserve">Poznámka k položce:_x000d_
1) V ceně jsou započteny i náklady na:_x000d_
2) montáž a demontáž potrubí nebo hadice, těsnění po dobu provozu a opotřebení hmot,_x000d_
3) podpěrné konstrukce dřevěné._x000d_
4) V ceně nejsou započteny náklady na nutné zemní práce; tyto se oceňují příslušnými cenami souborů cen této části._x000d_
</t>
  </si>
  <si>
    <t>prodloužení zatrubnění v návaznosti na akci:</t>
  </si>
  <si>
    <t>Rekonstrukce mostu ev.č.2472-2 Brozany n/Ohří - náhon vodní elektrárny</t>
  </si>
  <si>
    <t>115001151R</t>
  </si>
  <si>
    <t>Přesun zahrázkování na další úsek dl. 70 m - hrázky vč. folie, potrubí, čerpání průsaků</t>
  </si>
  <si>
    <t>1914077569</t>
  </si>
  <si>
    <t>1 "nákup materiálu viz pol. 115001105R v SO 101.1</t>
  </si>
  <si>
    <t>122251103</t>
  </si>
  <si>
    <t>Odkopávky a prokopávky nezapažené strojně v hornině třídy těžitelnosti I skupiny 3 přes 50 do 100 m3</t>
  </si>
  <si>
    <t>1523066984</t>
  </si>
  <si>
    <t>https://podminky.urs.cz/item/CS_URS_2024_02/122251103</t>
  </si>
  <si>
    <t>likvidace prodloužení dočasné pracovní plochy</t>
  </si>
  <si>
    <t>13,5*6,0</t>
  </si>
  <si>
    <t>168,87*0,5 "50% zemina tř. 3</t>
  </si>
  <si>
    <t>168,87*0,5 "50% zemina tř. 4</t>
  </si>
  <si>
    <t>151711111</t>
  </si>
  <si>
    <t>Osazení ocelových zápor pro pažení hloubených vykopávek do předem provedených vrtů se zabetonováním spodního konce, s případným obsypem zápory pískem délky od 0 do 8 m</t>
  </si>
  <si>
    <t>-1000721751</t>
  </si>
  <si>
    <t>https://podminky.urs.cz/item/CS_URS_2024_02/151711111</t>
  </si>
  <si>
    <t>4*7,0</t>
  </si>
  <si>
    <t>13010990</t>
  </si>
  <si>
    <t>ocel profilová jakost S235JR (11 375) průřez HEB 300</t>
  </si>
  <si>
    <t>-121030583</t>
  </si>
  <si>
    <t>4*7,0*120,0/1000</t>
  </si>
  <si>
    <t>151721112R</t>
  </si>
  <si>
    <t>Zřízení pažení za ocelové zápory trvalé - fošny tl. 50 mm</t>
  </si>
  <si>
    <t>433017914</t>
  </si>
  <si>
    <t>4*3,5 "pažiny - fošny tl. 50 mm</t>
  </si>
  <si>
    <t>162201401</t>
  </si>
  <si>
    <t>Vodorovné přemístění větví, kmenů nebo pařezů s naložením, složením a dopravou do 1000 m větví stromů listnatých, průměru kmene přes 100 do 300 mm</t>
  </si>
  <si>
    <t>-745763185</t>
  </si>
  <si>
    <t>https://podminky.urs.cz/item/CS_URS_2024_02/162201401</t>
  </si>
  <si>
    <t>162201411</t>
  </si>
  <si>
    <t>Vodorovné přemístění větví, kmenů nebo pařezů s naložením, složením a dopravou do 1000 m kmenů stromů listnatých, průměru přes 100 do 300 mm</t>
  </si>
  <si>
    <t>-1378572067</t>
  </si>
  <si>
    <t>https://podminky.urs.cz/item/CS_URS_2024_02/162201411</t>
  </si>
  <si>
    <t>162201421</t>
  </si>
  <si>
    <t>Vodorovné přemístění větví, kmenů nebo pařezů s naložením, složením a dopravou do 1000 m pařezů kmenů, průměru přes 100 do 300 mm</t>
  </si>
  <si>
    <t>2065646232</t>
  </si>
  <si>
    <t>https://podminky.urs.cz/item/CS_URS_2024_02/162201421</t>
  </si>
  <si>
    <t>2+9</t>
  </si>
  <si>
    <t>162301501</t>
  </si>
  <si>
    <t>Vodorovné přemístění smýcených křovin do průměru kmene 100 mm na vzdálenost do 5 000 m</t>
  </si>
  <si>
    <t>-680015570</t>
  </si>
  <si>
    <t>https://podminky.urs.cz/item/CS_URS_2024_02/162301501</t>
  </si>
  <si>
    <t>162301931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</si>
  <si>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</si>
  <si>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2084458673</t>
  </si>
  <si>
    <t>https://podminky.urs.cz/item/CS_URS_2024_02/162301931</t>
  </si>
  <si>
    <t>2*19 'Přepočtené koeficientem množství</t>
  </si>
  <si>
    <t>162301951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</si>
  <si>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</si>
  <si>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-189020986</t>
  </si>
  <si>
    <t>https://podminky.urs.cz/item/CS_URS_2024_02/162301951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</si>
  <si>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</si>
  <si>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</si>
  <si>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-149146496</t>
  </si>
  <si>
    <t>https://podminky.urs.cz/item/CS_URS_2024_02/162301971</t>
  </si>
  <si>
    <t>11*19 'Přepočtené koeficientem množství</t>
  </si>
  <si>
    <t>162301981</t>
  </si>
  <si>
    <t>Vodorovné přemístění smýcených křovin Příplatek k ceně za každých dalších i započatých 1 000 m</t>
  </si>
  <si>
    <t>-1548753521</t>
  </si>
  <si>
    <t>https://podminky.urs.cz/item/CS_URS_2024_02/162301981</t>
  </si>
  <si>
    <t>30*15 'Přepočtené koeficientem množství</t>
  </si>
  <si>
    <t>171151103</t>
  </si>
  <si>
    <t>Uložení sypanin do násypů strojně s rozprostřením sypaniny ve vrstvách a s hrubým urovnáním zhutněných z hornin soudržných jakékoliv třídy těžitelnosti</t>
  </si>
  <si>
    <t>1832936476</t>
  </si>
  <si>
    <t>https://podminky.urs.cz/item/CS_URS_2024_02/171151103</t>
  </si>
  <si>
    <t>Dosypání prodloužení dočasné pracovní plochy z výkopku</t>
  </si>
  <si>
    <t>v návaznosti na akci:</t>
  </si>
  <si>
    <t>997013811R</t>
  </si>
  <si>
    <t>Poplatek za uložení odpadu na skládce (skládkovné) dřevěného zatříděného do Katalogu odpadů pod kódem 17 02 01.</t>
  </si>
  <si>
    <t>1755888354</t>
  </si>
  <si>
    <t>22,19*0,2 "substrát ze dna pro zpětný zásyp před zdí</t>
  </si>
  <si>
    <t>v1-zá-4,438 "zemina tř. 3</t>
  </si>
  <si>
    <t>-1011146610</t>
  </si>
  <si>
    <t>29,037*10 'Přepočtené koeficientem množství</t>
  </si>
  <si>
    <t>1567056750</t>
  </si>
  <si>
    <t>4,438</t>
  </si>
  <si>
    <t>-535326696</t>
  </si>
  <si>
    <t>113,472*2 'Přepočtené koeficientem množství</t>
  </si>
  <si>
    <t>50,96 "zásyp za rubem z místního výkopku</t>
  </si>
  <si>
    <t>49,88 "ohumusování v tl. 150mm</t>
  </si>
  <si>
    <t>49,88*0,15</t>
  </si>
  <si>
    <t>7,482*1,8 'Přepočtené koeficientem množství</t>
  </si>
  <si>
    <t>49,88*0,02 'Přepočtené koeficientem množství</t>
  </si>
  <si>
    <t>-1452493777</t>
  </si>
  <si>
    <t>3,61 "drenážní obsyp za zdí</t>
  </si>
  <si>
    <t>29,7*1,95*1,15 "geotextilie vč. 15% přesah</t>
  </si>
  <si>
    <t>66,602*1,2 'Přepočtené koeficientem množství</t>
  </si>
  <si>
    <t>5,94</t>
  </si>
  <si>
    <t>1601164406</t>
  </si>
  <si>
    <t>6*1,1</t>
  </si>
  <si>
    <t>226211613</t>
  </si>
  <si>
    <t>Velkoprofilové vrty náběrovým vrtáním svislé zapažené ocelovými pažnicemi průměru přes 450 do 550 mm, v hl od 0 do 10 m v hornině tř. III</t>
  </si>
  <si>
    <t>-584219194</t>
  </si>
  <si>
    <t>https://podminky.urs.cz/item/CS_URS_2024_02/226211613</t>
  </si>
  <si>
    <t>281604111</t>
  </si>
  <si>
    <t>Injektování aktivovanými směsmi vzestupné, tlakem do 0,60 MPa</t>
  </si>
  <si>
    <t>hod</t>
  </si>
  <si>
    <t>-1176064676</t>
  </si>
  <si>
    <t>https://podminky.urs.cz/item/CS_URS_2024_02/281604111</t>
  </si>
  <si>
    <t>4*4,0 "zalití zápor aktivovanou cement. suspenzí</t>
  </si>
  <si>
    <t>58522110</t>
  </si>
  <si>
    <t>cement portlandský směsný CEM II 42,5MPa</t>
  </si>
  <si>
    <t>-1821158866</t>
  </si>
  <si>
    <t xml:space="preserve">aktivovaná cementová suspenze </t>
  </si>
  <si>
    <t>(PI*0,25*0,25)*16*1,35</t>
  </si>
  <si>
    <t>25,19 "kamenný líc zdí - ztracené bednění - vč. vazáků</t>
  </si>
  <si>
    <t>34,82 "základ</t>
  </si>
  <si>
    <t>52,51 "dřík</t>
  </si>
  <si>
    <t>14,54*0,15*1,2 "předpata D.1.2.3c</t>
  </si>
  <si>
    <t xml:space="preserve">2,7041*29,7+2*2,49 "dřík </t>
  </si>
  <si>
    <t>0,75*29,7+2*1,06 "základ</t>
  </si>
  <si>
    <t>14,54*1,2 "předpata</t>
  </si>
  <si>
    <t xml:space="preserve">149*1,2*0,89*1,1/1000 </t>
  </si>
  <si>
    <t xml:space="preserve">3,85*29,7*0,0079*1,1 "výztuž základu Kari sítě 8/100 </t>
  </si>
  <si>
    <t xml:space="preserve">2,68*29,7*0,0079*1,1"výztuž dříku Kari sítě 8/100 </t>
  </si>
  <si>
    <t>14,54*1,2*0,0079*1,1 "výztuž předpaty Kari sítě 8/100</t>
  </si>
  <si>
    <t>338171113</t>
  </si>
  <si>
    <t>Montáž sloupků a vzpěr plotových ocelových trubkových nebo profilovaných výšky do 2 m se zabetonováním do 0,08 m3 do připravených jamek</t>
  </si>
  <si>
    <t>1884483660</t>
  </si>
  <si>
    <t>https://podminky.urs.cz/item/CS_URS_2024_02/338171113</t>
  </si>
  <si>
    <t>18 "osazení původních sloupků</t>
  </si>
  <si>
    <t>53</t>
  </si>
  <si>
    <t>348501211</t>
  </si>
  <si>
    <t>Osazení oplocení na sloupky v osové vzdálenosti do 4 m výšky přes 1 do 2 m z prken</t>
  </si>
  <si>
    <t>1874362580</t>
  </si>
  <si>
    <t>https://podminky.urs.cz/item/CS_URS_2024_02/348501211</t>
  </si>
  <si>
    <t>36 "osazení původního plotu</t>
  </si>
  <si>
    <t>54</t>
  </si>
  <si>
    <t>29,7*2,01 "v tl. 80 mm pod základ zdi</t>
  </si>
  <si>
    <t>55</t>
  </si>
  <si>
    <t>-211440436</t>
  </si>
  <si>
    <t>22,19 "zásyp před lícem zdi - žula</t>
  </si>
  <si>
    <t>56</t>
  </si>
  <si>
    <t>-26804106</t>
  </si>
  <si>
    <t>57</t>
  </si>
  <si>
    <t>1086227949</t>
  </si>
  <si>
    <t>6*2 "na hlavní osu T-kusu pro napojení potr. DN80</t>
  </si>
  <si>
    <t>58</t>
  </si>
  <si>
    <t>-720638812</t>
  </si>
  <si>
    <t>59</t>
  </si>
  <si>
    <t>-279917953</t>
  </si>
  <si>
    <t>60</t>
  </si>
  <si>
    <t>-980140977</t>
  </si>
  <si>
    <t>61</t>
  </si>
  <si>
    <t>194884436</t>
  </si>
  <si>
    <t>62</t>
  </si>
  <si>
    <t>966003818</t>
  </si>
  <si>
    <t>Rozebrání dřevěného oplocení se sloupky osové vzdálenosti do 4,00 m, výšky do 2,50 m, osazených do hloubky 1,00 m s příčníky a ocelovými sloupky z prken a latí</t>
  </si>
  <si>
    <t>-325198391</t>
  </si>
  <si>
    <t>https://podminky.urs.cz/item/CS_URS_2024_02/966003818</t>
  </si>
  <si>
    <t>ocel. sloupky s dřev. plotovými poli</t>
  </si>
  <si>
    <t>36 "snesení stávajícího oplocení na meziskládku</t>
  </si>
  <si>
    <t>63</t>
  </si>
  <si>
    <t>977211111</t>
  </si>
  <si>
    <t>Řezání konstrukcí stěnovou pilou betonových nebo železobetonových průměru řezané výztuže do 16 mm hloubka řezu do 200 mm</t>
  </si>
  <si>
    <t>-1078973414</t>
  </si>
  <si>
    <t>https://podminky.urs.cz/item/CS_URS_2024_02/977211111</t>
  </si>
  <si>
    <t>14,54 "předpata vodorovně na hl. 30 mm</t>
  </si>
  <si>
    <t>64</t>
  </si>
  <si>
    <t>985111213</t>
  </si>
  <si>
    <t>Odsekání vrstev betonu stěn, tloušťka odsekané vrstvy přes 100 do 150 mm</t>
  </si>
  <si>
    <t>377208907</t>
  </si>
  <si>
    <t>https://podminky.urs.cz/item/CS_URS_2024_02/985111213</t>
  </si>
  <si>
    <t>viz výkres D.1.2.3c</t>
  </si>
  <si>
    <t>14,54*0,15*1,2 "předpata</t>
  </si>
  <si>
    <t>65</t>
  </si>
  <si>
    <t>14,54*2,2 "stávající povrchové stěrky</t>
  </si>
  <si>
    <t>66</t>
  </si>
  <si>
    <t>67</t>
  </si>
  <si>
    <t>14,54*2,2+14,54*1,2 "pracovní tlak 600 bar</t>
  </si>
  <si>
    <t>68</t>
  </si>
  <si>
    <t>9851313R</t>
  </si>
  <si>
    <t>Mechanické očištění zápor od zbytků cementové suspenze před betonáží zdi</t>
  </si>
  <si>
    <t>1975184524</t>
  </si>
  <si>
    <t>69</t>
  </si>
  <si>
    <t>31,988 "v tl. 15 mm</t>
  </si>
  <si>
    <t>70</t>
  </si>
  <si>
    <t>71</t>
  </si>
  <si>
    <t>72</t>
  </si>
  <si>
    <t>985331215</t>
  </si>
  <si>
    <t>Dodatečné vlepování betonářské výztuže včetně vyvrtání a vyčištění otvoru chemickou maltou průměr výztuže 16 mm</t>
  </si>
  <si>
    <t>-1846729604</t>
  </si>
  <si>
    <t>https://podminky.urs.cz/item/CS_URS_2024_02/985331215</t>
  </si>
  <si>
    <t>140*0,3 "předpata zdi</t>
  </si>
  <si>
    <t>73</t>
  </si>
  <si>
    <t>13021015</t>
  </si>
  <si>
    <t>tyč ocelová kruhová žebírková DIN 488 jakost B500B (10 505) výztuž do betonu D 16mm</t>
  </si>
  <si>
    <t>1923235443</t>
  </si>
  <si>
    <t>140*0,4*1,58/1000</t>
  </si>
  <si>
    <t>74</t>
  </si>
  <si>
    <t>-1643648655</t>
  </si>
  <si>
    <t>75</t>
  </si>
  <si>
    <t>1659392942</t>
  </si>
  <si>
    <t>10,622*12 'Přepočtené koeficientem množství</t>
  </si>
  <si>
    <t>76</t>
  </si>
  <si>
    <t>-997141895</t>
  </si>
  <si>
    <t>0,929+2,111+1,919+3,461+0,042 "beton</t>
  </si>
  <si>
    <t>77</t>
  </si>
  <si>
    <t>156995580</t>
  </si>
  <si>
    <t>Poznámka k položce:_x000d_
1. naložení suti v korytě</t>
  </si>
  <si>
    <t>78</t>
  </si>
  <si>
    <t>79</t>
  </si>
  <si>
    <t>1068082654</t>
  </si>
  <si>
    <t>3 "viz techn. zpráva odst. 3.3.11</t>
  </si>
  <si>
    <t>52,688</t>
  </si>
  <si>
    <t>167,49</t>
  </si>
  <si>
    <t>112</t>
  </si>
  <si>
    <t>SO 102 - Oprava opevnění Mlýnského náhonu ř.km 2,243 - 2,458</t>
  </si>
  <si>
    <t xml:space="preserve">SO 102.1 - Oprava PB opevnění  (ř. km 2,243 - 2,324)</t>
  </si>
  <si>
    <t xml:space="preserve">    6 - Úpravy povrchů, podlahy a osazování výplní</t>
  </si>
  <si>
    <t>-1116268031</t>
  </si>
  <si>
    <t>-2039839409</t>
  </si>
  <si>
    <t>2067189</t>
  </si>
  <si>
    <t>155593756</t>
  </si>
  <si>
    <t>-2054046735</t>
  </si>
  <si>
    <t>1 "kácené stromy</t>
  </si>
  <si>
    <t>115001102R</t>
  </si>
  <si>
    <t>Zahrázkování - 2 hrázky (pytle s pískem, hydroizolační folie) a převedení vody např. potrubím průměru DN 600 - úsek v délce 110 m, kontrolní vodočet, odčerpávání průsaků</t>
  </si>
  <si>
    <t>-1151095604</t>
  </si>
  <si>
    <t>334,98*0,5 "50% zemina tř. 3</t>
  </si>
  <si>
    <t>334,98*0,5 "50% zemina tř. 4</t>
  </si>
  <si>
    <t>132251101</t>
  </si>
  <si>
    <t>Hloubení nezapažených rýh šířky do 800 mm strojně s urovnáním dna do předepsaného profilu a spádu v hornině třídy těžitelnosti I skupiny 3 do 20 m3</t>
  </si>
  <si>
    <t>-1864189446</t>
  </si>
  <si>
    <t>https://podminky.urs.cz/item/CS_URS_2024_02/132251101</t>
  </si>
  <si>
    <t>9,8*0,5*0,8 "pro základ zdi oplocení</t>
  </si>
  <si>
    <t>879855</t>
  </si>
  <si>
    <t>538231089</t>
  </si>
  <si>
    <t>1582350984</t>
  </si>
  <si>
    <t>974162504</t>
  </si>
  <si>
    <t>220153508</t>
  </si>
  <si>
    <t>1*19 'Přepočtené koeficientem množství</t>
  </si>
  <si>
    <t>984006824</t>
  </si>
  <si>
    <t>-787386759</t>
  </si>
  <si>
    <t>1501572269</t>
  </si>
  <si>
    <t>85*15 'Přepočtené koeficientem množství</t>
  </si>
  <si>
    <t>569297254</t>
  </si>
  <si>
    <t>33,61*0,2 "substrát ze dna pro zpětný zásyp před zdí</t>
  </si>
  <si>
    <t>v1-zá-6,722 "zemina tř. 3</t>
  </si>
  <si>
    <t>3,92 "ze základu oplocení</t>
  </si>
  <si>
    <t>52,688*10 'Přepočtené koeficientem množství</t>
  </si>
  <si>
    <t xml:space="preserve">6,722 </t>
  </si>
  <si>
    <t>220,178*2 'Přepočtené koeficientem množství</t>
  </si>
  <si>
    <t>112,0 "zásyp za rubem z místního výkopku</t>
  </si>
  <si>
    <t>148,3 "ohumusování v tl. 150mm</t>
  </si>
  <si>
    <t>148,3*0,15</t>
  </si>
  <si>
    <t>22,245*1,8 'Přepočtené koeficientem množství</t>
  </si>
  <si>
    <t>148,3*0,02 'Přepočtené koeficientem množství</t>
  </si>
  <si>
    <t>274313611</t>
  </si>
  <si>
    <t>Základy z betonu prostého pasy betonu kamenem neprokládaného tř. C 16/20</t>
  </si>
  <si>
    <t>1458246744</t>
  </si>
  <si>
    <t>https://podminky.urs.cz/item/CS_URS_2024_02/274313611</t>
  </si>
  <si>
    <t>9,8*0,5*0,8 "základ plotové zdi</t>
  </si>
  <si>
    <t>311231115</t>
  </si>
  <si>
    <t>Zdivo z cihel pálených nosné z cihel plných dl. 290 mm P 7 až 15, na maltu ze suché směsi 5 MPa</t>
  </si>
  <si>
    <t>-1372097400</t>
  </si>
  <si>
    <t>https://podminky.urs.cz/item/CS_URS_2024_02/311231115</t>
  </si>
  <si>
    <t>zděno na cihlu plnou pálenou</t>
  </si>
  <si>
    <t>9,8*0,3*2,0 "zeď oplocení výšky 2 m</t>
  </si>
  <si>
    <t>43,37 "kamenný líc zdí - ztracené bednění - vč. vazáků</t>
  </si>
  <si>
    <t>94,28 "základ</t>
  </si>
  <si>
    <t>70,7 "dřík</t>
  </si>
  <si>
    <t>0,94 "schodiště</t>
  </si>
  <si>
    <t xml:space="preserve">1,61*82,83+1,31*2 "dřík </t>
  </si>
  <si>
    <t>0,8*82,83+1,14*2 "základ</t>
  </si>
  <si>
    <t>2,8 "schodiště</t>
  </si>
  <si>
    <t xml:space="preserve">415*1,2*0,89*1,1/1000 </t>
  </si>
  <si>
    <t xml:space="preserve">3,68*82,83*0,0079*1,1 "výztuž základu Kari sítě 8/100 </t>
  </si>
  <si>
    <t xml:space="preserve">1,58*82,83*0,0079*1,1"výztuž dříku Kari sítě 8/100 </t>
  </si>
  <si>
    <t>0,06 "schodiště viz D.2.1.3b</t>
  </si>
  <si>
    <t>82,83*1,68 "v tl. 80 mm pod základ zdi</t>
  </si>
  <si>
    <t>33,61 "zásyp před lícem zdi - žula</t>
  </si>
  <si>
    <t>Úpravy povrchů, podlahy a osazování výplní</t>
  </si>
  <si>
    <t>622331101</t>
  </si>
  <si>
    <t>Omítka cementová vnějších ploch nanášená ručně jednovrstvá, tloušťky do 15 mm hrubá nezatřená stěn</t>
  </si>
  <si>
    <t>-789720481</t>
  </si>
  <si>
    <t>https://podminky.urs.cz/item/CS_URS_2024_02/622331101</t>
  </si>
  <si>
    <t>9,8*2,0</t>
  </si>
  <si>
    <t>961044111</t>
  </si>
  <si>
    <t>Bourání základů z betonu prostého</t>
  </si>
  <si>
    <t>-240718772</t>
  </si>
  <si>
    <t>https://podminky.urs.cz/item/CS_URS_2024_02/961044111</t>
  </si>
  <si>
    <t>962032241</t>
  </si>
  <si>
    <t>Bourání zdiva nadzákladového z cihel pálených plných nebo lícových nebo vápenopískových, na maltu cementovou, objemu přes 1 m3</t>
  </si>
  <si>
    <t>-296500558</t>
  </si>
  <si>
    <t>https://podminky.urs.cz/item/CS_URS_2024_02/962032241</t>
  </si>
  <si>
    <t>1866238192</t>
  </si>
  <si>
    <t>187475161</t>
  </si>
  <si>
    <t>19,306*19 'Přepočtené koeficientem množství</t>
  </si>
  <si>
    <t>-339327518</t>
  </si>
  <si>
    <t>997013863R</t>
  </si>
  <si>
    <t>Poplatek za uložení stavebního odpadu na recyklační skládce (skládkovné) cihelného zatříděného do Katalogu odpadů pod kódem 17 01 02.</t>
  </si>
  <si>
    <t>-1042326297</t>
  </si>
  <si>
    <t>1641476230</t>
  </si>
  <si>
    <t>23,986</t>
  </si>
  <si>
    <t>386,95</t>
  </si>
  <si>
    <t>výkopek zemina tř.3</t>
  </si>
  <si>
    <t>359,32</t>
  </si>
  <si>
    <t xml:space="preserve">SO 102.2 - Oprava PB opevnění  (ř. km 2,324 - 2,458)</t>
  </si>
  <si>
    <t>111111101</t>
  </si>
  <si>
    <t>Odstranění travin a rákosu ručně travin pro jakoukoli plochu v rovině nebo ve svahu sklonu do 1:5</t>
  </si>
  <si>
    <t>-1552795360</t>
  </si>
  <si>
    <t>https://podminky.urs.cz/item/CS_URS_2024_02/111111101</t>
  </si>
  <si>
    <t>165,0</t>
  </si>
  <si>
    <t xml:space="preserve">30,0 "10 ks křovin á  cca 3 m2</t>
  </si>
  <si>
    <t>115001105R</t>
  </si>
  <si>
    <t>Zahrázkování - 2 hrázky (pytle s pískem, hydroizolační folie) a převedení vody např. potrubím průměru DN 600 - úsek v délce 120 m, kontrolní vodočet, odčerpávání průsaků</t>
  </si>
  <si>
    <t>1074111473</t>
  </si>
  <si>
    <t>121151103</t>
  </si>
  <si>
    <t>Sejmutí ornice strojně při souvislé ploše do 100 m2, tl. vrstvy do 200 mm</t>
  </si>
  <si>
    <t>-2031012301</t>
  </si>
  <si>
    <t>https://podminky.urs.cz/item/CS_URS_2024_02/121151103</t>
  </si>
  <si>
    <t>55,0*2,35</t>
  </si>
  <si>
    <t>plocha z řezu x dl. - odpočet objemu Milánské stěny</t>
  </si>
  <si>
    <t>(6,6*83,0+7,6*55,0-191,9)*0,5 "50% zemina tř. 3</t>
  </si>
  <si>
    <t>(6,6*83,0+7,6*55,0-191,9)*0,5 "50% zemina tř. 4</t>
  </si>
  <si>
    <t>18,22*0,2 "substrát ze dna pro zpětný zásyp před zdí</t>
  </si>
  <si>
    <t>v1-zá-3,644 "zemina tř. 3</t>
  </si>
  <si>
    <t>23,986*10 'Přepočtené koeficientem množství</t>
  </si>
  <si>
    <t>3,644</t>
  </si>
  <si>
    <t>410,936*2 'Přepočtené koeficientem množství</t>
  </si>
  <si>
    <t>plocha v řezu x dl.</t>
  </si>
  <si>
    <t>2,54*83,0+2,7*55,0 "zásyp za rubem z místního výkopku</t>
  </si>
  <si>
    <t>55,0*2,35 "ohumusování v tl. 150mm</t>
  </si>
  <si>
    <t>129,25*0,15</t>
  </si>
  <si>
    <t>19,388*1,8 'Přepočtené koeficientem množství</t>
  </si>
  <si>
    <t>129,25*0,02 'Přepočtené koeficientem množství</t>
  </si>
  <si>
    <t>0,35*138,0 "drenážní obsyp za zdí</t>
  </si>
  <si>
    <t>138,0*5,0*1,15 "geotextilie vč. 15% přesah</t>
  </si>
  <si>
    <t>793,5*1,2 'Přepočtené koeficientem množství</t>
  </si>
  <si>
    <t>0,28*138,0 "C12/15</t>
  </si>
  <si>
    <t>212751104R</t>
  </si>
  <si>
    <t>Trativod z drenážních trubek flexibilních PVC-U SN 4 perforace 360° otevřený výkop DN 100 bez lože</t>
  </si>
  <si>
    <t>2084814929</t>
  </si>
  <si>
    <t xml:space="preserve">Poznámka k položce:_x000d_
1. V cenách souboru cen nejsou započteny náklady na:_x000d_
a) montáž a dodávku tvarovek, které se oceňují cenami souboru 877 ..-52.1 Montáž tvarovek na kanalizačním potrubí z trub z plastu, části A03,_x000d_
b) opláštění potrubí geotextílií, které se oceňuje cenami souboru 211 97-11.. Zřízení opláštění výplně z geotextilie odvodňovacích žeber nebo trativodů v rýze nebo zářezu se stěnami katalogu 800-2 Zvláštní zakládání objektů, části A 01._x000d_
</t>
  </si>
  <si>
    <t>13*1,0</t>
  </si>
  <si>
    <t>273313511</t>
  </si>
  <si>
    <t>Základy z betonu prostého desky z betonu kamenem neprokládaného tř. C 12/15</t>
  </si>
  <si>
    <t>1956573709</t>
  </si>
  <si>
    <t>https://podminky.urs.cz/item/CS_URS_2024_02/273313511</t>
  </si>
  <si>
    <t>viz výkres D.2.2.6.2</t>
  </si>
  <si>
    <t>0,13*1,0 "konstrukční beton schodiště tl. 80 mm</t>
  </si>
  <si>
    <t>kámen rozměrů cca 300x300x300mm žula na maltu MC15</t>
  </si>
  <si>
    <t xml:space="preserve">458,1*0,82*0,3 "kamenný líc zdí - ztracené bednění </t>
  </si>
  <si>
    <t>kámen rozměrů cca 300x300x600mm žula na maltu MC15</t>
  </si>
  <si>
    <t xml:space="preserve">458,1*0,18*0,6  "kamenný líc - vazáky</t>
  </si>
  <si>
    <t>schodiště - boční křídlo D.2.2.6.2</t>
  </si>
  <si>
    <t>1,3*0,2*2 "kameny žula 200x200 mm na MC15</t>
  </si>
  <si>
    <t>321321115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</si>
  <si>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25/30</t>
  </si>
  <si>
    <t>https://podminky.urs.cz/item/CS_URS_2024_02/321321115</t>
  </si>
  <si>
    <t>C 25/30 XF3, XC2</t>
  </si>
  <si>
    <t>plocha v řezu x délka</t>
  </si>
  <si>
    <t>0,68*133,15+0,99*4,85 "základ</t>
  </si>
  <si>
    <t>0,74*53,4+0,3*1,6+1,19*4,85+0,98*83,0 "dřík</t>
  </si>
  <si>
    <t>schodiště viz výkres D.2.2.6.2</t>
  </si>
  <si>
    <t>0,5*1,0 "výplňový beton</t>
  </si>
  <si>
    <t>(0,99*0,4)*2+(0,55*0,3)*2 "základ a dřík - boční křídlo schodiště</t>
  </si>
  <si>
    <t>138,0*0,5 "základ</t>
  </si>
  <si>
    <t>138,0*2,5 "dřík</t>
  </si>
  <si>
    <t>viz výkres D.2.2.4 - R12 provázání základu s dříkem</t>
  </si>
  <si>
    <t xml:space="preserve">683*0,60*0,89*1,1/1000 </t>
  </si>
  <si>
    <t>8*0,9*0,89*1,1/1000</t>
  </si>
  <si>
    <t>viz výkres D.2.2.4</t>
  </si>
  <si>
    <t xml:space="preserve">665,08*7,9*1,1/1000 "výztuž základu a dříku Kari sítě 8/100 </t>
  </si>
  <si>
    <t>schodiště viz výkres D.2.2.4</t>
  </si>
  <si>
    <t>18,56*7,9*1,1/1000 "Kari sítě 8/100</t>
  </si>
  <si>
    <t>434212111R</t>
  </si>
  <si>
    <t>Schody z lomového kamene upraveného a kopáků hrubých na maltu MC 15, s vyspárováním, výška stupně do 250 mm, šířka přes 300 do 400 mm v opěrných zídkách</t>
  </si>
  <si>
    <t>-2068954111</t>
  </si>
  <si>
    <t>viz výkres D.2.2.61</t>
  </si>
  <si>
    <t>8*0,6 "žulové schodnice 600x310x190 mm</t>
  </si>
  <si>
    <t>6*1,0 "žulové schodnice 1000x310x190 mm</t>
  </si>
  <si>
    <t>138,0 "v tl. 80 mm pod základ zdi</t>
  </si>
  <si>
    <t>0,44*138*0,3 "zásyp před lícem zdi - žula</t>
  </si>
  <si>
    <t>295839842</t>
  </si>
  <si>
    <t>-1792602242</t>
  </si>
  <si>
    <t>-132744316</t>
  </si>
  <si>
    <t>28613280R</t>
  </si>
  <si>
    <t>záslepka příslušenství drenážního systému DN 100</t>
  </si>
  <si>
    <t>-130194360</t>
  </si>
  <si>
    <t>1,5 "schodiště apod.</t>
  </si>
  <si>
    <t>1518310307</t>
  </si>
  <si>
    <t>v místě komunikace</t>
  </si>
  <si>
    <t>115,4+76,5 "beton. kce tzv. Milánská stěna</t>
  </si>
  <si>
    <t>966005111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</si>
  <si>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</si>
  <si>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1752831220</t>
  </si>
  <si>
    <t>https://podminky.urs.cz/item/CS_URS_2024_02/966005111</t>
  </si>
  <si>
    <t>466,185*19 'Přepočtené koeficientem množství</t>
  </si>
  <si>
    <t>-324431543</t>
  </si>
  <si>
    <t>-95117128</t>
  </si>
  <si>
    <t>460,56 "železobeton</t>
  </si>
  <si>
    <t>1598540454</t>
  </si>
  <si>
    <t>6,3</t>
  </si>
  <si>
    <t>22,05</t>
  </si>
  <si>
    <t>31,5</t>
  </si>
  <si>
    <t xml:space="preserve">SO 102.3 - Oprava LB opevnění  (ř. km 2,249 - 2,312)</t>
  </si>
  <si>
    <t>-1057350327</t>
  </si>
  <si>
    <t>0,7*63,0*0,5 "50% zemina tř. 3</t>
  </si>
  <si>
    <t>0,7*63,0*0,5 "50% zemina tř. 4</t>
  </si>
  <si>
    <t>v1-(zá*0,5) "zemina tř. 3</t>
  </si>
  <si>
    <t>6,3*10 'Přepočtené koeficientem množství</t>
  </si>
  <si>
    <t>v2-(zá*0,5) "zemina tř. 4</t>
  </si>
  <si>
    <t>167151101</t>
  </si>
  <si>
    <t>Nakládání, skládání a překládání neulehlého výkopku nebo sypaniny strojně nakládání, množství do 100 m3, z horniny třídy těžitelnosti I, skupiny 1 až 3</t>
  </si>
  <si>
    <t>https://podminky.urs.cz/item/CS_URS_2024_02/167151101</t>
  </si>
  <si>
    <t>zemina z mezideponie do zpětného zásypu před zdí</t>
  </si>
  <si>
    <t>zá*0,5</t>
  </si>
  <si>
    <t>167151102</t>
  </si>
  <si>
    <t>Nakládání, skládání a překládání neulehlého výkopku nebo sypaniny strojně nakládání, množství do 100 m3, z horniny třídy těžitelnosti II, skupiny 4 a 5</t>
  </si>
  <si>
    <t>-993510555</t>
  </si>
  <si>
    <t>https://podminky.urs.cz/item/CS_URS_2024_02/167151102</t>
  </si>
  <si>
    <t>12,6*2 'Přepočtené koeficientem množství</t>
  </si>
  <si>
    <t>0,5*63,0 "zásyp před patou zdi z místního výkopku</t>
  </si>
  <si>
    <t>C25/30 XF3</t>
  </si>
  <si>
    <t>63,0*0,25*0,8 "předpata</t>
  </si>
  <si>
    <t>63,0*0,8+0,25*0,8*2</t>
  </si>
  <si>
    <t>10 ks v řezu - R12 dl. 6,0 m s překrytím 0,3m - 110 ks</t>
  </si>
  <si>
    <t xml:space="preserve">110*6,0*0,89*1,01/1000 </t>
  </si>
  <si>
    <t>třmínky R8, dl. 1,8m á 200 mm - 315 ks</t>
  </si>
  <si>
    <t>315*1,8*0,4*1,1/1000</t>
  </si>
  <si>
    <t>628635552</t>
  </si>
  <si>
    <t>Vyplnění spár dosavadních konstrukcí zdiva cementovou maltou s vyčištěním spár hloubky přes 70 do 120 mm, zdiva z lomového kamene s vyspárováním</t>
  </si>
  <si>
    <t>791555721</t>
  </si>
  <si>
    <t>https://podminky.urs.cz/item/CS_URS_2024_02/628635552</t>
  </si>
  <si>
    <t>spárování MC15</t>
  </si>
  <si>
    <t>135,0 "vyčištění spár do hl. 100 mm</t>
  </si>
  <si>
    <t>985131111</t>
  </si>
  <si>
    <t>Očištění ploch stěn, rubu kleneb a podlah tlakovou vodou</t>
  </si>
  <si>
    <t>-1302330876</t>
  </si>
  <si>
    <t>https://podminky.urs.cz/item/CS_URS_2024_02/985131111</t>
  </si>
  <si>
    <t>očištění zdi před přespárováním</t>
  </si>
  <si>
    <t>135,0 "plocha rozvinutého pohledu</t>
  </si>
  <si>
    <t>62340066</t>
  </si>
  <si>
    <t>985331213</t>
  </si>
  <si>
    <t>Dodatečné vlepování betonářské výztuže včetně vyvrtání a vyčištění otvoru chemickou maltou průměr výztuže 12 mm</t>
  </si>
  <si>
    <t>-1614353718</t>
  </si>
  <si>
    <t>https://podminky.urs.cz/item/CS_URS_2024_02/985331213</t>
  </si>
  <si>
    <t>viz výkres D.2.3.3</t>
  </si>
  <si>
    <t>474*0,5 "předpata zdi</t>
  </si>
  <si>
    <t>13021013</t>
  </si>
  <si>
    <t>tyč ocelová kruhová žebírková DIN 488 jakost B500B (10 505) výztuž do betonu D 12mm</t>
  </si>
  <si>
    <t>-239412156</t>
  </si>
  <si>
    <t>474*0,7*0,89/1000</t>
  </si>
  <si>
    <t>186,402</t>
  </si>
  <si>
    <t>495,8</t>
  </si>
  <si>
    <t>288,2</t>
  </si>
  <si>
    <t xml:space="preserve">SO 102.4 - Oprava PB opevnění  (ř. km 2,185 - 2,208)</t>
  </si>
  <si>
    <t>1109407710</t>
  </si>
  <si>
    <t>186 "křoviny</t>
  </si>
  <si>
    <t>112151113</t>
  </si>
  <si>
    <t>Pokácení stromu směrové v celku s odřezáním kmene a s odvětvením průměru kmene přes 300 do 400 mm</t>
  </si>
  <si>
    <t>641089046</t>
  </si>
  <si>
    <t>https://podminky.urs.cz/item/CS_URS_2024_02/112151113</t>
  </si>
  <si>
    <t>112151114</t>
  </si>
  <si>
    <t>Pokácení stromu směrové v celku s odřezáním kmene a s odvětvením průměru kmene přes 400 do 500 mm</t>
  </si>
  <si>
    <t>-1307056157</t>
  </si>
  <si>
    <t>https://podminky.urs.cz/item/CS_URS_2024_02/112151114</t>
  </si>
  <si>
    <t>112151115</t>
  </si>
  <si>
    <t>Pokácení stromu směrové v celku s odřezáním kmene a s odvětvením průměru kmene přes 500 do 600 mm</t>
  </si>
  <si>
    <t>240665173</t>
  </si>
  <si>
    <t>https://podminky.urs.cz/item/CS_URS_2024_02/112151115</t>
  </si>
  <si>
    <t>112151116</t>
  </si>
  <si>
    <t>Pokácení stromu směrové v celku s odřezáním kmene a s odvětvením průměru kmene přes 600 do 700 mm</t>
  </si>
  <si>
    <t>-1394177574</t>
  </si>
  <si>
    <t>https://podminky.urs.cz/item/CS_URS_2024_02/112151116</t>
  </si>
  <si>
    <t>112155221</t>
  </si>
  <si>
    <t>Štěpkování s naložením na dopravní prostředek a odvozem do 20 km stromků a větví solitérů, průměru kmene přes 300 do 500 mm</t>
  </si>
  <si>
    <t>-829868699</t>
  </si>
  <si>
    <t>https://podminky.urs.cz/item/CS_URS_2024_02/112155221</t>
  </si>
  <si>
    <t>5+5</t>
  </si>
  <si>
    <t>112155225</t>
  </si>
  <si>
    <t>Štěpkování s naložením na dopravní prostředek a odvozem do 20 km stromků a větví solitérů, průměru kmene přes 500 do 700 mm</t>
  </si>
  <si>
    <t>-2108471153</t>
  </si>
  <si>
    <t>https://podminky.urs.cz/item/CS_URS_2024_02/112155225</t>
  </si>
  <si>
    <t>2+1</t>
  </si>
  <si>
    <t>-186391800</t>
  </si>
  <si>
    <t>112251102</t>
  </si>
  <si>
    <t>Odstranění pařezů strojně s jejich vykopáním nebo vytrháním průměru přes 300 do 500 mm</t>
  </si>
  <si>
    <t>579057738</t>
  </si>
  <si>
    <t>https://podminky.urs.cz/item/CS_URS_2024_02/112251102</t>
  </si>
  <si>
    <t>viz situace D.2.4.1</t>
  </si>
  <si>
    <t>1 "starý pařez</t>
  </si>
  <si>
    <t>112251103</t>
  </si>
  <si>
    <t>Odstranění pařezů strojně s jejich vykopáním nebo vytrháním průměru přes 500 do 700 mm</t>
  </si>
  <si>
    <t>-1099389337</t>
  </si>
  <si>
    <t>https://podminky.urs.cz/item/CS_URS_2024_02/112251103</t>
  </si>
  <si>
    <t>115001103R</t>
  </si>
  <si>
    <t>Zahrázkování - 2 hrázky (pytle s pískem, hydroizolační folie) a převedení vody např. potrubím průměru DN 600 - úsek v délce 190 m, kontrolní vodočet, odčerpávání průsaků</t>
  </si>
  <si>
    <t>115001153R</t>
  </si>
  <si>
    <t>Přesun zahrázkování 40 m- hrázky vč. folie, potrubí, čerpání průsaků</t>
  </si>
  <si>
    <t>1571623895</t>
  </si>
  <si>
    <t>991,6*0,5 "50% zemina tř. 3</t>
  </si>
  <si>
    <t>991,6*0,5 "50% zemina tř. 4</t>
  </si>
  <si>
    <t>-337501768</t>
  </si>
  <si>
    <t>1746884526</t>
  </si>
  <si>
    <t>186*15 'Přepočtené koeficientem množství</t>
  </si>
  <si>
    <t>105,99*0,2 "substrát ze dna pro zpětný zásyp před zdí</t>
  </si>
  <si>
    <t>v1-zá-21,198 "zemina tř. 3</t>
  </si>
  <si>
    <t>186,402*10 'Přepočtené koeficientem množství</t>
  </si>
  <si>
    <t>21,198</t>
  </si>
  <si>
    <t>682,202*2 'Přepočtené koeficientem množství</t>
  </si>
  <si>
    <t>288,2 "zásyp za rubem z místního výkopku</t>
  </si>
  <si>
    <t>249,48 "ohumusování v tl. 150mm</t>
  </si>
  <si>
    <t>249,48*0,15</t>
  </si>
  <si>
    <t>37,422*1,8 'Přepočtené koeficientem množství</t>
  </si>
  <si>
    <t>249,48*0,02 'Přepočtené koeficientem množství</t>
  </si>
  <si>
    <t>646661814</t>
  </si>
  <si>
    <t>11,002 "drenážní obsyp za zdí</t>
  </si>
  <si>
    <t>2,7*50,0*1,15 "geotextilie vč. 15% přesah</t>
  </si>
  <si>
    <t>155,25*1,2 'Přepočtené koeficientem množství</t>
  </si>
  <si>
    <t>15,225 "C12/15</t>
  </si>
  <si>
    <t>10*1,2</t>
  </si>
  <si>
    <t>kámen žula (zdivo tl. 250 mm) na maltu MC20</t>
  </si>
  <si>
    <t>97,544 "kamenný líc zdí - ztracené bednění - vč. vazáků</t>
  </si>
  <si>
    <t>1,173*143,3 "základ</t>
  </si>
  <si>
    <t>177,345 "dřík</t>
  </si>
  <si>
    <t>viz výkres D.2.4.3c</t>
  </si>
  <si>
    <t>1,52*4,0 "schodišťová deska se stupni</t>
  </si>
  <si>
    <t xml:space="preserve">2,7*143,4+2,62*2 "dřík </t>
  </si>
  <si>
    <t>0,8*143,4+1,173*2 "základ</t>
  </si>
  <si>
    <t>(2,34+0,31)*0,8*4 "schodiště</t>
  </si>
  <si>
    <t xml:space="preserve">717*1,2*0,89*1,1/1000 </t>
  </si>
  <si>
    <t xml:space="preserve">3,85*143,4*0,0079*1,1 "výztuž základu Kari sítě 8/100 </t>
  </si>
  <si>
    <t xml:space="preserve">2,68*143,4*0,0079*1,1"výztuž dříku Kari sítě 8/100 </t>
  </si>
  <si>
    <t>(3,15+3,63+0,5*11)*0,8*0,0079*4 "schodiště Kari 8/100</t>
  </si>
  <si>
    <t>144,0*2,01 "v tl. 80 mm pod základ zdi</t>
  </si>
  <si>
    <t>463211153</t>
  </si>
  <si>
    <t>Rovnanina z lomového kamene neupraveného pro podélné i příčné objekty objemu přes 3 m3 z kamene tříděného, s urovnáním líce a vyklínováním spár úlomky kamene hmotnost jednotlivých kamenů přes 200 do 500 kg</t>
  </si>
  <si>
    <t>1547921186</t>
  </si>
  <si>
    <t>https://podminky.urs.cz/item/CS_URS_2024_02/463211153</t>
  </si>
  <si>
    <t>viz výkres D.2.4.3a</t>
  </si>
  <si>
    <t>kamenivo středního zrna 500 mm</t>
  </si>
  <si>
    <t>124,8 "dno a břeh</t>
  </si>
  <si>
    <t>93375571</t>
  </si>
  <si>
    <t>kameny pr. 300 mm prosypány substrátem ze dna (20% objemu substrát)</t>
  </si>
  <si>
    <t>106,0 "zásyp před lícem zdi - žula</t>
  </si>
  <si>
    <t>50907186</t>
  </si>
  <si>
    <t>10*2 "na hlavní osu T-kusu pro napojení potr. DN80</t>
  </si>
  <si>
    <t>212224049</t>
  </si>
  <si>
    <t>-685151167</t>
  </si>
  <si>
    <t>286132801R</t>
  </si>
  <si>
    <t>1470813270</t>
  </si>
  <si>
    <t>5,125</t>
  </si>
  <si>
    <t>5,673</t>
  </si>
  <si>
    <t>12,323</t>
  </si>
  <si>
    <t>13,301</t>
  </si>
  <si>
    <t xml:space="preserve">SO 102.5 - Oprava LB opevnění  (ř. km 2,243 - 2,249)</t>
  </si>
  <si>
    <t>115001104R</t>
  </si>
  <si>
    <t>Zahrázkování - 2 hrázky (pytle s pískem a hydroizolační folie), převedení vody např. potrubím průměru DN 600 - úsek v délce 35 m, kontrolní vodočet, čerpání</t>
  </si>
  <si>
    <t>6,52*3,78*0,5 "50% zemina tř. 3</t>
  </si>
  <si>
    <t>6,52*3,78*0,5 "50% zemina tř. 4</t>
  </si>
  <si>
    <t>2,74*0,2 "substrát ze dna pro zpětný zásyp před zdí</t>
  </si>
  <si>
    <t>v1-(zá*0,5)-0,548 "zemina tř. 3</t>
  </si>
  <si>
    <t>5,125*10 'Přepočtené koeficientem množství</t>
  </si>
  <si>
    <t>0,548</t>
  </si>
  <si>
    <t>10,798*2 'Přepočtené koeficientem množství</t>
  </si>
  <si>
    <t>6,52*2,04 "zásyp za rubem z místního výkopku</t>
  </si>
  <si>
    <t>23,74 "ohumusování v tl. 150mm</t>
  </si>
  <si>
    <t>23,74*0,15</t>
  </si>
  <si>
    <t>3,561*1,8 'Přepočtené koeficientem množství</t>
  </si>
  <si>
    <t>23,74*0,02 'Přepočtené koeficientem množství</t>
  </si>
  <si>
    <t>6,52*0,47 "kamenný líc zdí - ztracené bednění - vč. vazáků</t>
  </si>
  <si>
    <t>6,52*1,13 "základ</t>
  </si>
  <si>
    <t>6,52*0,72 "dřík</t>
  </si>
  <si>
    <t xml:space="preserve">6,52*1,45 "dřík </t>
  </si>
  <si>
    <t>0,8*6,52+1,12*2 "základ</t>
  </si>
  <si>
    <t xml:space="preserve">33*1,2*0,89*1,1/1000 </t>
  </si>
  <si>
    <t xml:space="preserve">3,64*6,52*0,0079*1,1 "výztuž základu Kari sítě 8/100 </t>
  </si>
  <si>
    <t xml:space="preserve">1,37*6,52*0,0079*1,1"výztuž dříku Kari sítě 8/100 </t>
  </si>
  <si>
    <t>6,52*1,66 "v tl. 80 mm pod základ zdi</t>
  </si>
  <si>
    <t>6,52*0,42 "zásyp před lícem zdi - žula</t>
  </si>
  <si>
    <t>SO 103 - SO 103 – Rekonstrukce komunikace pro pěší v dl. 181 m</t>
  </si>
  <si>
    <t xml:space="preserve">    5 - Komunikace pozemní</t>
  </si>
  <si>
    <t xml:space="preserve">    9 - Ostatní konstrukce a práce bourací,přesun hmot,lešení</t>
  </si>
  <si>
    <t>113107122</t>
  </si>
  <si>
    <t>Odstranění podkladů nebo krytů ručně s přemístěním hmot na skládku na vzdálenost do 3 m nebo s naložením na dopravní prostředek z kameniva hrubého drceného, o tl. vrstvy přes 100 do 200 mm</t>
  </si>
  <si>
    <t>149656694</t>
  </si>
  <si>
    <t>https://podminky.urs.cz/item/CS_URS_2024_02/113107122</t>
  </si>
  <si>
    <t>"stávající chodník</t>
  </si>
  <si>
    <t>80,5+52,2+164,5+44,5</t>
  </si>
  <si>
    <t>113107141</t>
  </si>
  <si>
    <t>Odstranění podkladů nebo krytů ručně s přemístěním hmot na skládku na vzdálenost do 3 m nebo s naložením na dopravní prostředek živičných, o tl. vrstvy do 50 mm</t>
  </si>
  <si>
    <t>-1108447735</t>
  </si>
  <si>
    <t>https://podminky.urs.cz/item/CS_URS_2024_02/113107141</t>
  </si>
  <si>
    <t>80,5+52,2+164,5+44,5 "asfalt tl. 40mm</t>
  </si>
  <si>
    <t>80,5+52,2+164,5+44,5 "asfalt tl. 50mm</t>
  </si>
  <si>
    <t>122211101</t>
  </si>
  <si>
    <t>Odkopávky a prokopávky ručně zapažené i nezapažené v hornině třídy těžitelnosti I skupiny 3</t>
  </si>
  <si>
    <t>-648740477</t>
  </si>
  <si>
    <t>https://podminky.urs.cz/item/CS_URS_2024_02/122211101</t>
  </si>
  <si>
    <t>"50% třída horniny 3, 50% třída horniny 4</t>
  </si>
  <si>
    <t>"výkop zeminy v tl. 240mm</t>
  </si>
  <si>
    <t>(4,1*1,1*0,9)*0,5</t>
  </si>
  <si>
    <t>"výkop zeminy v tl. 70mm</t>
  </si>
  <si>
    <t>(1,7+1)*0,5</t>
  </si>
  <si>
    <t>122311101</t>
  </si>
  <si>
    <t>Odkopávky a prokopávky ručně zapažené i nezapažené v hornině třídy těžitelnosti II skupiny 4</t>
  </si>
  <si>
    <t>173683858</t>
  </si>
  <si>
    <t>https://podminky.urs.cz/item/CS_URS_2024_02/122311101</t>
  </si>
  <si>
    <t>132312131</t>
  </si>
  <si>
    <t>Hloubení nezapažených rýh šířky do 800 mm ručně s urovnáním dna do předepsaného profilu a spádu v hornině třídy těžitelnosti II skupiny 4 soudržných</t>
  </si>
  <si>
    <t>1127462918</t>
  </si>
  <si>
    <t>https://podminky.urs.cz/item/CS_URS_2024_02/132312131</t>
  </si>
  <si>
    <t>4*0,7*0,3</t>
  </si>
  <si>
    <t>522674343</t>
  </si>
  <si>
    <t>3,380 "výkop zeminy chodník</t>
  </si>
  <si>
    <t>-261879275</t>
  </si>
  <si>
    <t>0,84 "odvodnění žlabu</t>
  </si>
  <si>
    <t>-1675330467</t>
  </si>
  <si>
    <t>3,380+3,380+0,84 "výkop zeminy</t>
  </si>
  <si>
    <t>7,6*1,8 'Přepočtené koeficientem množství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</si>
  <si>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</si>
  <si>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</si>
  <si>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2062100393</t>
  </si>
  <si>
    <t>https://podminky.urs.cz/item/CS_URS_2024_02/175111101</t>
  </si>
  <si>
    <t>4,0*0,7*0,2</t>
  </si>
  <si>
    <t>58337302</t>
  </si>
  <si>
    <t>štěrkopísek frakce 0/16</t>
  </si>
  <si>
    <t>1470017237</t>
  </si>
  <si>
    <t>0,56*2 'Přepočtené koeficientem množství</t>
  </si>
  <si>
    <t>451573111</t>
  </si>
  <si>
    <t>Lože pod potrubí, stoky a drobné objekty v otevřeném výkopu z písku a štěrkopísku do 63 mm</t>
  </si>
  <si>
    <t>-1491176521</t>
  </si>
  <si>
    <t>https://podminky.urs.cz/item/CS_URS_2024_02/451573111</t>
  </si>
  <si>
    <t>4*0,7*0,1</t>
  </si>
  <si>
    <t>Komunikace pozemní</t>
  </si>
  <si>
    <t>56690113R</t>
  </si>
  <si>
    <t>Podklad ze štěrkodrti ŠD s rozprostřením a zhutněním, po zhutnění tl. 150 mm ručně</t>
  </si>
  <si>
    <t>-1859988546</t>
  </si>
  <si>
    <t>"viz. vzorový příčný řez D.3.4.1</t>
  </si>
  <si>
    <t>"skladba A - komunikace pro pěší - bet. dlažba</t>
  </si>
  <si>
    <t>90+51,7+180,5+45,5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</si>
  <si>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</si>
  <si>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</si>
  <si>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7133981</t>
  </si>
  <si>
    <t>https://podminky.urs.cz/item/CS_URS_2024_02/596211113</t>
  </si>
  <si>
    <t>97,5+52,5+180,5+45,5</t>
  </si>
  <si>
    <t>59245018</t>
  </si>
  <si>
    <t>dlažba skladebná betonová 200x100mm tl 60mm přírodní</t>
  </si>
  <si>
    <t>-1025213463</t>
  </si>
  <si>
    <t>376*1,01 'Přepočtené koeficientem množství</t>
  </si>
  <si>
    <t>871313122</t>
  </si>
  <si>
    <t>Montáž kanalizačního potrubí z tvrdého PVC-U hladkého plnostěnného tuhost SN 10 DN 160</t>
  </si>
  <si>
    <t>1460490012</t>
  </si>
  <si>
    <t>https://podminky.urs.cz/item/CS_URS_2024_02/871313122</t>
  </si>
  <si>
    <t>viz D.3.2.1</t>
  </si>
  <si>
    <t>4 "vyústění odvodňovacího žlabu</t>
  </si>
  <si>
    <t>28611170</t>
  </si>
  <si>
    <t>trubka kanalizační PVC-U plnostěnná jednovrstvá DN 110x1000mm SN10</t>
  </si>
  <si>
    <t>311409086</t>
  </si>
  <si>
    <t>28611171</t>
  </si>
  <si>
    <t>trubka kanalizační PVC-U plnostěnná jednovrstvá DN 110x3000mm SN10</t>
  </si>
  <si>
    <t>1158059695</t>
  </si>
  <si>
    <t>899722112</t>
  </si>
  <si>
    <t>Krytí potrubí z plastů výstražnou fólií z PVC šířky přes 20 do 25 cm</t>
  </si>
  <si>
    <t>963764031</t>
  </si>
  <si>
    <t>https://podminky.urs.cz/item/CS_URS_2024_02/899722112</t>
  </si>
  <si>
    <t>Ostatní konstrukce a práce bourací,přesun hmot,lešení</t>
  </si>
  <si>
    <t>91623121R</t>
  </si>
  <si>
    <t>Osazení chodníkového obrubníku betonového se zřízením lože, s vyplněním a zatřením spár cementovou maltou stojatého s boční opěrou z betonu prostého, do lože z betonu prostého C 16/20 - XF1</t>
  </si>
  <si>
    <t>542856785</t>
  </si>
  <si>
    <t>"viz. vzorový příčný řez D.3.4.2</t>
  </si>
  <si>
    <t>33+83+20,7</t>
  </si>
  <si>
    <t>59217001</t>
  </si>
  <si>
    <t>obrubník zahradní betonový 1000x50x250mm</t>
  </si>
  <si>
    <t>-772994173</t>
  </si>
  <si>
    <t>935113111</t>
  </si>
  <si>
    <t>Osazení odvodňovacího žlabu s krycím roštem polymerbetonového šířky do 200 mm</t>
  </si>
  <si>
    <t>1774336436</t>
  </si>
  <si>
    <t>https://podminky.urs.cz/item/CS_URS_2024_02/935113111</t>
  </si>
  <si>
    <t>50,0+33,0</t>
  </si>
  <si>
    <t>ACO.405121</t>
  </si>
  <si>
    <t>ACO Drain N100 - 0.0, žlab 1,0m; předtvar. odtok DN110</t>
  </si>
  <si>
    <t>-1862140240</t>
  </si>
  <si>
    <t>ACO.405122</t>
  </si>
  <si>
    <t>ACO Drain N100 - 0.1, žlab 0,5m; předtvar. odtok DN110</t>
  </si>
  <si>
    <t>1145942662</t>
  </si>
  <si>
    <t>ACO.406807</t>
  </si>
  <si>
    <t>ACO Drain N100 - vpust H355, 0,5m, těsný odtok DN110</t>
  </si>
  <si>
    <t>619053340</t>
  </si>
  <si>
    <t>1 "odtok ve dně kolmý na směr žlabu</t>
  </si>
  <si>
    <t>ACO.405223</t>
  </si>
  <si>
    <t>ACO Drain N100 - čelní stěna 0., s nátrubkem DN110</t>
  </si>
  <si>
    <t>348759234</t>
  </si>
  <si>
    <t>1 "plná čelní stěna</t>
  </si>
  <si>
    <t>ACO.6303</t>
  </si>
  <si>
    <t>ACO Drain N100 - A15, můstkový rošt 1,0m, ZN</t>
  </si>
  <si>
    <t>-303292089</t>
  </si>
  <si>
    <t>ACO.6304</t>
  </si>
  <si>
    <t>ACO Drain N100 - A15, můstkový rošt 0,5m, ZN</t>
  </si>
  <si>
    <t>967399521</t>
  </si>
  <si>
    <t>ACO.87</t>
  </si>
  <si>
    <t>ACO Drain N100 - A15, aretace pro můstk. rošt 06303 a 06304</t>
  </si>
  <si>
    <t>1523642661</t>
  </si>
  <si>
    <t>82*2+2</t>
  </si>
  <si>
    <t>985111232</t>
  </si>
  <si>
    <t>Odsekání vrstev betonu rubu kleneb a podlah, tloušťka odsekané vrstvy přes 80 do 100 mm</t>
  </si>
  <si>
    <t>1866447981</t>
  </si>
  <si>
    <t>https://podminky.urs.cz/item/CS_URS_2024_02/985111232</t>
  </si>
  <si>
    <t>"betonový základ podél zdi tl. 90mm</t>
  </si>
  <si>
    <t>7,5+0,9</t>
  </si>
  <si>
    <t>997221551</t>
  </si>
  <si>
    <t>Vodorovná doprava suti bez naložení, ale se složením a s hrubým urovnáním ze sypkých materiálů, na vzdálenost do 1 km</t>
  </si>
  <si>
    <t>-628831534</t>
  </si>
  <si>
    <t>https://podminky.urs.cz/item/CS_URS_2024_02/997221551</t>
  </si>
  <si>
    <t>99,093 "drcené kamenivo</t>
  </si>
  <si>
    <t>997221559</t>
  </si>
  <si>
    <t>Vodorovná doprava suti bez naložení, ale se složením a s hrubým urovnáním Příplatek k ceně za každý další započatý 1 km přes 1 km</t>
  </si>
  <si>
    <t>1186226722</t>
  </si>
  <si>
    <t>https://podminky.urs.cz/item/CS_URS_2024_02/997221559</t>
  </si>
  <si>
    <t>99,093*9 'Přepočtené koeficientem množství</t>
  </si>
  <si>
    <t>997221561</t>
  </si>
  <si>
    <t>Vodorovná doprava suti bez naložení, ale se složením a s hrubým urovnáním z kusových materiálů, na vzdálenost do 1 km</t>
  </si>
  <si>
    <t>1249494995</t>
  </si>
  <si>
    <t>https://podminky.urs.cz/item/CS_URS_2024_02/997221561</t>
  </si>
  <si>
    <t>66,973 "živičné</t>
  </si>
  <si>
    <t>2,058 "beton</t>
  </si>
  <si>
    <t>997221569</t>
  </si>
  <si>
    <t>-1392576322</t>
  </si>
  <si>
    <t>https://podminky.urs.cz/item/CS_URS_2024_02/997221569</t>
  </si>
  <si>
    <t>69,031*9 'Přepočtené koeficientem množství</t>
  </si>
  <si>
    <t>997221861.</t>
  </si>
  <si>
    <t>Poplatek za uložení stavebního odpadu na recyklační skládce (skládkovné) z prostého betonu zatříděného do Katalogu odpadů pod kódem 17 01 01 x</t>
  </si>
  <si>
    <t>-1104986581</t>
  </si>
  <si>
    <t>997221645.</t>
  </si>
  <si>
    <t>Poplatek za uložení stavebního odpadu na skládce (skládkovné) asfaltového bez obsahu dehtu zatříděného do Katalogu odpadů pod kódem 17 03 02 x</t>
  </si>
  <si>
    <t>827413301</t>
  </si>
  <si>
    <t>997221873.</t>
  </si>
  <si>
    <t>-221240231</t>
  </si>
  <si>
    <t>998225111</t>
  </si>
  <si>
    <t>Přesun hmot pro komunikace s krytem z kameniva, monolitickým betonovým nebo živičným dopravní vzdálenost do 200 m jakékoliv délky objektu</t>
  </si>
  <si>
    <t>-550749747</t>
  </si>
  <si>
    <t>https://podminky.urs.cz/item/CS_URS_2024_02/998225111</t>
  </si>
  <si>
    <t>VON - Vedlejší a ostatní náklady</t>
  </si>
  <si>
    <t>VRN001</t>
  </si>
  <si>
    <t>Zařízení staveniště (veškeré náklady spojené s vybudováním, provozem a odstraněním zařízení staveniště)</t>
  </si>
  <si>
    <t>Kč</t>
  </si>
  <si>
    <t>-1679974447</t>
  </si>
  <si>
    <t>VRN002</t>
  </si>
  <si>
    <t>Zřízení dočasné přístupové staveništní komunikace pro těžkou techniku</t>
  </si>
  <si>
    <t>-395796925</t>
  </si>
  <si>
    <t>VRN003</t>
  </si>
  <si>
    <t>Geodetické vytyčení pozemků před stavbou</t>
  </si>
  <si>
    <t>-2109678584</t>
  </si>
  <si>
    <t>VRN004.1</t>
  </si>
  <si>
    <t>Vytýčení inženýrských sítí</t>
  </si>
  <si>
    <t>824553332</t>
  </si>
  <si>
    <t>VRN004.2</t>
  </si>
  <si>
    <t>Geodetické vytyčení stavby před, v průběhu a po výstavbě</t>
  </si>
  <si>
    <t>-2121758303</t>
  </si>
  <si>
    <t>VRN005</t>
  </si>
  <si>
    <t>Uvedení přístupových cest do původního stavu.</t>
  </si>
  <si>
    <t>779549372</t>
  </si>
  <si>
    <t>VRN006</t>
  </si>
  <si>
    <t>Pasportizace stávajících objektů v těsné blízkostí stavby.</t>
  </si>
  <si>
    <t>1335469398</t>
  </si>
  <si>
    <t>VRN007</t>
  </si>
  <si>
    <t>Realizační projektová dokumentace</t>
  </si>
  <si>
    <t>396803075</t>
  </si>
  <si>
    <t>VRN008</t>
  </si>
  <si>
    <t>Geodetické zaměření skutečného provedení stavby</t>
  </si>
  <si>
    <t>75144820</t>
  </si>
  <si>
    <t>VRN009</t>
  </si>
  <si>
    <t>Dokumentace skutečného provedení stavby</t>
  </si>
  <si>
    <t>-1201864262</t>
  </si>
  <si>
    <t>VRN010</t>
  </si>
  <si>
    <t>Havarijní a povodňový plán</t>
  </si>
  <si>
    <t>1124465966</t>
  </si>
  <si>
    <t>VRN011</t>
  </si>
  <si>
    <t>Kontrolní zkoušky zemin z místa těžby.</t>
  </si>
  <si>
    <t>524518322</t>
  </si>
  <si>
    <t>SEZNAM FIGUR</t>
  </si>
  <si>
    <t>Výměra</t>
  </si>
  <si>
    <t>SO 101/ SO 101.1</t>
  </si>
  <si>
    <t>Použití figury:</t>
  </si>
  <si>
    <t>Vodorovné přemístění přes 9 000 do 10000 m výkopku/sypaniny z horniny třídy těžitelnosti I skupiny 1 až 3</t>
  </si>
  <si>
    <t>Poplatek za uložení zeminy a kamení na recyklační skládce (skládkovné) kód odpadu 17 05 04</t>
  </si>
  <si>
    <t>Vodorovné přemístění přes 9 000 do 10000 m výkopku/sypaniny z horniny třídy těžitelnosti II skupiny 4 a 5</t>
  </si>
  <si>
    <t>Hloubení jam nezapažených v hornině třídy těžitelnosti I, skupiny 3 objemu do 1000 m3 strojně - ztížené podmínky</t>
  </si>
  <si>
    <t>Příplatek k vodorovnému přemístění výkopku/sypaniny z horniny třídy těžitelnosti I skupiny 1 až 3 ZKD 1000 m přes 10000 m</t>
  </si>
  <si>
    <t>Hloubení jam nezapažených v hornině třídy těžitelnosti II, skupiny 4 objem do 1000 m3 strojně - ztížené podmínky</t>
  </si>
  <si>
    <t>Příplatek k vodorovnému přemístění výkopku/sypaniny z horniny třídy těžitelnosti II skupiny 4 a 5 ZKD 1000 m přes 10000 m</t>
  </si>
  <si>
    <t>Zásyp jam, šachet rýh nebo kolem objektů sypaninou se zhutněním</t>
  </si>
  <si>
    <t>Vodorovné přemístění přes 50 do 500 m výkopku/sypaniny z horniny třídy těžitelnosti I skupiny 1 až 3</t>
  </si>
  <si>
    <t>Nakládání výkopku z hornin třídy těžitelnosti I skupiny 1 až 3 přes 100 m3</t>
  </si>
  <si>
    <t>SO 101/ SO 101.2</t>
  </si>
  <si>
    <t>SO 102/ SO 102.1</t>
  </si>
  <si>
    <t>SO 102/ SO 102.2</t>
  </si>
  <si>
    <t>SO 102/ SO 102.3</t>
  </si>
  <si>
    <t>Nakládání výkopku z hornin třídy těžitelnosti I skupiny 1 až 3 do 100 m3</t>
  </si>
  <si>
    <t>Nakládání výkopku z hornin třídy těžitelnosti II skupiny 4 a 5 do 100 m3</t>
  </si>
  <si>
    <t>SO 102/ SO 102.4</t>
  </si>
  <si>
    <t>SO 102/ SO 102.5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</si>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</sst>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62351103" TargetMode="External" /><Relationship Id="rId2" Type="http://schemas.openxmlformats.org/officeDocument/2006/relationships/hyperlink" Target="https://podminky.urs.cz/item/CS_URS_2024_02/162751117" TargetMode="External" /><Relationship Id="rId3" Type="http://schemas.openxmlformats.org/officeDocument/2006/relationships/hyperlink" Target="https://podminky.urs.cz/item/CS_URS_2024_02/162751119" TargetMode="External" /><Relationship Id="rId4" Type="http://schemas.openxmlformats.org/officeDocument/2006/relationships/hyperlink" Target="https://podminky.urs.cz/item/CS_URS_2024_02/162751137" TargetMode="External" /><Relationship Id="rId5" Type="http://schemas.openxmlformats.org/officeDocument/2006/relationships/hyperlink" Target="https://podminky.urs.cz/item/CS_URS_2024_02/162751139" TargetMode="External" /><Relationship Id="rId6" Type="http://schemas.openxmlformats.org/officeDocument/2006/relationships/hyperlink" Target="https://podminky.urs.cz/item/CS_URS_2024_02/167151111" TargetMode="External" /><Relationship Id="rId7" Type="http://schemas.openxmlformats.org/officeDocument/2006/relationships/hyperlink" Target="https://podminky.urs.cz/item/CS_URS_2024_02/174151101" TargetMode="External" /><Relationship Id="rId8" Type="http://schemas.openxmlformats.org/officeDocument/2006/relationships/hyperlink" Target="https://podminky.urs.cz/item/CS_URS_2024_02/181311103" TargetMode="External" /><Relationship Id="rId9" Type="http://schemas.openxmlformats.org/officeDocument/2006/relationships/hyperlink" Target="https://podminky.urs.cz/item/CS_URS_2024_02/181411131" TargetMode="External" /><Relationship Id="rId10" Type="http://schemas.openxmlformats.org/officeDocument/2006/relationships/hyperlink" Target="https://podminky.urs.cz/item/CS_URS_2024_02/211971122" TargetMode="External" /><Relationship Id="rId11" Type="http://schemas.openxmlformats.org/officeDocument/2006/relationships/hyperlink" Target="https://podminky.urs.cz/item/CS_URS_2024_02/212312111" TargetMode="External" /><Relationship Id="rId12" Type="http://schemas.openxmlformats.org/officeDocument/2006/relationships/hyperlink" Target="https://podminky.urs.cz/item/CS_URS_2024_02/279113145" TargetMode="External" /><Relationship Id="rId13" Type="http://schemas.openxmlformats.org/officeDocument/2006/relationships/hyperlink" Target="https://podminky.urs.cz/item/CS_URS_2024_02/321213345" TargetMode="External" /><Relationship Id="rId14" Type="http://schemas.openxmlformats.org/officeDocument/2006/relationships/hyperlink" Target="https://podminky.urs.cz/item/CS_URS_2024_02/321321116" TargetMode="External" /><Relationship Id="rId15" Type="http://schemas.openxmlformats.org/officeDocument/2006/relationships/hyperlink" Target="https://podminky.urs.cz/item/CS_URS_2024_02/321351010" TargetMode="External" /><Relationship Id="rId16" Type="http://schemas.openxmlformats.org/officeDocument/2006/relationships/hyperlink" Target="https://podminky.urs.cz/item/CS_URS_2024_02/321352010" TargetMode="External" /><Relationship Id="rId17" Type="http://schemas.openxmlformats.org/officeDocument/2006/relationships/hyperlink" Target="https://podminky.urs.cz/item/CS_URS_2024_02/321366111" TargetMode="External" /><Relationship Id="rId18" Type="http://schemas.openxmlformats.org/officeDocument/2006/relationships/hyperlink" Target="https://podminky.urs.cz/item/CS_URS_2024_02/321368211" TargetMode="External" /><Relationship Id="rId19" Type="http://schemas.openxmlformats.org/officeDocument/2006/relationships/hyperlink" Target="https://podminky.urs.cz/item/CS_URS_2024_02/451315114" TargetMode="External" /><Relationship Id="rId20" Type="http://schemas.openxmlformats.org/officeDocument/2006/relationships/hyperlink" Target="https://podminky.urs.cz/item/CS_URS_2024_02/877265211" TargetMode="External" /><Relationship Id="rId21" Type="http://schemas.openxmlformats.org/officeDocument/2006/relationships/hyperlink" Target="https://podminky.urs.cz/item/CS_URS_2024_02/877265221" TargetMode="External" /><Relationship Id="rId22" Type="http://schemas.openxmlformats.org/officeDocument/2006/relationships/hyperlink" Target="https://podminky.urs.cz/item/CS_URS_2024_02/877260310" TargetMode="External" /><Relationship Id="rId23" Type="http://schemas.openxmlformats.org/officeDocument/2006/relationships/hyperlink" Target="https://podminky.urs.cz/item/CS_URS_2024_02/961021311" TargetMode="External" /><Relationship Id="rId24" Type="http://schemas.openxmlformats.org/officeDocument/2006/relationships/hyperlink" Target="https://podminky.urs.cz/item/CS_URS_2024_02/961055111" TargetMode="External" /><Relationship Id="rId25" Type="http://schemas.openxmlformats.org/officeDocument/2006/relationships/hyperlink" Target="https://podminky.urs.cz/item/CS_URS_2024_02/985112112" TargetMode="External" /><Relationship Id="rId26" Type="http://schemas.openxmlformats.org/officeDocument/2006/relationships/hyperlink" Target="https://podminky.urs.cz/item/CS_URS_2024_02/985113111" TargetMode="External" /><Relationship Id="rId27" Type="http://schemas.openxmlformats.org/officeDocument/2006/relationships/hyperlink" Target="https://podminky.urs.cz/item/CS_URS_2024_02/985121122" TargetMode="External" /><Relationship Id="rId28" Type="http://schemas.openxmlformats.org/officeDocument/2006/relationships/hyperlink" Target="https://podminky.urs.cz/item/CS_URS_2024_02/985311112" TargetMode="External" /><Relationship Id="rId29" Type="http://schemas.openxmlformats.org/officeDocument/2006/relationships/hyperlink" Target="https://podminky.urs.cz/item/CS_URS_2024_02/985311912" TargetMode="External" /><Relationship Id="rId30" Type="http://schemas.openxmlformats.org/officeDocument/2006/relationships/hyperlink" Target="https://podminky.urs.cz/item/CS_URS_2024_02/985323111" TargetMode="External" /><Relationship Id="rId31" Type="http://schemas.openxmlformats.org/officeDocument/2006/relationships/hyperlink" Target="https://podminky.urs.cz/item/CS_URS_2024_02/997013501" TargetMode="External" /><Relationship Id="rId32" Type="http://schemas.openxmlformats.org/officeDocument/2006/relationships/hyperlink" Target="https://podminky.urs.cz/item/CS_URS_2024_02/997013509" TargetMode="External" /><Relationship Id="rId33" Type="http://schemas.openxmlformats.org/officeDocument/2006/relationships/hyperlink" Target="https://podminky.urs.cz/item/CS_URS_2024_02/998332011" TargetMode="External" /><Relationship Id="rId3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251101" TargetMode="External" /><Relationship Id="rId2" Type="http://schemas.openxmlformats.org/officeDocument/2006/relationships/hyperlink" Target="https://podminky.urs.cz/item/CS_URS_2024_02/112151111" TargetMode="External" /><Relationship Id="rId3" Type="http://schemas.openxmlformats.org/officeDocument/2006/relationships/hyperlink" Target="https://podminky.urs.cz/item/CS_URS_2024_02/112155215" TargetMode="External" /><Relationship Id="rId4" Type="http://schemas.openxmlformats.org/officeDocument/2006/relationships/hyperlink" Target="https://podminky.urs.cz/item/CS_URS_2024_02/112155315" TargetMode="External" /><Relationship Id="rId5" Type="http://schemas.openxmlformats.org/officeDocument/2006/relationships/hyperlink" Target="https://podminky.urs.cz/item/CS_URS_2024_02/112251101" TargetMode="External" /><Relationship Id="rId6" Type="http://schemas.openxmlformats.org/officeDocument/2006/relationships/hyperlink" Target="https://podminky.urs.cz/item/CS_URS_2024_02/122251103" TargetMode="External" /><Relationship Id="rId7" Type="http://schemas.openxmlformats.org/officeDocument/2006/relationships/hyperlink" Target="https://podminky.urs.cz/item/CS_URS_2024_02/151711111" TargetMode="External" /><Relationship Id="rId8" Type="http://schemas.openxmlformats.org/officeDocument/2006/relationships/hyperlink" Target="https://podminky.urs.cz/item/CS_URS_2024_02/162201401" TargetMode="External" /><Relationship Id="rId9" Type="http://schemas.openxmlformats.org/officeDocument/2006/relationships/hyperlink" Target="https://podminky.urs.cz/item/CS_URS_2024_02/162201411" TargetMode="External" /><Relationship Id="rId10" Type="http://schemas.openxmlformats.org/officeDocument/2006/relationships/hyperlink" Target="https://podminky.urs.cz/item/CS_URS_2024_02/162201421" TargetMode="External" /><Relationship Id="rId11" Type="http://schemas.openxmlformats.org/officeDocument/2006/relationships/hyperlink" Target="https://podminky.urs.cz/item/CS_URS_2024_02/162301501" TargetMode="External" /><Relationship Id="rId12" Type="http://schemas.openxmlformats.org/officeDocument/2006/relationships/hyperlink" Target="https://podminky.urs.cz/item/CS_URS_2024_02/162301931" TargetMode="External" /><Relationship Id="rId13" Type="http://schemas.openxmlformats.org/officeDocument/2006/relationships/hyperlink" Target="https://podminky.urs.cz/item/CS_URS_2024_02/162301951" TargetMode="External" /><Relationship Id="rId14" Type="http://schemas.openxmlformats.org/officeDocument/2006/relationships/hyperlink" Target="https://podminky.urs.cz/item/CS_URS_2024_02/162301971" TargetMode="External" /><Relationship Id="rId15" Type="http://schemas.openxmlformats.org/officeDocument/2006/relationships/hyperlink" Target="https://podminky.urs.cz/item/CS_URS_2024_02/162301981" TargetMode="External" /><Relationship Id="rId16" Type="http://schemas.openxmlformats.org/officeDocument/2006/relationships/hyperlink" Target="https://podminky.urs.cz/item/CS_URS_2024_02/171151103" TargetMode="External" /><Relationship Id="rId17" Type="http://schemas.openxmlformats.org/officeDocument/2006/relationships/hyperlink" Target="https://podminky.urs.cz/item/CS_URS_2024_02/162351103" TargetMode="External" /><Relationship Id="rId18" Type="http://schemas.openxmlformats.org/officeDocument/2006/relationships/hyperlink" Target="https://podminky.urs.cz/item/CS_URS_2024_02/162751117" TargetMode="External" /><Relationship Id="rId19" Type="http://schemas.openxmlformats.org/officeDocument/2006/relationships/hyperlink" Target="https://podminky.urs.cz/item/CS_URS_2024_02/162751119" TargetMode="External" /><Relationship Id="rId20" Type="http://schemas.openxmlformats.org/officeDocument/2006/relationships/hyperlink" Target="https://podminky.urs.cz/item/CS_URS_2024_02/162751137" TargetMode="External" /><Relationship Id="rId21" Type="http://schemas.openxmlformats.org/officeDocument/2006/relationships/hyperlink" Target="https://podminky.urs.cz/item/CS_URS_2024_02/162751139" TargetMode="External" /><Relationship Id="rId22" Type="http://schemas.openxmlformats.org/officeDocument/2006/relationships/hyperlink" Target="https://podminky.urs.cz/item/CS_URS_2024_02/167151111" TargetMode="External" /><Relationship Id="rId23" Type="http://schemas.openxmlformats.org/officeDocument/2006/relationships/hyperlink" Target="https://podminky.urs.cz/item/CS_URS_2024_02/174151101" TargetMode="External" /><Relationship Id="rId24" Type="http://schemas.openxmlformats.org/officeDocument/2006/relationships/hyperlink" Target="https://podminky.urs.cz/item/CS_URS_2024_02/181311103" TargetMode="External" /><Relationship Id="rId25" Type="http://schemas.openxmlformats.org/officeDocument/2006/relationships/hyperlink" Target="https://podminky.urs.cz/item/CS_URS_2024_02/181411131" TargetMode="External" /><Relationship Id="rId26" Type="http://schemas.openxmlformats.org/officeDocument/2006/relationships/hyperlink" Target="https://podminky.urs.cz/item/CS_URS_2024_02/211971122" TargetMode="External" /><Relationship Id="rId27" Type="http://schemas.openxmlformats.org/officeDocument/2006/relationships/hyperlink" Target="https://podminky.urs.cz/item/CS_URS_2024_02/212312111" TargetMode="External" /><Relationship Id="rId28" Type="http://schemas.openxmlformats.org/officeDocument/2006/relationships/hyperlink" Target="https://podminky.urs.cz/item/CS_URS_2024_02/226211613" TargetMode="External" /><Relationship Id="rId29" Type="http://schemas.openxmlformats.org/officeDocument/2006/relationships/hyperlink" Target="https://podminky.urs.cz/item/CS_URS_2024_02/281604111" TargetMode="External" /><Relationship Id="rId30" Type="http://schemas.openxmlformats.org/officeDocument/2006/relationships/hyperlink" Target="https://podminky.urs.cz/item/CS_URS_2024_02/321213345" TargetMode="External" /><Relationship Id="rId31" Type="http://schemas.openxmlformats.org/officeDocument/2006/relationships/hyperlink" Target="https://podminky.urs.cz/item/CS_URS_2024_02/321321116" TargetMode="External" /><Relationship Id="rId32" Type="http://schemas.openxmlformats.org/officeDocument/2006/relationships/hyperlink" Target="https://podminky.urs.cz/item/CS_URS_2024_02/321351010" TargetMode="External" /><Relationship Id="rId33" Type="http://schemas.openxmlformats.org/officeDocument/2006/relationships/hyperlink" Target="https://podminky.urs.cz/item/CS_URS_2024_02/321352010" TargetMode="External" /><Relationship Id="rId34" Type="http://schemas.openxmlformats.org/officeDocument/2006/relationships/hyperlink" Target="https://podminky.urs.cz/item/CS_URS_2024_02/321366111" TargetMode="External" /><Relationship Id="rId35" Type="http://schemas.openxmlformats.org/officeDocument/2006/relationships/hyperlink" Target="https://podminky.urs.cz/item/CS_URS_2024_02/321368211" TargetMode="External" /><Relationship Id="rId36" Type="http://schemas.openxmlformats.org/officeDocument/2006/relationships/hyperlink" Target="https://podminky.urs.cz/item/CS_URS_2024_02/338171113" TargetMode="External" /><Relationship Id="rId37" Type="http://schemas.openxmlformats.org/officeDocument/2006/relationships/hyperlink" Target="https://podminky.urs.cz/item/CS_URS_2024_02/348501211" TargetMode="External" /><Relationship Id="rId38" Type="http://schemas.openxmlformats.org/officeDocument/2006/relationships/hyperlink" Target="https://podminky.urs.cz/item/CS_URS_2024_02/451315114" TargetMode="External" /><Relationship Id="rId39" Type="http://schemas.openxmlformats.org/officeDocument/2006/relationships/hyperlink" Target="https://podminky.urs.cz/item/CS_URS_2024_02/877265211" TargetMode="External" /><Relationship Id="rId40" Type="http://schemas.openxmlformats.org/officeDocument/2006/relationships/hyperlink" Target="https://podminky.urs.cz/item/CS_URS_2024_02/877265221" TargetMode="External" /><Relationship Id="rId41" Type="http://schemas.openxmlformats.org/officeDocument/2006/relationships/hyperlink" Target="https://podminky.urs.cz/item/CS_URS_2024_02/877260310" TargetMode="External" /><Relationship Id="rId42" Type="http://schemas.openxmlformats.org/officeDocument/2006/relationships/hyperlink" Target="https://podminky.urs.cz/item/CS_URS_2024_02/966003818" TargetMode="External" /><Relationship Id="rId43" Type="http://schemas.openxmlformats.org/officeDocument/2006/relationships/hyperlink" Target="https://podminky.urs.cz/item/CS_URS_2024_02/977211111" TargetMode="External" /><Relationship Id="rId44" Type="http://schemas.openxmlformats.org/officeDocument/2006/relationships/hyperlink" Target="https://podminky.urs.cz/item/CS_URS_2024_02/985111213" TargetMode="External" /><Relationship Id="rId45" Type="http://schemas.openxmlformats.org/officeDocument/2006/relationships/hyperlink" Target="https://podminky.urs.cz/item/CS_URS_2024_02/985112112" TargetMode="External" /><Relationship Id="rId46" Type="http://schemas.openxmlformats.org/officeDocument/2006/relationships/hyperlink" Target="https://podminky.urs.cz/item/CS_URS_2024_02/985113111" TargetMode="External" /><Relationship Id="rId47" Type="http://schemas.openxmlformats.org/officeDocument/2006/relationships/hyperlink" Target="https://podminky.urs.cz/item/CS_URS_2024_02/985121122" TargetMode="External" /><Relationship Id="rId48" Type="http://schemas.openxmlformats.org/officeDocument/2006/relationships/hyperlink" Target="https://podminky.urs.cz/item/CS_URS_2024_02/985311112" TargetMode="External" /><Relationship Id="rId49" Type="http://schemas.openxmlformats.org/officeDocument/2006/relationships/hyperlink" Target="https://podminky.urs.cz/item/CS_URS_2024_02/985311912" TargetMode="External" /><Relationship Id="rId50" Type="http://schemas.openxmlformats.org/officeDocument/2006/relationships/hyperlink" Target="https://podminky.urs.cz/item/CS_URS_2024_02/985323111" TargetMode="External" /><Relationship Id="rId51" Type="http://schemas.openxmlformats.org/officeDocument/2006/relationships/hyperlink" Target="https://podminky.urs.cz/item/CS_URS_2024_02/985331215" TargetMode="External" /><Relationship Id="rId52" Type="http://schemas.openxmlformats.org/officeDocument/2006/relationships/hyperlink" Target="https://podminky.urs.cz/item/CS_URS_2024_02/997013501" TargetMode="External" /><Relationship Id="rId53" Type="http://schemas.openxmlformats.org/officeDocument/2006/relationships/hyperlink" Target="https://podminky.urs.cz/item/CS_URS_2024_02/997013509" TargetMode="External" /><Relationship Id="rId54" Type="http://schemas.openxmlformats.org/officeDocument/2006/relationships/hyperlink" Target="https://podminky.urs.cz/item/CS_URS_2024_02/998332011" TargetMode="External" /><Relationship Id="rId5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251101" TargetMode="External" /><Relationship Id="rId2" Type="http://schemas.openxmlformats.org/officeDocument/2006/relationships/hyperlink" Target="https://podminky.urs.cz/item/CS_URS_2024_02/112151111" TargetMode="External" /><Relationship Id="rId3" Type="http://schemas.openxmlformats.org/officeDocument/2006/relationships/hyperlink" Target="https://podminky.urs.cz/item/CS_URS_2024_02/112155215" TargetMode="External" /><Relationship Id="rId4" Type="http://schemas.openxmlformats.org/officeDocument/2006/relationships/hyperlink" Target="https://podminky.urs.cz/item/CS_URS_2024_02/112155315" TargetMode="External" /><Relationship Id="rId5" Type="http://schemas.openxmlformats.org/officeDocument/2006/relationships/hyperlink" Target="https://podminky.urs.cz/item/CS_URS_2024_02/112251101" TargetMode="External" /><Relationship Id="rId6" Type="http://schemas.openxmlformats.org/officeDocument/2006/relationships/hyperlink" Target="https://podminky.urs.cz/item/CS_URS_2024_02/132251101" TargetMode="External" /><Relationship Id="rId7" Type="http://schemas.openxmlformats.org/officeDocument/2006/relationships/hyperlink" Target="https://podminky.urs.cz/item/CS_URS_2024_02/162201401" TargetMode="External" /><Relationship Id="rId8" Type="http://schemas.openxmlformats.org/officeDocument/2006/relationships/hyperlink" Target="https://podminky.urs.cz/item/CS_URS_2024_02/162201411" TargetMode="External" /><Relationship Id="rId9" Type="http://schemas.openxmlformats.org/officeDocument/2006/relationships/hyperlink" Target="https://podminky.urs.cz/item/CS_URS_2024_02/162201421" TargetMode="External" /><Relationship Id="rId10" Type="http://schemas.openxmlformats.org/officeDocument/2006/relationships/hyperlink" Target="https://podminky.urs.cz/item/CS_URS_2024_02/162301501" TargetMode="External" /><Relationship Id="rId11" Type="http://schemas.openxmlformats.org/officeDocument/2006/relationships/hyperlink" Target="https://podminky.urs.cz/item/CS_URS_2024_02/162301931" TargetMode="External" /><Relationship Id="rId12" Type="http://schemas.openxmlformats.org/officeDocument/2006/relationships/hyperlink" Target="https://podminky.urs.cz/item/CS_URS_2024_02/162301951" TargetMode="External" /><Relationship Id="rId13" Type="http://schemas.openxmlformats.org/officeDocument/2006/relationships/hyperlink" Target="https://podminky.urs.cz/item/CS_URS_2024_02/162301971" TargetMode="External" /><Relationship Id="rId14" Type="http://schemas.openxmlformats.org/officeDocument/2006/relationships/hyperlink" Target="https://podminky.urs.cz/item/CS_URS_2024_02/162301981" TargetMode="External" /><Relationship Id="rId15" Type="http://schemas.openxmlformats.org/officeDocument/2006/relationships/hyperlink" Target="https://podminky.urs.cz/item/CS_URS_2024_02/162351103" TargetMode="External" /><Relationship Id="rId16" Type="http://schemas.openxmlformats.org/officeDocument/2006/relationships/hyperlink" Target="https://podminky.urs.cz/item/CS_URS_2024_02/162751117" TargetMode="External" /><Relationship Id="rId17" Type="http://schemas.openxmlformats.org/officeDocument/2006/relationships/hyperlink" Target="https://podminky.urs.cz/item/CS_URS_2024_02/162751119" TargetMode="External" /><Relationship Id="rId18" Type="http://schemas.openxmlformats.org/officeDocument/2006/relationships/hyperlink" Target="https://podminky.urs.cz/item/CS_URS_2024_02/162751137" TargetMode="External" /><Relationship Id="rId19" Type="http://schemas.openxmlformats.org/officeDocument/2006/relationships/hyperlink" Target="https://podminky.urs.cz/item/CS_URS_2024_02/162751139" TargetMode="External" /><Relationship Id="rId20" Type="http://schemas.openxmlformats.org/officeDocument/2006/relationships/hyperlink" Target="https://podminky.urs.cz/item/CS_URS_2024_02/167151111" TargetMode="External" /><Relationship Id="rId21" Type="http://schemas.openxmlformats.org/officeDocument/2006/relationships/hyperlink" Target="https://podminky.urs.cz/item/CS_URS_2024_02/174151101" TargetMode="External" /><Relationship Id="rId22" Type="http://schemas.openxmlformats.org/officeDocument/2006/relationships/hyperlink" Target="https://podminky.urs.cz/item/CS_URS_2024_02/181311103" TargetMode="External" /><Relationship Id="rId23" Type="http://schemas.openxmlformats.org/officeDocument/2006/relationships/hyperlink" Target="https://podminky.urs.cz/item/CS_URS_2024_02/181411131" TargetMode="External" /><Relationship Id="rId24" Type="http://schemas.openxmlformats.org/officeDocument/2006/relationships/hyperlink" Target="https://podminky.urs.cz/item/CS_URS_2024_02/274313611" TargetMode="External" /><Relationship Id="rId25" Type="http://schemas.openxmlformats.org/officeDocument/2006/relationships/hyperlink" Target="https://podminky.urs.cz/item/CS_URS_2024_02/311231115" TargetMode="External" /><Relationship Id="rId26" Type="http://schemas.openxmlformats.org/officeDocument/2006/relationships/hyperlink" Target="https://podminky.urs.cz/item/CS_URS_2024_02/321213345" TargetMode="External" /><Relationship Id="rId27" Type="http://schemas.openxmlformats.org/officeDocument/2006/relationships/hyperlink" Target="https://podminky.urs.cz/item/CS_URS_2024_02/321321116" TargetMode="External" /><Relationship Id="rId28" Type="http://schemas.openxmlformats.org/officeDocument/2006/relationships/hyperlink" Target="https://podminky.urs.cz/item/CS_URS_2024_02/321351010" TargetMode="External" /><Relationship Id="rId29" Type="http://schemas.openxmlformats.org/officeDocument/2006/relationships/hyperlink" Target="https://podminky.urs.cz/item/CS_URS_2024_02/321352010" TargetMode="External" /><Relationship Id="rId30" Type="http://schemas.openxmlformats.org/officeDocument/2006/relationships/hyperlink" Target="https://podminky.urs.cz/item/CS_URS_2024_02/321366111" TargetMode="External" /><Relationship Id="rId31" Type="http://schemas.openxmlformats.org/officeDocument/2006/relationships/hyperlink" Target="https://podminky.urs.cz/item/CS_URS_2024_02/321368211" TargetMode="External" /><Relationship Id="rId32" Type="http://schemas.openxmlformats.org/officeDocument/2006/relationships/hyperlink" Target="https://podminky.urs.cz/item/CS_URS_2024_02/451315114" TargetMode="External" /><Relationship Id="rId33" Type="http://schemas.openxmlformats.org/officeDocument/2006/relationships/hyperlink" Target="https://podminky.urs.cz/item/CS_URS_2024_02/622331101" TargetMode="External" /><Relationship Id="rId34" Type="http://schemas.openxmlformats.org/officeDocument/2006/relationships/hyperlink" Target="https://podminky.urs.cz/item/CS_URS_2024_02/961044111" TargetMode="External" /><Relationship Id="rId35" Type="http://schemas.openxmlformats.org/officeDocument/2006/relationships/hyperlink" Target="https://podminky.urs.cz/item/CS_URS_2024_02/962032241" TargetMode="External" /><Relationship Id="rId36" Type="http://schemas.openxmlformats.org/officeDocument/2006/relationships/hyperlink" Target="https://podminky.urs.cz/item/CS_URS_2024_02/997013501" TargetMode="External" /><Relationship Id="rId37" Type="http://schemas.openxmlformats.org/officeDocument/2006/relationships/hyperlink" Target="https://podminky.urs.cz/item/CS_URS_2024_02/997013509" TargetMode="External" /><Relationship Id="rId38" Type="http://schemas.openxmlformats.org/officeDocument/2006/relationships/hyperlink" Target="https://podminky.urs.cz/item/CS_URS_2024_02/998332011" TargetMode="External" /><Relationship Id="rId3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11101" TargetMode="External" /><Relationship Id="rId2" Type="http://schemas.openxmlformats.org/officeDocument/2006/relationships/hyperlink" Target="https://podminky.urs.cz/item/CS_URS_2024_02/111251101" TargetMode="External" /><Relationship Id="rId3" Type="http://schemas.openxmlformats.org/officeDocument/2006/relationships/hyperlink" Target="https://podminky.urs.cz/item/CS_URS_2024_02/112155315" TargetMode="External" /><Relationship Id="rId4" Type="http://schemas.openxmlformats.org/officeDocument/2006/relationships/hyperlink" Target="https://podminky.urs.cz/item/CS_URS_2024_02/121151103" TargetMode="External" /><Relationship Id="rId5" Type="http://schemas.openxmlformats.org/officeDocument/2006/relationships/hyperlink" Target="https://podminky.urs.cz/item/CS_URS_2024_02/162301501" TargetMode="External" /><Relationship Id="rId6" Type="http://schemas.openxmlformats.org/officeDocument/2006/relationships/hyperlink" Target="https://podminky.urs.cz/item/CS_URS_2024_02/162301981" TargetMode="External" /><Relationship Id="rId7" Type="http://schemas.openxmlformats.org/officeDocument/2006/relationships/hyperlink" Target="https://podminky.urs.cz/item/CS_URS_2024_02/162351103" TargetMode="External" /><Relationship Id="rId8" Type="http://schemas.openxmlformats.org/officeDocument/2006/relationships/hyperlink" Target="https://podminky.urs.cz/item/CS_URS_2024_02/162751117" TargetMode="External" /><Relationship Id="rId9" Type="http://schemas.openxmlformats.org/officeDocument/2006/relationships/hyperlink" Target="https://podminky.urs.cz/item/CS_URS_2024_02/162751119" TargetMode="External" /><Relationship Id="rId10" Type="http://schemas.openxmlformats.org/officeDocument/2006/relationships/hyperlink" Target="https://podminky.urs.cz/item/CS_URS_2024_02/162751137" TargetMode="External" /><Relationship Id="rId11" Type="http://schemas.openxmlformats.org/officeDocument/2006/relationships/hyperlink" Target="https://podminky.urs.cz/item/CS_URS_2024_02/162751139" TargetMode="External" /><Relationship Id="rId12" Type="http://schemas.openxmlformats.org/officeDocument/2006/relationships/hyperlink" Target="https://podminky.urs.cz/item/CS_URS_2024_02/167151111" TargetMode="External" /><Relationship Id="rId13" Type="http://schemas.openxmlformats.org/officeDocument/2006/relationships/hyperlink" Target="https://podminky.urs.cz/item/CS_URS_2024_02/174151101" TargetMode="External" /><Relationship Id="rId14" Type="http://schemas.openxmlformats.org/officeDocument/2006/relationships/hyperlink" Target="https://podminky.urs.cz/item/CS_URS_2024_02/181311103" TargetMode="External" /><Relationship Id="rId15" Type="http://schemas.openxmlformats.org/officeDocument/2006/relationships/hyperlink" Target="https://podminky.urs.cz/item/CS_URS_2024_02/181411131" TargetMode="External" /><Relationship Id="rId16" Type="http://schemas.openxmlformats.org/officeDocument/2006/relationships/hyperlink" Target="https://podminky.urs.cz/item/CS_URS_2024_02/211971122" TargetMode="External" /><Relationship Id="rId17" Type="http://schemas.openxmlformats.org/officeDocument/2006/relationships/hyperlink" Target="https://podminky.urs.cz/item/CS_URS_2024_02/212312111" TargetMode="External" /><Relationship Id="rId18" Type="http://schemas.openxmlformats.org/officeDocument/2006/relationships/hyperlink" Target="https://podminky.urs.cz/item/CS_URS_2024_02/273313511" TargetMode="External" /><Relationship Id="rId19" Type="http://schemas.openxmlformats.org/officeDocument/2006/relationships/hyperlink" Target="https://podminky.urs.cz/item/CS_URS_2024_02/321213345" TargetMode="External" /><Relationship Id="rId20" Type="http://schemas.openxmlformats.org/officeDocument/2006/relationships/hyperlink" Target="https://podminky.urs.cz/item/CS_URS_2024_02/321321115" TargetMode="External" /><Relationship Id="rId21" Type="http://schemas.openxmlformats.org/officeDocument/2006/relationships/hyperlink" Target="https://podminky.urs.cz/item/CS_URS_2024_02/321351010" TargetMode="External" /><Relationship Id="rId22" Type="http://schemas.openxmlformats.org/officeDocument/2006/relationships/hyperlink" Target="https://podminky.urs.cz/item/CS_URS_2024_02/321352010" TargetMode="External" /><Relationship Id="rId23" Type="http://schemas.openxmlformats.org/officeDocument/2006/relationships/hyperlink" Target="https://podminky.urs.cz/item/CS_URS_2024_02/321366111" TargetMode="External" /><Relationship Id="rId24" Type="http://schemas.openxmlformats.org/officeDocument/2006/relationships/hyperlink" Target="https://podminky.urs.cz/item/CS_URS_2024_02/321368211" TargetMode="External" /><Relationship Id="rId25" Type="http://schemas.openxmlformats.org/officeDocument/2006/relationships/hyperlink" Target="https://podminky.urs.cz/item/CS_URS_2024_02/451315114" TargetMode="External" /><Relationship Id="rId26" Type="http://schemas.openxmlformats.org/officeDocument/2006/relationships/hyperlink" Target="https://podminky.urs.cz/item/CS_URS_2024_02/877265221" TargetMode="External" /><Relationship Id="rId27" Type="http://schemas.openxmlformats.org/officeDocument/2006/relationships/hyperlink" Target="https://podminky.urs.cz/item/CS_URS_2024_02/877260310" TargetMode="External" /><Relationship Id="rId28" Type="http://schemas.openxmlformats.org/officeDocument/2006/relationships/hyperlink" Target="https://podminky.urs.cz/item/CS_URS_2024_02/961044111" TargetMode="External" /><Relationship Id="rId29" Type="http://schemas.openxmlformats.org/officeDocument/2006/relationships/hyperlink" Target="https://podminky.urs.cz/item/CS_URS_2024_02/961055111" TargetMode="External" /><Relationship Id="rId30" Type="http://schemas.openxmlformats.org/officeDocument/2006/relationships/hyperlink" Target="https://podminky.urs.cz/item/CS_URS_2024_02/966005111" TargetMode="External" /><Relationship Id="rId31" Type="http://schemas.openxmlformats.org/officeDocument/2006/relationships/hyperlink" Target="https://podminky.urs.cz/item/CS_URS_2024_02/997013501" TargetMode="External" /><Relationship Id="rId32" Type="http://schemas.openxmlformats.org/officeDocument/2006/relationships/hyperlink" Target="https://podminky.urs.cz/item/CS_URS_2024_02/997013509" TargetMode="External" /><Relationship Id="rId33" Type="http://schemas.openxmlformats.org/officeDocument/2006/relationships/hyperlink" Target="https://podminky.urs.cz/item/CS_URS_2024_02/998332011" TargetMode="External" /><Relationship Id="rId3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62351103" TargetMode="External" /><Relationship Id="rId2" Type="http://schemas.openxmlformats.org/officeDocument/2006/relationships/hyperlink" Target="https://podminky.urs.cz/item/CS_URS_2024_02/162751117" TargetMode="External" /><Relationship Id="rId3" Type="http://schemas.openxmlformats.org/officeDocument/2006/relationships/hyperlink" Target="https://podminky.urs.cz/item/CS_URS_2024_02/162751119" TargetMode="External" /><Relationship Id="rId4" Type="http://schemas.openxmlformats.org/officeDocument/2006/relationships/hyperlink" Target="https://podminky.urs.cz/item/CS_URS_2024_02/162751137" TargetMode="External" /><Relationship Id="rId5" Type="http://schemas.openxmlformats.org/officeDocument/2006/relationships/hyperlink" Target="https://podminky.urs.cz/item/CS_URS_2024_02/162751139" TargetMode="External" /><Relationship Id="rId6" Type="http://schemas.openxmlformats.org/officeDocument/2006/relationships/hyperlink" Target="https://podminky.urs.cz/item/CS_URS_2024_02/167151101" TargetMode="External" /><Relationship Id="rId7" Type="http://schemas.openxmlformats.org/officeDocument/2006/relationships/hyperlink" Target="https://podminky.urs.cz/item/CS_URS_2024_02/167151102" TargetMode="External" /><Relationship Id="rId8" Type="http://schemas.openxmlformats.org/officeDocument/2006/relationships/hyperlink" Target="https://podminky.urs.cz/item/CS_URS_2024_02/174151101" TargetMode="External" /><Relationship Id="rId9" Type="http://schemas.openxmlformats.org/officeDocument/2006/relationships/hyperlink" Target="https://podminky.urs.cz/item/CS_URS_2024_02/321321115" TargetMode="External" /><Relationship Id="rId10" Type="http://schemas.openxmlformats.org/officeDocument/2006/relationships/hyperlink" Target="https://podminky.urs.cz/item/CS_URS_2024_02/321351010" TargetMode="External" /><Relationship Id="rId11" Type="http://schemas.openxmlformats.org/officeDocument/2006/relationships/hyperlink" Target="https://podminky.urs.cz/item/CS_URS_2024_02/321352010" TargetMode="External" /><Relationship Id="rId12" Type="http://schemas.openxmlformats.org/officeDocument/2006/relationships/hyperlink" Target="https://podminky.urs.cz/item/CS_URS_2024_02/321366111" TargetMode="External" /><Relationship Id="rId13" Type="http://schemas.openxmlformats.org/officeDocument/2006/relationships/hyperlink" Target="https://podminky.urs.cz/item/CS_URS_2024_02/628635552" TargetMode="External" /><Relationship Id="rId14" Type="http://schemas.openxmlformats.org/officeDocument/2006/relationships/hyperlink" Target="https://podminky.urs.cz/item/CS_URS_2024_02/985131111" TargetMode="External" /><Relationship Id="rId15" Type="http://schemas.openxmlformats.org/officeDocument/2006/relationships/hyperlink" Target="https://podminky.urs.cz/item/CS_URS_2024_02/985323111" TargetMode="External" /><Relationship Id="rId16" Type="http://schemas.openxmlformats.org/officeDocument/2006/relationships/hyperlink" Target="https://podminky.urs.cz/item/CS_URS_2024_02/985331213" TargetMode="External" /><Relationship Id="rId17" Type="http://schemas.openxmlformats.org/officeDocument/2006/relationships/hyperlink" Target="https://podminky.urs.cz/item/CS_URS_2024_02/998332011" TargetMode="External" /><Relationship Id="rId1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251101" TargetMode="External" /><Relationship Id="rId2" Type="http://schemas.openxmlformats.org/officeDocument/2006/relationships/hyperlink" Target="https://podminky.urs.cz/item/CS_URS_2024_02/112151113" TargetMode="External" /><Relationship Id="rId3" Type="http://schemas.openxmlformats.org/officeDocument/2006/relationships/hyperlink" Target="https://podminky.urs.cz/item/CS_URS_2024_02/112151114" TargetMode="External" /><Relationship Id="rId4" Type="http://schemas.openxmlformats.org/officeDocument/2006/relationships/hyperlink" Target="https://podminky.urs.cz/item/CS_URS_2024_02/112151115" TargetMode="External" /><Relationship Id="rId5" Type="http://schemas.openxmlformats.org/officeDocument/2006/relationships/hyperlink" Target="https://podminky.urs.cz/item/CS_URS_2024_02/112151116" TargetMode="External" /><Relationship Id="rId6" Type="http://schemas.openxmlformats.org/officeDocument/2006/relationships/hyperlink" Target="https://podminky.urs.cz/item/CS_URS_2024_02/112155221" TargetMode="External" /><Relationship Id="rId7" Type="http://schemas.openxmlformats.org/officeDocument/2006/relationships/hyperlink" Target="https://podminky.urs.cz/item/CS_URS_2024_02/112155225" TargetMode="External" /><Relationship Id="rId8" Type="http://schemas.openxmlformats.org/officeDocument/2006/relationships/hyperlink" Target="https://podminky.urs.cz/item/CS_URS_2024_02/112155315" TargetMode="External" /><Relationship Id="rId9" Type="http://schemas.openxmlformats.org/officeDocument/2006/relationships/hyperlink" Target="https://podminky.urs.cz/item/CS_URS_2024_02/112251102" TargetMode="External" /><Relationship Id="rId10" Type="http://schemas.openxmlformats.org/officeDocument/2006/relationships/hyperlink" Target="https://podminky.urs.cz/item/CS_URS_2024_02/112251103" TargetMode="External" /><Relationship Id="rId11" Type="http://schemas.openxmlformats.org/officeDocument/2006/relationships/hyperlink" Target="https://podminky.urs.cz/item/CS_URS_2024_02/162301501" TargetMode="External" /><Relationship Id="rId12" Type="http://schemas.openxmlformats.org/officeDocument/2006/relationships/hyperlink" Target="https://podminky.urs.cz/item/CS_URS_2024_02/162301981" TargetMode="External" /><Relationship Id="rId13" Type="http://schemas.openxmlformats.org/officeDocument/2006/relationships/hyperlink" Target="https://podminky.urs.cz/item/CS_URS_2024_02/162351103" TargetMode="External" /><Relationship Id="rId14" Type="http://schemas.openxmlformats.org/officeDocument/2006/relationships/hyperlink" Target="https://podminky.urs.cz/item/CS_URS_2024_02/162751117" TargetMode="External" /><Relationship Id="rId15" Type="http://schemas.openxmlformats.org/officeDocument/2006/relationships/hyperlink" Target="https://podminky.urs.cz/item/CS_URS_2024_02/162751119" TargetMode="External" /><Relationship Id="rId16" Type="http://schemas.openxmlformats.org/officeDocument/2006/relationships/hyperlink" Target="https://podminky.urs.cz/item/CS_URS_2024_02/162751137" TargetMode="External" /><Relationship Id="rId17" Type="http://schemas.openxmlformats.org/officeDocument/2006/relationships/hyperlink" Target="https://podminky.urs.cz/item/CS_URS_2024_02/162751139" TargetMode="External" /><Relationship Id="rId18" Type="http://schemas.openxmlformats.org/officeDocument/2006/relationships/hyperlink" Target="https://podminky.urs.cz/item/CS_URS_2024_02/167151111" TargetMode="External" /><Relationship Id="rId19" Type="http://schemas.openxmlformats.org/officeDocument/2006/relationships/hyperlink" Target="https://podminky.urs.cz/item/CS_URS_2024_02/174151101" TargetMode="External" /><Relationship Id="rId20" Type="http://schemas.openxmlformats.org/officeDocument/2006/relationships/hyperlink" Target="https://podminky.urs.cz/item/CS_URS_2024_02/181311103" TargetMode="External" /><Relationship Id="rId21" Type="http://schemas.openxmlformats.org/officeDocument/2006/relationships/hyperlink" Target="https://podminky.urs.cz/item/CS_URS_2024_02/181411131" TargetMode="External" /><Relationship Id="rId22" Type="http://schemas.openxmlformats.org/officeDocument/2006/relationships/hyperlink" Target="https://podminky.urs.cz/item/CS_URS_2024_02/211971122" TargetMode="External" /><Relationship Id="rId23" Type="http://schemas.openxmlformats.org/officeDocument/2006/relationships/hyperlink" Target="https://podminky.urs.cz/item/CS_URS_2024_02/212312111" TargetMode="External" /><Relationship Id="rId24" Type="http://schemas.openxmlformats.org/officeDocument/2006/relationships/hyperlink" Target="https://podminky.urs.cz/item/CS_URS_2024_02/321213345" TargetMode="External" /><Relationship Id="rId25" Type="http://schemas.openxmlformats.org/officeDocument/2006/relationships/hyperlink" Target="https://podminky.urs.cz/item/CS_URS_2024_02/321321116" TargetMode="External" /><Relationship Id="rId26" Type="http://schemas.openxmlformats.org/officeDocument/2006/relationships/hyperlink" Target="https://podminky.urs.cz/item/CS_URS_2024_02/321351010" TargetMode="External" /><Relationship Id="rId27" Type="http://schemas.openxmlformats.org/officeDocument/2006/relationships/hyperlink" Target="https://podminky.urs.cz/item/CS_URS_2024_02/321352010" TargetMode="External" /><Relationship Id="rId28" Type="http://schemas.openxmlformats.org/officeDocument/2006/relationships/hyperlink" Target="https://podminky.urs.cz/item/CS_URS_2024_02/321366111" TargetMode="External" /><Relationship Id="rId29" Type="http://schemas.openxmlformats.org/officeDocument/2006/relationships/hyperlink" Target="https://podminky.urs.cz/item/CS_URS_2024_02/321368211" TargetMode="External" /><Relationship Id="rId30" Type="http://schemas.openxmlformats.org/officeDocument/2006/relationships/hyperlink" Target="https://podminky.urs.cz/item/CS_URS_2024_02/451315114" TargetMode="External" /><Relationship Id="rId31" Type="http://schemas.openxmlformats.org/officeDocument/2006/relationships/hyperlink" Target="https://podminky.urs.cz/item/CS_URS_2024_02/463211153" TargetMode="External" /><Relationship Id="rId32" Type="http://schemas.openxmlformats.org/officeDocument/2006/relationships/hyperlink" Target="https://podminky.urs.cz/item/CS_URS_2024_02/877265211" TargetMode="External" /><Relationship Id="rId33" Type="http://schemas.openxmlformats.org/officeDocument/2006/relationships/hyperlink" Target="https://podminky.urs.cz/item/CS_URS_2024_02/877265221" TargetMode="External" /><Relationship Id="rId34" Type="http://schemas.openxmlformats.org/officeDocument/2006/relationships/hyperlink" Target="https://podminky.urs.cz/item/CS_URS_2024_02/877260310" TargetMode="External" /><Relationship Id="rId35" Type="http://schemas.openxmlformats.org/officeDocument/2006/relationships/hyperlink" Target="https://podminky.urs.cz/item/CS_URS_2024_02/998332011" TargetMode="External" /><Relationship Id="rId36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62351103" TargetMode="External" /><Relationship Id="rId2" Type="http://schemas.openxmlformats.org/officeDocument/2006/relationships/hyperlink" Target="https://podminky.urs.cz/item/CS_URS_2024_02/162751117" TargetMode="External" /><Relationship Id="rId3" Type="http://schemas.openxmlformats.org/officeDocument/2006/relationships/hyperlink" Target="https://podminky.urs.cz/item/CS_URS_2024_02/162751119" TargetMode="External" /><Relationship Id="rId4" Type="http://schemas.openxmlformats.org/officeDocument/2006/relationships/hyperlink" Target="https://podminky.urs.cz/item/CS_URS_2024_02/162751137" TargetMode="External" /><Relationship Id="rId5" Type="http://schemas.openxmlformats.org/officeDocument/2006/relationships/hyperlink" Target="https://podminky.urs.cz/item/CS_URS_2024_02/162751139" TargetMode="External" /><Relationship Id="rId6" Type="http://schemas.openxmlformats.org/officeDocument/2006/relationships/hyperlink" Target="https://podminky.urs.cz/item/CS_URS_2024_02/167151111" TargetMode="External" /><Relationship Id="rId7" Type="http://schemas.openxmlformats.org/officeDocument/2006/relationships/hyperlink" Target="https://podminky.urs.cz/item/CS_URS_2024_02/174151101" TargetMode="External" /><Relationship Id="rId8" Type="http://schemas.openxmlformats.org/officeDocument/2006/relationships/hyperlink" Target="https://podminky.urs.cz/item/CS_URS_2024_02/181311103" TargetMode="External" /><Relationship Id="rId9" Type="http://schemas.openxmlformats.org/officeDocument/2006/relationships/hyperlink" Target="https://podminky.urs.cz/item/CS_URS_2024_02/181411131" TargetMode="External" /><Relationship Id="rId10" Type="http://schemas.openxmlformats.org/officeDocument/2006/relationships/hyperlink" Target="https://podminky.urs.cz/item/CS_URS_2024_02/321213345" TargetMode="External" /><Relationship Id="rId11" Type="http://schemas.openxmlformats.org/officeDocument/2006/relationships/hyperlink" Target="https://podminky.urs.cz/item/CS_URS_2024_02/321321116" TargetMode="External" /><Relationship Id="rId12" Type="http://schemas.openxmlformats.org/officeDocument/2006/relationships/hyperlink" Target="https://podminky.urs.cz/item/CS_URS_2024_02/321351010" TargetMode="External" /><Relationship Id="rId13" Type="http://schemas.openxmlformats.org/officeDocument/2006/relationships/hyperlink" Target="https://podminky.urs.cz/item/CS_URS_2024_02/321352010" TargetMode="External" /><Relationship Id="rId14" Type="http://schemas.openxmlformats.org/officeDocument/2006/relationships/hyperlink" Target="https://podminky.urs.cz/item/CS_URS_2024_02/321366111" TargetMode="External" /><Relationship Id="rId15" Type="http://schemas.openxmlformats.org/officeDocument/2006/relationships/hyperlink" Target="https://podminky.urs.cz/item/CS_URS_2024_02/321368211" TargetMode="External" /><Relationship Id="rId16" Type="http://schemas.openxmlformats.org/officeDocument/2006/relationships/hyperlink" Target="https://podminky.urs.cz/item/CS_URS_2024_02/451315114" TargetMode="External" /><Relationship Id="rId17" Type="http://schemas.openxmlformats.org/officeDocument/2006/relationships/hyperlink" Target="https://podminky.urs.cz/item/CS_URS_2024_02/998332011" TargetMode="External" /><Relationship Id="rId1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122" TargetMode="External" /><Relationship Id="rId2" Type="http://schemas.openxmlformats.org/officeDocument/2006/relationships/hyperlink" Target="https://podminky.urs.cz/item/CS_URS_2024_02/113107141" TargetMode="External" /><Relationship Id="rId3" Type="http://schemas.openxmlformats.org/officeDocument/2006/relationships/hyperlink" Target="https://podminky.urs.cz/item/CS_URS_2024_02/122211101" TargetMode="External" /><Relationship Id="rId4" Type="http://schemas.openxmlformats.org/officeDocument/2006/relationships/hyperlink" Target="https://podminky.urs.cz/item/CS_URS_2024_02/122311101" TargetMode="External" /><Relationship Id="rId5" Type="http://schemas.openxmlformats.org/officeDocument/2006/relationships/hyperlink" Target="https://podminky.urs.cz/item/CS_URS_2024_02/132312131" TargetMode="External" /><Relationship Id="rId6" Type="http://schemas.openxmlformats.org/officeDocument/2006/relationships/hyperlink" Target="https://podminky.urs.cz/item/CS_URS_2024_02/162751117" TargetMode="External" /><Relationship Id="rId7" Type="http://schemas.openxmlformats.org/officeDocument/2006/relationships/hyperlink" Target="https://podminky.urs.cz/item/CS_URS_2024_02/162751137" TargetMode="External" /><Relationship Id="rId8" Type="http://schemas.openxmlformats.org/officeDocument/2006/relationships/hyperlink" Target="https://podminky.urs.cz/item/CS_URS_2024_02/175111101" TargetMode="External" /><Relationship Id="rId9" Type="http://schemas.openxmlformats.org/officeDocument/2006/relationships/hyperlink" Target="https://podminky.urs.cz/item/CS_URS_2024_02/451573111" TargetMode="External" /><Relationship Id="rId10" Type="http://schemas.openxmlformats.org/officeDocument/2006/relationships/hyperlink" Target="https://podminky.urs.cz/item/CS_URS_2024_02/596211113" TargetMode="External" /><Relationship Id="rId11" Type="http://schemas.openxmlformats.org/officeDocument/2006/relationships/hyperlink" Target="https://podminky.urs.cz/item/CS_URS_2024_02/871313122" TargetMode="External" /><Relationship Id="rId12" Type="http://schemas.openxmlformats.org/officeDocument/2006/relationships/hyperlink" Target="https://podminky.urs.cz/item/CS_URS_2024_02/899722112" TargetMode="External" /><Relationship Id="rId13" Type="http://schemas.openxmlformats.org/officeDocument/2006/relationships/hyperlink" Target="https://podminky.urs.cz/item/CS_URS_2024_02/935113111" TargetMode="External" /><Relationship Id="rId14" Type="http://schemas.openxmlformats.org/officeDocument/2006/relationships/hyperlink" Target="https://podminky.urs.cz/item/CS_URS_2024_02/985111232" TargetMode="External" /><Relationship Id="rId15" Type="http://schemas.openxmlformats.org/officeDocument/2006/relationships/hyperlink" Target="https://podminky.urs.cz/item/CS_URS_2024_02/997221551" TargetMode="External" /><Relationship Id="rId16" Type="http://schemas.openxmlformats.org/officeDocument/2006/relationships/hyperlink" Target="https://podminky.urs.cz/item/CS_URS_2024_02/997221559" TargetMode="External" /><Relationship Id="rId17" Type="http://schemas.openxmlformats.org/officeDocument/2006/relationships/hyperlink" Target="https://podminky.urs.cz/item/CS_URS_2024_02/997221561" TargetMode="External" /><Relationship Id="rId18" Type="http://schemas.openxmlformats.org/officeDocument/2006/relationships/hyperlink" Target="https://podminky.urs.cz/item/CS_URS_2024_02/997221569" TargetMode="External" /><Relationship Id="rId19" Type="http://schemas.openxmlformats.org/officeDocument/2006/relationships/hyperlink" Target="https://podminky.urs.cz/item/CS_URS_2024_02/998225111" TargetMode="External" /><Relationship Id="rId20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19_278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Brozany nad Ohří - Mlýnský náhon v ř. km 2,191 - 2,458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Brozany nad Ohří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4. 11. 2024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Městys Brozany nad Ohří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AZ Consult spol. s r.o.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Dagmar Sedláčková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ROUND(AG55+AG58+AG64+AG65,2)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ROUND(AS55+AS58+AS64+AS65,2)</f>
        <v>0</v>
      </c>
      <c r="AT54" s="108">
        <f>ROUND(SUM(AV54:AW54),2)</f>
        <v>0</v>
      </c>
      <c r="AU54" s="109">
        <f>ROUND(AU55+AU58+AU64+AU65,5)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ROUND(AZ55+AZ58+AZ64+AZ65,2)</f>
        <v>0</v>
      </c>
      <c r="BA54" s="108">
        <f>ROUND(BA55+BA58+BA64+BA65,2)</f>
        <v>0</v>
      </c>
      <c r="BB54" s="108">
        <f>ROUND(BB55+BB58+BB64+BB65,2)</f>
        <v>0</v>
      </c>
      <c r="BC54" s="108">
        <f>ROUND(BC55+BC58+BC64+BC65,2)</f>
        <v>0</v>
      </c>
      <c r="BD54" s="110">
        <f>ROUND(BD55+BD58+BD64+BD65,2)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24.75" customHeight="1">
      <c r="A55" s="7"/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ROUND(SUM(AG56:AG57),2)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78</v>
      </c>
      <c r="AR55" s="120"/>
      <c r="AS55" s="121">
        <f>ROUND(SUM(AS56:AS57),2)</f>
        <v>0</v>
      </c>
      <c r="AT55" s="122">
        <f>ROUND(SUM(AV55:AW55),2)</f>
        <v>0</v>
      </c>
      <c r="AU55" s="123">
        <f>ROUND(SUM(AU56:AU57),5)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ROUND(SUM(AZ56:AZ57),2)</f>
        <v>0</v>
      </c>
      <c r="BA55" s="122">
        <f>ROUND(SUM(BA56:BA57),2)</f>
        <v>0</v>
      </c>
      <c r="BB55" s="122">
        <f>ROUND(SUM(BB56:BB57),2)</f>
        <v>0</v>
      </c>
      <c r="BC55" s="122">
        <f>ROUND(SUM(BC56:BC57),2)</f>
        <v>0</v>
      </c>
      <c r="BD55" s="124">
        <f>ROUND(SUM(BD56:BD57),2)</f>
        <v>0</v>
      </c>
      <c r="BE55" s="7"/>
      <c r="BS55" s="125" t="s">
        <v>71</v>
      </c>
      <c r="BT55" s="125" t="s">
        <v>79</v>
      </c>
      <c r="BU55" s="125" t="s">
        <v>73</v>
      </c>
      <c r="BV55" s="125" t="s">
        <v>74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4" customFormat="1" ht="23.25" customHeight="1">
      <c r="A56" s="126" t="s">
        <v>82</v>
      </c>
      <c r="B56" s="65"/>
      <c r="C56" s="127"/>
      <c r="D56" s="127"/>
      <c r="E56" s="128" t="s">
        <v>83</v>
      </c>
      <c r="F56" s="128"/>
      <c r="G56" s="128"/>
      <c r="H56" s="128"/>
      <c r="I56" s="128"/>
      <c r="J56" s="127"/>
      <c r="K56" s="128" t="s">
        <v>84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'SO 101.1 - Oprava PB opev...'!J32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85</v>
      </c>
      <c r="AR56" s="67"/>
      <c r="AS56" s="131">
        <v>0</v>
      </c>
      <c r="AT56" s="132">
        <f>ROUND(SUM(AV56:AW56),2)</f>
        <v>0</v>
      </c>
      <c r="AU56" s="133">
        <f>'SO 101.1 - Oprava PB opev...'!P96</f>
        <v>0</v>
      </c>
      <c r="AV56" s="132">
        <f>'SO 101.1 - Oprava PB opev...'!J35</f>
        <v>0</v>
      </c>
      <c r="AW56" s="132">
        <f>'SO 101.1 - Oprava PB opev...'!J36</f>
        <v>0</v>
      </c>
      <c r="AX56" s="132">
        <f>'SO 101.1 - Oprava PB opev...'!J37</f>
        <v>0</v>
      </c>
      <c r="AY56" s="132">
        <f>'SO 101.1 - Oprava PB opev...'!J38</f>
        <v>0</v>
      </c>
      <c r="AZ56" s="132">
        <f>'SO 101.1 - Oprava PB opev...'!F35</f>
        <v>0</v>
      </c>
      <c r="BA56" s="132">
        <f>'SO 101.1 - Oprava PB opev...'!F36</f>
        <v>0</v>
      </c>
      <c r="BB56" s="132">
        <f>'SO 101.1 - Oprava PB opev...'!F37</f>
        <v>0</v>
      </c>
      <c r="BC56" s="132">
        <f>'SO 101.1 - Oprava PB opev...'!F38</f>
        <v>0</v>
      </c>
      <c r="BD56" s="134">
        <f>'SO 101.1 - Oprava PB opev...'!F39</f>
        <v>0</v>
      </c>
      <c r="BE56" s="4"/>
      <c r="BT56" s="135" t="s">
        <v>81</v>
      </c>
      <c r="BV56" s="135" t="s">
        <v>74</v>
      </c>
      <c r="BW56" s="135" t="s">
        <v>86</v>
      </c>
      <c r="BX56" s="135" t="s">
        <v>80</v>
      </c>
      <c r="CL56" s="135" t="s">
        <v>19</v>
      </c>
    </row>
    <row r="57" s="4" customFormat="1" ht="23.25" customHeight="1">
      <c r="A57" s="126" t="s">
        <v>82</v>
      </c>
      <c r="B57" s="65"/>
      <c r="C57" s="127"/>
      <c r="D57" s="127"/>
      <c r="E57" s="128" t="s">
        <v>87</v>
      </c>
      <c r="F57" s="128"/>
      <c r="G57" s="128"/>
      <c r="H57" s="128"/>
      <c r="I57" s="128"/>
      <c r="J57" s="127"/>
      <c r="K57" s="128" t="s">
        <v>88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'SO 101.2 - Oprava LB opev...'!J32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85</v>
      </c>
      <c r="AR57" s="67"/>
      <c r="AS57" s="131">
        <v>0</v>
      </c>
      <c r="AT57" s="132">
        <f>ROUND(SUM(AV57:AW57),2)</f>
        <v>0</v>
      </c>
      <c r="AU57" s="133">
        <f>'SO 101.2 - Oprava LB opev...'!P96</f>
        <v>0</v>
      </c>
      <c r="AV57" s="132">
        <f>'SO 101.2 - Oprava LB opev...'!J35</f>
        <v>0</v>
      </c>
      <c r="AW57" s="132">
        <f>'SO 101.2 - Oprava LB opev...'!J36</f>
        <v>0</v>
      </c>
      <c r="AX57" s="132">
        <f>'SO 101.2 - Oprava LB opev...'!J37</f>
        <v>0</v>
      </c>
      <c r="AY57" s="132">
        <f>'SO 101.2 - Oprava LB opev...'!J38</f>
        <v>0</v>
      </c>
      <c r="AZ57" s="132">
        <f>'SO 101.2 - Oprava LB opev...'!F35</f>
        <v>0</v>
      </c>
      <c r="BA57" s="132">
        <f>'SO 101.2 - Oprava LB opev...'!F36</f>
        <v>0</v>
      </c>
      <c r="BB57" s="132">
        <f>'SO 101.2 - Oprava LB opev...'!F37</f>
        <v>0</v>
      </c>
      <c r="BC57" s="132">
        <f>'SO 101.2 - Oprava LB opev...'!F38</f>
        <v>0</v>
      </c>
      <c r="BD57" s="134">
        <f>'SO 101.2 - Oprava LB opev...'!F39</f>
        <v>0</v>
      </c>
      <c r="BE57" s="4"/>
      <c r="BT57" s="135" t="s">
        <v>81</v>
      </c>
      <c r="BV57" s="135" t="s">
        <v>74</v>
      </c>
      <c r="BW57" s="135" t="s">
        <v>89</v>
      </c>
      <c r="BX57" s="135" t="s">
        <v>80</v>
      </c>
      <c r="CL57" s="135" t="s">
        <v>19</v>
      </c>
    </row>
    <row r="58" s="7" customFormat="1" ht="24.75" customHeight="1">
      <c r="A58" s="7"/>
      <c r="B58" s="113"/>
      <c r="C58" s="114"/>
      <c r="D58" s="115" t="s">
        <v>90</v>
      </c>
      <c r="E58" s="115"/>
      <c r="F58" s="115"/>
      <c r="G58" s="115"/>
      <c r="H58" s="115"/>
      <c r="I58" s="116"/>
      <c r="J58" s="115" t="s">
        <v>91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ROUND(SUM(AG59:AG63),2)</f>
        <v>0</v>
      </c>
      <c r="AH58" s="116"/>
      <c r="AI58" s="116"/>
      <c r="AJ58" s="116"/>
      <c r="AK58" s="116"/>
      <c r="AL58" s="116"/>
      <c r="AM58" s="116"/>
      <c r="AN58" s="118">
        <f>SUM(AG58,AT58)</f>
        <v>0</v>
      </c>
      <c r="AO58" s="116"/>
      <c r="AP58" s="116"/>
      <c r="AQ58" s="119" t="s">
        <v>78</v>
      </c>
      <c r="AR58" s="120"/>
      <c r="AS58" s="121">
        <f>ROUND(SUM(AS59:AS63),2)</f>
        <v>0</v>
      </c>
      <c r="AT58" s="122">
        <f>ROUND(SUM(AV58:AW58),2)</f>
        <v>0</v>
      </c>
      <c r="AU58" s="123">
        <f>ROUND(SUM(AU59:AU63),5)</f>
        <v>0</v>
      </c>
      <c r="AV58" s="122">
        <f>ROUND(AZ58*L29,2)</f>
        <v>0</v>
      </c>
      <c r="AW58" s="122">
        <f>ROUND(BA58*L30,2)</f>
        <v>0</v>
      </c>
      <c r="AX58" s="122">
        <f>ROUND(BB58*L29,2)</f>
        <v>0</v>
      </c>
      <c r="AY58" s="122">
        <f>ROUND(BC58*L30,2)</f>
        <v>0</v>
      </c>
      <c r="AZ58" s="122">
        <f>ROUND(SUM(AZ59:AZ63),2)</f>
        <v>0</v>
      </c>
      <c r="BA58" s="122">
        <f>ROUND(SUM(BA59:BA63),2)</f>
        <v>0</v>
      </c>
      <c r="BB58" s="122">
        <f>ROUND(SUM(BB59:BB63),2)</f>
        <v>0</v>
      </c>
      <c r="BC58" s="122">
        <f>ROUND(SUM(BC59:BC63),2)</f>
        <v>0</v>
      </c>
      <c r="BD58" s="124">
        <f>ROUND(SUM(BD59:BD63),2)</f>
        <v>0</v>
      </c>
      <c r="BE58" s="7"/>
      <c r="BS58" s="125" t="s">
        <v>71</v>
      </c>
      <c r="BT58" s="125" t="s">
        <v>79</v>
      </c>
      <c r="BU58" s="125" t="s">
        <v>73</v>
      </c>
      <c r="BV58" s="125" t="s">
        <v>74</v>
      </c>
      <c r="BW58" s="125" t="s">
        <v>92</v>
      </c>
      <c r="BX58" s="125" t="s">
        <v>5</v>
      </c>
      <c r="CL58" s="125" t="s">
        <v>19</v>
      </c>
      <c r="CM58" s="125" t="s">
        <v>81</v>
      </c>
    </row>
    <row r="59" s="4" customFormat="1" ht="23.25" customHeight="1">
      <c r="A59" s="126" t="s">
        <v>82</v>
      </c>
      <c r="B59" s="65"/>
      <c r="C59" s="127"/>
      <c r="D59" s="127"/>
      <c r="E59" s="128" t="s">
        <v>93</v>
      </c>
      <c r="F59" s="128"/>
      <c r="G59" s="128"/>
      <c r="H59" s="128"/>
      <c r="I59" s="128"/>
      <c r="J59" s="127"/>
      <c r="K59" s="128" t="s">
        <v>94</v>
      </c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9">
        <f>'SO 102.1 - Oprava PB opev...'!J32</f>
        <v>0</v>
      </c>
      <c r="AH59" s="127"/>
      <c r="AI59" s="127"/>
      <c r="AJ59" s="127"/>
      <c r="AK59" s="127"/>
      <c r="AL59" s="127"/>
      <c r="AM59" s="127"/>
      <c r="AN59" s="129">
        <f>SUM(AG59,AT59)</f>
        <v>0</v>
      </c>
      <c r="AO59" s="127"/>
      <c r="AP59" s="127"/>
      <c r="AQ59" s="130" t="s">
        <v>85</v>
      </c>
      <c r="AR59" s="67"/>
      <c r="AS59" s="131">
        <v>0</v>
      </c>
      <c r="AT59" s="132">
        <f>ROUND(SUM(AV59:AW59),2)</f>
        <v>0</v>
      </c>
      <c r="AU59" s="133">
        <f>'SO 102.1 - Oprava PB opev...'!P94</f>
        <v>0</v>
      </c>
      <c r="AV59" s="132">
        <f>'SO 102.1 - Oprava PB opev...'!J35</f>
        <v>0</v>
      </c>
      <c r="AW59" s="132">
        <f>'SO 102.1 - Oprava PB opev...'!J36</f>
        <v>0</v>
      </c>
      <c r="AX59" s="132">
        <f>'SO 102.1 - Oprava PB opev...'!J37</f>
        <v>0</v>
      </c>
      <c r="AY59" s="132">
        <f>'SO 102.1 - Oprava PB opev...'!J38</f>
        <v>0</v>
      </c>
      <c r="AZ59" s="132">
        <f>'SO 102.1 - Oprava PB opev...'!F35</f>
        <v>0</v>
      </c>
      <c r="BA59" s="132">
        <f>'SO 102.1 - Oprava PB opev...'!F36</f>
        <v>0</v>
      </c>
      <c r="BB59" s="132">
        <f>'SO 102.1 - Oprava PB opev...'!F37</f>
        <v>0</v>
      </c>
      <c r="BC59" s="132">
        <f>'SO 102.1 - Oprava PB opev...'!F38</f>
        <v>0</v>
      </c>
      <c r="BD59" s="134">
        <f>'SO 102.1 - Oprava PB opev...'!F39</f>
        <v>0</v>
      </c>
      <c r="BE59" s="4"/>
      <c r="BT59" s="135" t="s">
        <v>81</v>
      </c>
      <c r="BV59" s="135" t="s">
        <v>74</v>
      </c>
      <c r="BW59" s="135" t="s">
        <v>95</v>
      </c>
      <c r="BX59" s="135" t="s">
        <v>92</v>
      </c>
      <c r="CL59" s="135" t="s">
        <v>19</v>
      </c>
    </row>
    <row r="60" s="4" customFormat="1" ht="23.25" customHeight="1">
      <c r="A60" s="126" t="s">
        <v>82</v>
      </c>
      <c r="B60" s="65"/>
      <c r="C60" s="127"/>
      <c r="D60" s="127"/>
      <c r="E60" s="128" t="s">
        <v>96</v>
      </c>
      <c r="F60" s="128"/>
      <c r="G60" s="128"/>
      <c r="H60" s="128"/>
      <c r="I60" s="128"/>
      <c r="J60" s="127"/>
      <c r="K60" s="128" t="s">
        <v>97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'SO 102.2 - Oprava PB opev...'!J32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85</v>
      </c>
      <c r="AR60" s="67"/>
      <c r="AS60" s="131">
        <v>0</v>
      </c>
      <c r="AT60" s="132">
        <f>ROUND(SUM(AV60:AW60),2)</f>
        <v>0</v>
      </c>
      <c r="AU60" s="133">
        <f>'SO 102.2 - Oprava PB opev...'!P94</f>
        <v>0</v>
      </c>
      <c r="AV60" s="132">
        <f>'SO 102.2 - Oprava PB opev...'!J35</f>
        <v>0</v>
      </c>
      <c r="AW60" s="132">
        <f>'SO 102.2 - Oprava PB opev...'!J36</f>
        <v>0</v>
      </c>
      <c r="AX60" s="132">
        <f>'SO 102.2 - Oprava PB opev...'!J37</f>
        <v>0</v>
      </c>
      <c r="AY60" s="132">
        <f>'SO 102.2 - Oprava PB opev...'!J38</f>
        <v>0</v>
      </c>
      <c r="AZ60" s="132">
        <f>'SO 102.2 - Oprava PB opev...'!F35</f>
        <v>0</v>
      </c>
      <c r="BA60" s="132">
        <f>'SO 102.2 - Oprava PB opev...'!F36</f>
        <v>0</v>
      </c>
      <c r="BB60" s="132">
        <f>'SO 102.2 - Oprava PB opev...'!F37</f>
        <v>0</v>
      </c>
      <c r="BC60" s="132">
        <f>'SO 102.2 - Oprava PB opev...'!F38</f>
        <v>0</v>
      </c>
      <c r="BD60" s="134">
        <f>'SO 102.2 - Oprava PB opev...'!F39</f>
        <v>0</v>
      </c>
      <c r="BE60" s="4"/>
      <c r="BT60" s="135" t="s">
        <v>81</v>
      </c>
      <c r="BV60" s="135" t="s">
        <v>74</v>
      </c>
      <c r="BW60" s="135" t="s">
        <v>98</v>
      </c>
      <c r="BX60" s="135" t="s">
        <v>92</v>
      </c>
      <c r="CL60" s="135" t="s">
        <v>19</v>
      </c>
    </row>
    <row r="61" s="4" customFormat="1" ht="23.25" customHeight="1">
      <c r="A61" s="126" t="s">
        <v>82</v>
      </c>
      <c r="B61" s="65"/>
      <c r="C61" s="127"/>
      <c r="D61" s="127"/>
      <c r="E61" s="128" t="s">
        <v>99</v>
      </c>
      <c r="F61" s="128"/>
      <c r="G61" s="128"/>
      <c r="H61" s="128"/>
      <c r="I61" s="128"/>
      <c r="J61" s="127"/>
      <c r="K61" s="128" t="s">
        <v>100</v>
      </c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f>'SO 102.3 - Oprava LB opev...'!J32</f>
        <v>0</v>
      </c>
      <c r="AH61" s="127"/>
      <c r="AI61" s="127"/>
      <c r="AJ61" s="127"/>
      <c r="AK61" s="127"/>
      <c r="AL61" s="127"/>
      <c r="AM61" s="127"/>
      <c r="AN61" s="129">
        <f>SUM(AG61,AT61)</f>
        <v>0</v>
      </c>
      <c r="AO61" s="127"/>
      <c r="AP61" s="127"/>
      <c r="AQ61" s="130" t="s">
        <v>85</v>
      </c>
      <c r="AR61" s="67"/>
      <c r="AS61" s="131">
        <v>0</v>
      </c>
      <c r="AT61" s="132">
        <f>ROUND(SUM(AV61:AW61),2)</f>
        <v>0</v>
      </c>
      <c r="AU61" s="133">
        <f>'SO 102.3 - Oprava LB opev...'!P91</f>
        <v>0</v>
      </c>
      <c r="AV61" s="132">
        <f>'SO 102.3 - Oprava LB opev...'!J35</f>
        <v>0</v>
      </c>
      <c r="AW61" s="132">
        <f>'SO 102.3 - Oprava LB opev...'!J36</f>
        <v>0</v>
      </c>
      <c r="AX61" s="132">
        <f>'SO 102.3 - Oprava LB opev...'!J37</f>
        <v>0</v>
      </c>
      <c r="AY61" s="132">
        <f>'SO 102.3 - Oprava LB opev...'!J38</f>
        <v>0</v>
      </c>
      <c r="AZ61" s="132">
        <f>'SO 102.3 - Oprava LB opev...'!F35</f>
        <v>0</v>
      </c>
      <c r="BA61" s="132">
        <f>'SO 102.3 - Oprava LB opev...'!F36</f>
        <v>0</v>
      </c>
      <c r="BB61" s="132">
        <f>'SO 102.3 - Oprava LB opev...'!F37</f>
        <v>0</v>
      </c>
      <c r="BC61" s="132">
        <f>'SO 102.3 - Oprava LB opev...'!F38</f>
        <v>0</v>
      </c>
      <c r="BD61" s="134">
        <f>'SO 102.3 - Oprava LB opev...'!F39</f>
        <v>0</v>
      </c>
      <c r="BE61" s="4"/>
      <c r="BT61" s="135" t="s">
        <v>81</v>
      </c>
      <c r="BV61" s="135" t="s">
        <v>74</v>
      </c>
      <c r="BW61" s="135" t="s">
        <v>101</v>
      </c>
      <c r="BX61" s="135" t="s">
        <v>92</v>
      </c>
      <c r="CL61" s="135" t="s">
        <v>19</v>
      </c>
    </row>
    <row r="62" s="4" customFormat="1" ht="23.25" customHeight="1">
      <c r="A62" s="126" t="s">
        <v>82</v>
      </c>
      <c r="B62" s="65"/>
      <c r="C62" s="127"/>
      <c r="D62" s="127"/>
      <c r="E62" s="128" t="s">
        <v>102</v>
      </c>
      <c r="F62" s="128"/>
      <c r="G62" s="128"/>
      <c r="H62" s="128"/>
      <c r="I62" s="128"/>
      <c r="J62" s="127"/>
      <c r="K62" s="128" t="s">
        <v>84</v>
      </c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>
        <f>'SO 102.4 - Oprava PB opev...'!J32</f>
        <v>0</v>
      </c>
      <c r="AH62" s="127"/>
      <c r="AI62" s="127"/>
      <c r="AJ62" s="127"/>
      <c r="AK62" s="127"/>
      <c r="AL62" s="127"/>
      <c r="AM62" s="127"/>
      <c r="AN62" s="129">
        <f>SUM(AG62,AT62)</f>
        <v>0</v>
      </c>
      <c r="AO62" s="127"/>
      <c r="AP62" s="127"/>
      <c r="AQ62" s="130" t="s">
        <v>85</v>
      </c>
      <c r="AR62" s="67"/>
      <c r="AS62" s="131">
        <v>0</v>
      </c>
      <c r="AT62" s="132">
        <f>ROUND(SUM(AV62:AW62),2)</f>
        <v>0</v>
      </c>
      <c r="AU62" s="133">
        <f>'SO 102.4 - Oprava PB opev...'!P94</f>
        <v>0</v>
      </c>
      <c r="AV62" s="132">
        <f>'SO 102.4 - Oprava PB opev...'!J35</f>
        <v>0</v>
      </c>
      <c r="AW62" s="132">
        <f>'SO 102.4 - Oprava PB opev...'!J36</f>
        <v>0</v>
      </c>
      <c r="AX62" s="132">
        <f>'SO 102.4 - Oprava PB opev...'!J37</f>
        <v>0</v>
      </c>
      <c r="AY62" s="132">
        <f>'SO 102.4 - Oprava PB opev...'!J38</f>
        <v>0</v>
      </c>
      <c r="AZ62" s="132">
        <f>'SO 102.4 - Oprava PB opev...'!F35</f>
        <v>0</v>
      </c>
      <c r="BA62" s="132">
        <f>'SO 102.4 - Oprava PB opev...'!F36</f>
        <v>0</v>
      </c>
      <c r="BB62" s="132">
        <f>'SO 102.4 - Oprava PB opev...'!F37</f>
        <v>0</v>
      </c>
      <c r="BC62" s="132">
        <f>'SO 102.4 - Oprava PB opev...'!F38</f>
        <v>0</v>
      </c>
      <c r="BD62" s="134">
        <f>'SO 102.4 - Oprava PB opev...'!F39</f>
        <v>0</v>
      </c>
      <c r="BE62" s="4"/>
      <c r="BT62" s="135" t="s">
        <v>81</v>
      </c>
      <c r="BV62" s="135" t="s">
        <v>74</v>
      </c>
      <c r="BW62" s="135" t="s">
        <v>103</v>
      </c>
      <c r="BX62" s="135" t="s">
        <v>92</v>
      </c>
      <c r="CL62" s="135" t="s">
        <v>19</v>
      </c>
    </row>
    <row r="63" s="4" customFormat="1" ht="23.25" customHeight="1">
      <c r="A63" s="126" t="s">
        <v>82</v>
      </c>
      <c r="B63" s="65"/>
      <c r="C63" s="127"/>
      <c r="D63" s="127"/>
      <c r="E63" s="128" t="s">
        <v>104</v>
      </c>
      <c r="F63" s="128"/>
      <c r="G63" s="128"/>
      <c r="H63" s="128"/>
      <c r="I63" s="128"/>
      <c r="J63" s="127"/>
      <c r="K63" s="128" t="s">
        <v>105</v>
      </c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9">
        <f>'SO 102.5 - Oprava LB opev...'!J32</f>
        <v>0</v>
      </c>
      <c r="AH63" s="127"/>
      <c r="AI63" s="127"/>
      <c r="AJ63" s="127"/>
      <c r="AK63" s="127"/>
      <c r="AL63" s="127"/>
      <c r="AM63" s="127"/>
      <c r="AN63" s="129">
        <f>SUM(AG63,AT63)</f>
        <v>0</v>
      </c>
      <c r="AO63" s="127"/>
      <c r="AP63" s="127"/>
      <c r="AQ63" s="130" t="s">
        <v>85</v>
      </c>
      <c r="AR63" s="67"/>
      <c r="AS63" s="131">
        <v>0</v>
      </c>
      <c r="AT63" s="132">
        <f>ROUND(SUM(AV63:AW63),2)</f>
        <v>0</v>
      </c>
      <c r="AU63" s="133">
        <f>'SO 102.5 - Oprava LB opev...'!P90</f>
        <v>0</v>
      </c>
      <c r="AV63" s="132">
        <f>'SO 102.5 - Oprava LB opev...'!J35</f>
        <v>0</v>
      </c>
      <c r="AW63" s="132">
        <f>'SO 102.5 - Oprava LB opev...'!J36</f>
        <v>0</v>
      </c>
      <c r="AX63" s="132">
        <f>'SO 102.5 - Oprava LB opev...'!J37</f>
        <v>0</v>
      </c>
      <c r="AY63" s="132">
        <f>'SO 102.5 - Oprava LB opev...'!J38</f>
        <v>0</v>
      </c>
      <c r="AZ63" s="132">
        <f>'SO 102.5 - Oprava LB opev...'!F35</f>
        <v>0</v>
      </c>
      <c r="BA63" s="132">
        <f>'SO 102.5 - Oprava LB opev...'!F36</f>
        <v>0</v>
      </c>
      <c r="BB63" s="132">
        <f>'SO 102.5 - Oprava LB opev...'!F37</f>
        <v>0</v>
      </c>
      <c r="BC63" s="132">
        <f>'SO 102.5 - Oprava LB opev...'!F38</f>
        <v>0</v>
      </c>
      <c r="BD63" s="134">
        <f>'SO 102.5 - Oprava LB opev...'!F39</f>
        <v>0</v>
      </c>
      <c r="BE63" s="4"/>
      <c r="BT63" s="135" t="s">
        <v>81</v>
      </c>
      <c r="BV63" s="135" t="s">
        <v>74</v>
      </c>
      <c r="BW63" s="135" t="s">
        <v>106</v>
      </c>
      <c r="BX63" s="135" t="s">
        <v>92</v>
      </c>
      <c r="CL63" s="135" t="s">
        <v>19</v>
      </c>
    </row>
    <row r="64" s="7" customFormat="1" ht="24.75" customHeight="1">
      <c r="A64" s="126" t="s">
        <v>82</v>
      </c>
      <c r="B64" s="113"/>
      <c r="C64" s="114"/>
      <c r="D64" s="115" t="s">
        <v>107</v>
      </c>
      <c r="E64" s="115"/>
      <c r="F64" s="115"/>
      <c r="G64" s="115"/>
      <c r="H64" s="115"/>
      <c r="I64" s="116"/>
      <c r="J64" s="115" t="s">
        <v>108</v>
      </c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8">
        <f>'SO 103 - SO 103 – Rekonst...'!J30</f>
        <v>0</v>
      </c>
      <c r="AH64" s="116"/>
      <c r="AI64" s="116"/>
      <c r="AJ64" s="116"/>
      <c r="AK64" s="116"/>
      <c r="AL64" s="116"/>
      <c r="AM64" s="116"/>
      <c r="AN64" s="118">
        <f>SUM(AG64,AT64)</f>
        <v>0</v>
      </c>
      <c r="AO64" s="116"/>
      <c r="AP64" s="116"/>
      <c r="AQ64" s="119" t="s">
        <v>78</v>
      </c>
      <c r="AR64" s="120"/>
      <c r="AS64" s="121">
        <v>0</v>
      </c>
      <c r="AT64" s="122">
        <f>ROUND(SUM(AV64:AW64),2)</f>
        <v>0</v>
      </c>
      <c r="AU64" s="123">
        <f>'SO 103 - SO 103 – Rekonst...'!P87</f>
        <v>0</v>
      </c>
      <c r="AV64" s="122">
        <f>'SO 103 - SO 103 – Rekonst...'!J33</f>
        <v>0</v>
      </c>
      <c r="AW64" s="122">
        <f>'SO 103 - SO 103 – Rekonst...'!J34</f>
        <v>0</v>
      </c>
      <c r="AX64" s="122">
        <f>'SO 103 - SO 103 – Rekonst...'!J35</f>
        <v>0</v>
      </c>
      <c r="AY64" s="122">
        <f>'SO 103 - SO 103 – Rekonst...'!J36</f>
        <v>0</v>
      </c>
      <c r="AZ64" s="122">
        <f>'SO 103 - SO 103 – Rekonst...'!F33</f>
        <v>0</v>
      </c>
      <c r="BA64" s="122">
        <f>'SO 103 - SO 103 – Rekonst...'!F34</f>
        <v>0</v>
      </c>
      <c r="BB64" s="122">
        <f>'SO 103 - SO 103 – Rekonst...'!F35</f>
        <v>0</v>
      </c>
      <c r="BC64" s="122">
        <f>'SO 103 - SO 103 – Rekonst...'!F36</f>
        <v>0</v>
      </c>
      <c r="BD64" s="124">
        <f>'SO 103 - SO 103 – Rekonst...'!F37</f>
        <v>0</v>
      </c>
      <c r="BE64" s="7"/>
      <c r="BT64" s="125" t="s">
        <v>79</v>
      </c>
      <c r="BV64" s="125" t="s">
        <v>74</v>
      </c>
      <c r="BW64" s="125" t="s">
        <v>109</v>
      </c>
      <c r="BX64" s="125" t="s">
        <v>5</v>
      </c>
      <c r="CL64" s="125" t="s">
        <v>19</v>
      </c>
      <c r="CM64" s="125" t="s">
        <v>81</v>
      </c>
    </row>
    <row r="65" s="7" customFormat="1" ht="16.5" customHeight="1">
      <c r="A65" s="126" t="s">
        <v>82</v>
      </c>
      <c r="B65" s="113"/>
      <c r="C65" s="114"/>
      <c r="D65" s="115" t="s">
        <v>110</v>
      </c>
      <c r="E65" s="115"/>
      <c r="F65" s="115"/>
      <c r="G65" s="115"/>
      <c r="H65" s="115"/>
      <c r="I65" s="116"/>
      <c r="J65" s="115" t="s">
        <v>111</v>
      </c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8">
        <f>'VON - Vedlejší a ostatní ...'!J30</f>
        <v>0</v>
      </c>
      <c r="AH65" s="116"/>
      <c r="AI65" s="116"/>
      <c r="AJ65" s="116"/>
      <c r="AK65" s="116"/>
      <c r="AL65" s="116"/>
      <c r="AM65" s="116"/>
      <c r="AN65" s="118">
        <f>SUM(AG65,AT65)</f>
        <v>0</v>
      </c>
      <c r="AO65" s="116"/>
      <c r="AP65" s="116"/>
      <c r="AQ65" s="119" t="s">
        <v>110</v>
      </c>
      <c r="AR65" s="120"/>
      <c r="AS65" s="136">
        <v>0</v>
      </c>
      <c r="AT65" s="137">
        <f>ROUND(SUM(AV65:AW65),2)</f>
        <v>0</v>
      </c>
      <c r="AU65" s="138">
        <f>'VON - Vedlejší a ostatní ...'!P80</f>
        <v>0</v>
      </c>
      <c r="AV65" s="137">
        <f>'VON - Vedlejší a ostatní ...'!J33</f>
        <v>0</v>
      </c>
      <c r="AW65" s="137">
        <f>'VON - Vedlejší a ostatní ...'!J34</f>
        <v>0</v>
      </c>
      <c r="AX65" s="137">
        <f>'VON - Vedlejší a ostatní ...'!J35</f>
        <v>0</v>
      </c>
      <c r="AY65" s="137">
        <f>'VON - Vedlejší a ostatní ...'!J36</f>
        <v>0</v>
      </c>
      <c r="AZ65" s="137">
        <f>'VON - Vedlejší a ostatní ...'!F33</f>
        <v>0</v>
      </c>
      <c r="BA65" s="137">
        <f>'VON - Vedlejší a ostatní ...'!F34</f>
        <v>0</v>
      </c>
      <c r="BB65" s="137">
        <f>'VON - Vedlejší a ostatní ...'!F35</f>
        <v>0</v>
      </c>
      <c r="BC65" s="137">
        <f>'VON - Vedlejší a ostatní ...'!F36</f>
        <v>0</v>
      </c>
      <c r="BD65" s="139">
        <f>'VON - Vedlejší a ostatní ...'!F37</f>
        <v>0</v>
      </c>
      <c r="BE65" s="7"/>
      <c r="BT65" s="125" t="s">
        <v>79</v>
      </c>
      <c r="BV65" s="125" t="s">
        <v>74</v>
      </c>
      <c r="BW65" s="125" t="s">
        <v>112</v>
      </c>
      <c r="BX65" s="125" t="s">
        <v>5</v>
      </c>
      <c r="CL65" s="125" t="s">
        <v>19</v>
      </c>
      <c r="CM65" s="125" t="s">
        <v>81</v>
      </c>
    </row>
    <row r="66" s="2" customFormat="1" ht="30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6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46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</sheetData>
  <sheetProtection sheet="1" formatColumns="0" formatRows="0" objects="1" scenarios="1" spinCount="100000" saltValue="LU90x7hC+QmBPYO0ttByxlsd3uunjGJ0hmP4JzIpWmddsUdJEpGrYQL/dygJSQVb6+D1bgMtpl/x04TWapoImw==" hashValue="b9hVQiULzS3nMQtpqose0fqzLPAIqFxVaqCCNvb0NEvwVGULFihd6hWH8ga22Omyb7MO9Ku6wZqDWYuDuhQrEQ==" algorithmName="SHA-512" password="CC35"/>
  <mergeCells count="82">
    <mergeCell ref="C52:G52"/>
    <mergeCell ref="D64:H64"/>
    <mergeCell ref="D58:H58"/>
    <mergeCell ref="D55:H55"/>
    <mergeCell ref="E59:I59"/>
    <mergeCell ref="E61:I61"/>
    <mergeCell ref="E56:I56"/>
    <mergeCell ref="E60:I60"/>
    <mergeCell ref="E57:I57"/>
    <mergeCell ref="E62:I62"/>
    <mergeCell ref="E63:I63"/>
    <mergeCell ref="I52:AF52"/>
    <mergeCell ref="J55:AF55"/>
    <mergeCell ref="J64:AF64"/>
    <mergeCell ref="J58:AF58"/>
    <mergeCell ref="K62:AF62"/>
    <mergeCell ref="K59:AF59"/>
    <mergeCell ref="K61:AF61"/>
    <mergeCell ref="K63:AF63"/>
    <mergeCell ref="K56:AF56"/>
    <mergeCell ref="K57:AF57"/>
    <mergeCell ref="K60:AF60"/>
    <mergeCell ref="L45:AO45"/>
    <mergeCell ref="D65:H65"/>
    <mergeCell ref="J65:AF6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59:AM59"/>
    <mergeCell ref="AG62:AM62"/>
    <mergeCell ref="AG63:AM63"/>
    <mergeCell ref="AG60:AM60"/>
    <mergeCell ref="AG61:AM61"/>
    <mergeCell ref="AG58:AM58"/>
    <mergeCell ref="AG64:AM64"/>
    <mergeCell ref="AG57:AM57"/>
    <mergeCell ref="AG56:AM56"/>
    <mergeCell ref="AG55:AM55"/>
    <mergeCell ref="AG52:AM52"/>
    <mergeCell ref="AM47:AN47"/>
    <mergeCell ref="AM49:AP49"/>
    <mergeCell ref="AM50:AP50"/>
    <mergeCell ref="AN58:AP58"/>
    <mergeCell ref="AN52:AP52"/>
    <mergeCell ref="AN63:AP63"/>
    <mergeCell ref="AN62:AP62"/>
    <mergeCell ref="AN59:AP59"/>
    <mergeCell ref="AN61:AP61"/>
    <mergeCell ref="AN55:AP55"/>
    <mergeCell ref="AN56:AP56"/>
    <mergeCell ref="AN60:AP60"/>
    <mergeCell ref="AN57:AP57"/>
    <mergeCell ref="AN64:AP64"/>
    <mergeCell ref="AS49:AT51"/>
    <mergeCell ref="AN65:AP65"/>
    <mergeCell ref="AG65:AM65"/>
    <mergeCell ref="AN54:AP54"/>
  </mergeCells>
  <hyperlinks>
    <hyperlink ref="A56" location="'SO 101.1 - Oprava PB opev...'!C2" display="/"/>
    <hyperlink ref="A57" location="'SO 101.2 - Oprava LB opev...'!C2" display="/"/>
    <hyperlink ref="A59" location="'SO 102.1 - Oprava PB opev...'!C2" display="/"/>
    <hyperlink ref="A60" location="'SO 102.2 - Oprava PB opev...'!C2" display="/"/>
    <hyperlink ref="A61" location="'SO 102.3 - Oprava LB opev...'!C2" display="/"/>
    <hyperlink ref="A62" location="'SO 102.4 - Oprava PB opev...'!C2" display="/"/>
    <hyperlink ref="A63" location="'SO 102.5 - Oprava LB opev...'!C2" display="/"/>
    <hyperlink ref="A64" location="'SO 103 - SO 103 – Rekonst...'!C2" display="/"/>
    <hyperlink ref="A65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81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Brozany nad Ohří - Mlýnský náhon v ř. km 2,191 - 2,458</v>
      </c>
      <c r="F7" s="145"/>
      <c r="G7" s="145"/>
      <c r="H7" s="145"/>
      <c r="L7" s="22"/>
    </row>
    <row r="8" s="2" customFormat="1" ht="12" customHeight="1">
      <c r="A8" s="40"/>
      <c r="B8" s="46"/>
      <c r="C8" s="40"/>
      <c r="D8" s="145" t="s">
        <v>127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8" t="s">
        <v>1253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19</v>
      </c>
      <c r="G11" s="40"/>
      <c r="H11" s="40"/>
      <c r="I11" s="145" t="s">
        <v>20</v>
      </c>
      <c r="J11" s="135" t="s">
        <v>19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21</v>
      </c>
      <c r="E12" s="40"/>
      <c r="F12" s="135" t="s">
        <v>22</v>
      </c>
      <c r="G12" s="40"/>
      <c r="H12" s="40"/>
      <c r="I12" s="145" t="s">
        <v>23</v>
      </c>
      <c r="J12" s="149" t="str">
        <f>'Rekapitulace stavby'!AN8</f>
        <v>4. 11. 2024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25</v>
      </c>
      <c r="E14" s="40"/>
      <c r="F14" s="40"/>
      <c r="G14" s="40"/>
      <c r="H14" s="40"/>
      <c r="I14" s="145" t="s">
        <v>26</v>
      </c>
      <c r="J14" s="135" t="s">
        <v>19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5" t="s">
        <v>28</v>
      </c>
      <c r="J15" s="135" t="s">
        <v>19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29</v>
      </c>
      <c r="E17" s="40"/>
      <c r="F17" s="40"/>
      <c r="G17" s="40"/>
      <c r="H17" s="40"/>
      <c r="I17" s="145" t="s">
        <v>26</v>
      </c>
      <c r="J17" s="35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5" t="s">
        <v>28</v>
      </c>
      <c r="J18" s="35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31</v>
      </c>
      <c r="E20" s="40"/>
      <c r="F20" s="40"/>
      <c r="G20" s="40"/>
      <c r="H20" s="40"/>
      <c r="I20" s="145" t="s">
        <v>26</v>
      </c>
      <c r="J20" s="135" t="s">
        <v>19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5" t="s">
        <v>28</v>
      </c>
      <c r="J21" s="135" t="s">
        <v>19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34</v>
      </c>
      <c r="E23" s="40"/>
      <c r="F23" s="40"/>
      <c r="G23" s="40"/>
      <c r="H23" s="40"/>
      <c r="I23" s="145" t="s">
        <v>26</v>
      </c>
      <c r="J23" s="135" t="s">
        <v>19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35</v>
      </c>
      <c r="F24" s="40"/>
      <c r="G24" s="40"/>
      <c r="H24" s="40"/>
      <c r="I24" s="145" t="s">
        <v>28</v>
      </c>
      <c r="J24" s="135" t="s">
        <v>19</v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36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38</v>
      </c>
      <c r="E30" s="40"/>
      <c r="F30" s="40"/>
      <c r="G30" s="40"/>
      <c r="H30" s="40"/>
      <c r="I30" s="40"/>
      <c r="J30" s="156">
        <f>ROUND(J80,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40</v>
      </c>
      <c r="G32" s="40"/>
      <c r="H32" s="40"/>
      <c r="I32" s="157" t="s">
        <v>39</v>
      </c>
      <c r="J32" s="157" t="s">
        <v>41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42</v>
      </c>
      <c r="E33" s="145" t="s">
        <v>43</v>
      </c>
      <c r="F33" s="159">
        <f>ROUND((SUM(BE80:BE93)),  2)</f>
        <v>0</v>
      </c>
      <c r="G33" s="40"/>
      <c r="H33" s="40"/>
      <c r="I33" s="160">
        <v>0.20999999999999999</v>
      </c>
      <c r="J33" s="159">
        <f>ROUND(((SUM(BE80:BE93))*I33),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44</v>
      </c>
      <c r="F34" s="159">
        <f>ROUND((SUM(BF80:BF93)),  2)</f>
        <v>0</v>
      </c>
      <c r="G34" s="40"/>
      <c r="H34" s="40"/>
      <c r="I34" s="160">
        <v>0.14999999999999999</v>
      </c>
      <c r="J34" s="159">
        <f>ROUND(((SUM(BF80:BF93))*I34),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45</v>
      </c>
      <c r="F35" s="159">
        <f>ROUND((SUM(BG80:BG93)),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46</v>
      </c>
      <c r="F36" s="159">
        <f>ROUND((SUM(BH80:BH93)),  2)</f>
        <v>0</v>
      </c>
      <c r="G36" s="40"/>
      <c r="H36" s="40"/>
      <c r="I36" s="160">
        <v>0.14999999999999999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47</v>
      </c>
      <c r="F37" s="159">
        <f>ROUND((SUM(BI80:BI93)),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48</v>
      </c>
      <c r="E39" s="163"/>
      <c r="F39" s="163"/>
      <c r="G39" s="164" t="s">
        <v>49</v>
      </c>
      <c r="H39" s="165" t="s">
        <v>50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131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2" t="str">
        <f>E7</f>
        <v>Brozany nad Ohří - Mlýnský náhon v ř. km 2,191 - 2,458</v>
      </c>
      <c r="F48" s="34"/>
      <c r="G48" s="34"/>
      <c r="H48" s="34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127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VON - Vedlejší a ostatní náklady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Brozany nad Ohří</v>
      </c>
      <c r="G52" s="42"/>
      <c r="H52" s="42"/>
      <c r="I52" s="34" t="s">
        <v>23</v>
      </c>
      <c r="J52" s="74" t="str">
        <f>IF(J12="","",J12)</f>
        <v>4. 11. 2024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Městys Brozany nad Ohří</v>
      </c>
      <c r="G54" s="42"/>
      <c r="H54" s="42"/>
      <c r="I54" s="34" t="s">
        <v>31</v>
      </c>
      <c r="J54" s="38" t="str">
        <f>E21</f>
        <v>AZ Consult spol. s r.o.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Dagmar Sedláčková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132</v>
      </c>
      <c r="D57" s="174"/>
      <c r="E57" s="174"/>
      <c r="F57" s="174"/>
      <c r="G57" s="174"/>
      <c r="H57" s="174"/>
      <c r="I57" s="174"/>
      <c r="J57" s="175" t="s">
        <v>133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6" t="s">
        <v>70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134</v>
      </c>
    </row>
    <row r="60" s="9" customFormat="1" ht="24.96" customHeight="1">
      <c r="A60" s="9"/>
      <c r="B60" s="177"/>
      <c r="C60" s="178"/>
      <c r="D60" s="179" t="s">
        <v>144</v>
      </c>
      <c r="E60" s="180"/>
      <c r="F60" s="180"/>
      <c r="G60" s="180"/>
      <c r="H60" s="180"/>
      <c r="I60" s="180"/>
      <c r="J60" s="181">
        <f>J81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146</v>
      </c>
      <c r="D67" s="42"/>
      <c r="E67" s="42"/>
      <c r="F67" s="42"/>
      <c r="G67" s="42"/>
      <c r="H67" s="42"/>
      <c r="I67" s="42"/>
      <c r="J67" s="42"/>
      <c r="K67" s="4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4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72" t="str">
        <f>E7</f>
        <v>Brozany nad Ohří - Mlýnský náhon v ř. km 2,191 - 2,458</v>
      </c>
      <c r="F70" s="34"/>
      <c r="G70" s="34"/>
      <c r="H70" s="34"/>
      <c r="I70" s="42"/>
      <c r="J70" s="42"/>
      <c r="K70" s="42"/>
      <c r="L70" s="14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127</v>
      </c>
      <c r="D71" s="42"/>
      <c r="E71" s="42"/>
      <c r="F71" s="42"/>
      <c r="G71" s="42"/>
      <c r="H71" s="42"/>
      <c r="I71" s="42"/>
      <c r="J71" s="42"/>
      <c r="K71" s="4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VON - Vedlejší a ostatní náklady</v>
      </c>
      <c r="F72" s="42"/>
      <c r="G72" s="42"/>
      <c r="H72" s="42"/>
      <c r="I72" s="42"/>
      <c r="J72" s="42"/>
      <c r="K72" s="4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21</v>
      </c>
      <c r="D74" s="42"/>
      <c r="E74" s="42"/>
      <c r="F74" s="29" t="str">
        <f>F12</f>
        <v>Brozany nad Ohří</v>
      </c>
      <c r="G74" s="42"/>
      <c r="H74" s="42"/>
      <c r="I74" s="34" t="s">
        <v>23</v>
      </c>
      <c r="J74" s="74" t="str">
        <f>IF(J12="","",J12)</f>
        <v>4. 11. 2024</v>
      </c>
      <c r="K74" s="4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5.65" customHeight="1">
      <c r="A76" s="40"/>
      <c r="B76" s="41"/>
      <c r="C76" s="34" t="s">
        <v>25</v>
      </c>
      <c r="D76" s="42"/>
      <c r="E76" s="42"/>
      <c r="F76" s="29" t="str">
        <f>E15</f>
        <v>Městys Brozany nad Ohří</v>
      </c>
      <c r="G76" s="42"/>
      <c r="H76" s="42"/>
      <c r="I76" s="34" t="s">
        <v>31</v>
      </c>
      <c r="J76" s="38" t="str">
        <f>E21</f>
        <v>AZ Consult spol. s r.o.</v>
      </c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29</v>
      </c>
      <c r="D77" s="42"/>
      <c r="E77" s="42"/>
      <c r="F77" s="29" t="str">
        <f>IF(E18="","",E18)</f>
        <v>Vyplň údaj</v>
      </c>
      <c r="G77" s="42"/>
      <c r="H77" s="42"/>
      <c r="I77" s="34" t="s">
        <v>34</v>
      </c>
      <c r="J77" s="38" t="str">
        <f>E24</f>
        <v>Dagmar Sedláčková</v>
      </c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1" customFormat="1" ht="29.28" customHeight="1">
      <c r="A79" s="188"/>
      <c r="B79" s="189"/>
      <c r="C79" s="190" t="s">
        <v>147</v>
      </c>
      <c r="D79" s="191" t="s">
        <v>57</v>
      </c>
      <c r="E79" s="191" t="s">
        <v>53</v>
      </c>
      <c r="F79" s="191" t="s">
        <v>54</v>
      </c>
      <c r="G79" s="191" t="s">
        <v>148</v>
      </c>
      <c r="H79" s="191" t="s">
        <v>149</v>
      </c>
      <c r="I79" s="191" t="s">
        <v>150</v>
      </c>
      <c r="J79" s="191" t="s">
        <v>133</v>
      </c>
      <c r="K79" s="192" t="s">
        <v>151</v>
      </c>
      <c r="L79" s="193"/>
      <c r="M79" s="94" t="s">
        <v>19</v>
      </c>
      <c r="N79" s="95" t="s">
        <v>42</v>
      </c>
      <c r="O79" s="95" t="s">
        <v>152</v>
      </c>
      <c r="P79" s="95" t="s">
        <v>153</v>
      </c>
      <c r="Q79" s="95" t="s">
        <v>154</v>
      </c>
      <c r="R79" s="95" t="s">
        <v>155</v>
      </c>
      <c r="S79" s="95" t="s">
        <v>156</v>
      </c>
      <c r="T79" s="96" t="s">
        <v>157</v>
      </c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</row>
    <row r="80" s="2" customFormat="1" ht="22.8" customHeight="1">
      <c r="A80" s="40"/>
      <c r="B80" s="41"/>
      <c r="C80" s="101" t="s">
        <v>158</v>
      </c>
      <c r="D80" s="42"/>
      <c r="E80" s="42"/>
      <c r="F80" s="42"/>
      <c r="G80" s="42"/>
      <c r="H80" s="42"/>
      <c r="I80" s="42"/>
      <c r="J80" s="194">
        <f>BK80</f>
        <v>0</v>
      </c>
      <c r="K80" s="42"/>
      <c r="L80" s="46"/>
      <c r="M80" s="97"/>
      <c r="N80" s="195"/>
      <c r="O80" s="98"/>
      <c r="P80" s="196">
        <f>P81</f>
        <v>0</v>
      </c>
      <c r="Q80" s="98"/>
      <c r="R80" s="196">
        <f>R81</f>
        <v>0</v>
      </c>
      <c r="S80" s="98"/>
      <c r="T80" s="197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9" t="s">
        <v>71</v>
      </c>
      <c r="AU80" s="19" t="s">
        <v>134</v>
      </c>
      <c r="BK80" s="198">
        <f>BK81</f>
        <v>0</v>
      </c>
    </row>
    <row r="81" s="12" customFormat="1" ht="25.92" customHeight="1">
      <c r="A81" s="12"/>
      <c r="B81" s="199"/>
      <c r="C81" s="200"/>
      <c r="D81" s="201" t="s">
        <v>71</v>
      </c>
      <c r="E81" s="202" t="s">
        <v>475</v>
      </c>
      <c r="F81" s="202" t="s">
        <v>476</v>
      </c>
      <c r="G81" s="200"/>
      <c r="H81" s="200"/>
      <c r="I81" s="203"/>
      <c r="J81" s="204">
        <f>BK81</f>
        <v>0</v>
      </c>
      <c r="K81" s="200"/>
      <c r="L81" s="205"/>
      <c r="M81" s="206"/>
      <c r="N81" s="207"/>
      <c r="O81" s="207"/>
      <c r="P81" s="208">
        <f>SUM(P82:P93)</f>
        <v>0</v>
      </c>
      <c r="Q81" s="207"/>
      <c r="R81" s="208">
        <f>SUM(R82:R93)</f>
        <v>0</v>
      </c>
      <c r="S81" s="207"/>
      <c r="T81" s="209">
        <f>SUM(T82:T93)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10" t="s">
        <v>193</v>
      </c>
      <c r="AT81" s="211" t="s">
        <v>71</v>
      </c>
      <c r="AU81" s="211" t="s">
        <v>72</v>
      </c>
      <c r="AY81" s="210" t="s">
        <v>161</v>
      </c>
      <c r="BK81" s="212">
        <f>SUM(BK82:BK93)</f>
        <v>0</v>
      </c>
    </row>
    <row r="82" s="2" customFormat="1" ht="21.75" customHeight="1">
      <c r="A82" s="40"/>
      <c r="B82" s="41"/>
      <c r="C82" s="215" t="s">
        <v>79</v>
      </c>
      <c r="D82" s="215" t="s">
        <v>163</v>
      </c>
      <c r="E82" s="216" t="s">
        <v>1254</v>
      </c>
      <c r="F82" s="217" t="s">
        <v>1255</v>
      </c>
      <c r="G82" s="218" t="s">
        <v>1256</v>
      </c>
      <c r="H82" s="219">
        <v>1</v>
      </c>
      <c r="I82" s="220"/>
      <c r="J82" s="221">
        <f>ROUND(I82*H82,2)</f>
        <v>0</v>
      </c>
      <c r="K82" s="217" t="s">
        <v>19</v>
      </c>
      <c r="L82" s="46"/>
      <c r="M82" s="222" t="s">
        <v>19</v>
      </c>
      <c r="N82" s="223" t="s">
        <v>43</v>
      </c>
      <c r="O82" s="86"/>
      <c r="P82" s="224">
        <f>O82*H82</f>
        <v>0</v>
      </c>
      <c r="Q82" s="224">
        <v>0</v>
      </c>
      <c r="R82" s="224">
        <f>Q82*H82</f>
        <v>0</v>
      </c>
      <c r="S82" s="224">
        <v>0</v>
      </c>
      <c r="T82" s="225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26" t="s">
        <v>167</v>
      </c>
      <c r="AT82" s="226" t="s">
        <v>163</v>
      </c>
      <c r="AU82" s="226" t="s">
        <v>79</v>
      </c>
      <c r="AY82" s="19" t="s">
        <v>161</v>
      </c>
      <c r="BE82" s="227">
        <f>IF(N82="základní",J82,0)</f>
        <v>0</v>
      </c>
      <c r="BF82" s="227">
        <f>IF(N82="snížená",J82,0)</f>
        <v>0</v>
      </c>
      <c r="BG82" s="227">
        <f>IF(N82="zákl. přenesená",J82,0)</f>
        <v>0</v>
      </c>
      <c r="BH82" s="227">
        <f>IF(N82="sníž. přenesená",J82,0)</f>
        <v>0</v>
      </c>
      <c r="BI82" s="227">
        <f>IF(N82="nulová",J82,0)</f>
        <v>0</v>
      </c>
      <c r="BJ82" s="19" t="s">
        <v>79</v>
      </c>
      <c r="BK82" s="227">
        <f>ROUND(I82*H82,2)</f>
        <v>0</v>
      </c>
      <c r="BL82" s="19" t="s">
        <v>167</v>
      </c>
      <c r="BM82" s="226" t="s">
        <v>1257</v>
      </c>
    </row>
    <row r="83" s="2" customFormat="1" ht="16.5" customHeight="1">
      <c r="A83" s="40"/>
      <c r="B83" s="41"/>
      <c r="C83" s="215" t="s">
        <v>81</v>
      </c>
      <c r="D83" s="215" t="s">
        <v>163</v>
      </c>
      <c r="E83" s="216" t="s">
        <v>1258</v>
      </c>
      <c r="F83" s="217" t="s">
        <v>1259</v>
      </c>
      <c r="G83" s="218" t="s">
        <v>1256</v>
      </c>
      <c r="H83" s="219">
        <v>1</v>
      </c>
      <c r="I83" s="220"/>
      <c r="J83" s="221">
        <f>ROUND(I83*H83,2)</f>
        <v>0</v>
      </c>
      <c r="K83" s="217" t="s">
        <v>19</v>
      </c>
      <c r="L83" s="46"/>
      <c r="M83" s="222" t="s">
        <v>19</v>
      </c>
      <c r="N83" s="223" t="s">
        <v>43</v>
      </c>
      <c r="O83" s="86"/>
      <c r="P83" s="224">
        <f>O83*H83</f>
        <v>0</v>
      </c>
      <c r="Q83" s="224">
        <v>0</v>
      </c>
      <c r="R83" s="224">
        <f>Q83*H83</f>
        <v>0</v>
      </c>
      <c r="S83" s="224">
        <v>0</v>
      </c>
      <c r="T83" s="225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26" t="s">
        <v>167</v>
      </c>
      <c r="AT83" s="226" t="s">
        <v>163</v>
      </c>
      <c r="AU83" s="226" t="s">
        <v>79</v>
      </c>
      <c r="AY83" s="19" t="s">
        <v>161</v>
      </c>
      <c r="BE83" s="227">
        <f>IF(N83="základní",J83,0)</f>
        <v>0</v>
      </c>
      <c r="BF83" s="227">
        <f>IF(N83="snížená",J83,0)</f>
        <v>0</v>
      </c>
      <c r="BG83" s="227">
        <f>IF(N83="zákl. přenesená",J83,0)</f>
        <v>0</v>
      </c>
      <c r="BH83" s="227">
        <f>IF(N83="sníž. přenesená",J83,0)</f>
        <v>0</v>
      </c>
      <c r="BI83" s="227">
        <f>IF(N83="nulová",J83,0)</f>
        <v>0</v>
      </c>
      <c r="BJ83" s="19" t="s">
        <v>79</v>
      </c>
      <c r="BK83" s="227">
        <f>ROUND(I83*H83,2)</f>
        <v>0</v>
      </c>
      <c r="BL83" s="19" t="s">
        <v>167</v>
      </c>
      <c r="BM83" s="226" t="s">
        <v>1260</v>
      </c>
    </row>
    <row r="84" s="2" customFormat="1" ht="16.5" customHeight="1">
      <c r="A84" s="40"/>
      <c r="B84" s="41"/>
      <c r="C84" s="215" t="s">
        <v>178</v>
      </c>
      <c r="D84" s="215" t="s">
        <v>163</v>
      </c>
      <c r="E84" s="216" t="s">
        <v>1261</v>
      </c>
      <c r="F84" s="217" t="s">
        <v>1262</v>
      </c>
      <c r="G84" s="218" t="s">
        <v>1256</v>
      </c>
      <c r="H84" s="219">
        <v>1</v>
      </c>
      <c r="I84" s="220"/>
      <c r="J84" s="221">
        <f>ROUND(I84*H84,2)</f>
        <v>0</v>
      </c>
      <c r="K84" s="217" t="s">
        <v>19</v>
      </c>
      <c r="L84" s="46"/>
      <c r="M84" s="222" t="s">
        <v>19</v>
      </c>
      <c r="N84" s="223" t="s">
        <v>43</v>
      </c>
      <c r="O84" s="86"/>
      <c r="P84" s="224">
        <f>O84*H84</f>
        <v>0</v>
      </c>
      <c r="Q84" s="224">
        <v>0</v>
      </c>
      <c r="R84" s="224">
        <f>Q84*H84</f>
        <v>0</v>
      </c>
      <c r="S84" s="224">
        <v>0</v>
      </c>
      <c r="T84" s="225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26" t="s">
        <v>167</v>
      </c>
      <c r="AT84" s="226" t="s">
        <v>163</v>
      </c>
      <c r="AU84" s="226" t="s">
        <v>79</v>
      </c>
      <c r="AY84" s="19" t="s">
        <v>161</v>
      </c>
      <c r="BE84" s="227">
        <f>IF(N84="základní",J84,0)</f>
        <v>0</v>
      </c>
      <c r="BF84" s="227">
        <f>IF(N84="snížená",J84,0)</f>
        <v>0</v>
      </c>
      <c r="BG84" s="227">
        <f>IF(N84="zákl. přenesená",J84,0)</f>
        <v>0</v>
      </c>
      <c r="BH84" s="227">
        <f>IF(N84="sníž. přenesená",J84,0)</f>
        <v>0</v>
      </c>
      <c r="BI84" s="227">
        <f>IF(N84="nulová",J84,0)</f>
        <v>0</v>
      </c>
      <c r="BJ84" s="19" t="s">
        <v>79</v>
      </c>
      <c r="BK84" s="227">
        <f>ROUND(I84*H84,2)</f>
        <v>0</v>
      </c>
      <c r="BL84" s="19" t="s">
        <v>167</v>
      </c>
      <c r="BM84" s="226" t="s">
        <v>1263</v>
      </c>
    </row>
    <row r="85" s="2" customFormat="1" ht="16.5" customHeight="1">
      <c r="A85" s="40"/>
      <c r="B85" s="41"/>
      <c r="C85" s="215" t="s">
        <v>167</v>
      </c>
      <c r="D85" s="215" t="s">
        <v>163</v>
      </c>
      <c r="E85" s="216" t="s">
        <v>1264</v>
      </c>
      <c r="F85" s="217" t="s">
        <v>1265</v>
      </c>
      <c r="G85" s="218" t="s">
        <v>1256</v>
      </c>
      <c r="H85" s="219">
        <v>1</v>
      </c>
      <c r="I85" s="220"/>
      <c r="J85" s="221">
        <f>ROUND(I85*H85,2)</f>
        <v>0</v>
      </c>
      <c r="K85" s="217" t="s">
        <v>19</v>
      </c>
      <c r="L85" s="46"/>
      <c r="M85" s="222" t="s">
        <v>19</v>
      </c>
      <c r="N85" s="223" t="s">
        <v>43</v>
      </c>
      <c r="O85" s="86"/>
      <c r="P85" s="224">
        <f>O85*H85</f>
        <v>0</v>
      </c>
      <c r="Q85" s="224">
        <v>0</v>
      </c>
      <c r="R85" s="224">
        <f>Q85*H85</f>
        <v>0</v>
      </c>
      <c r="S85" s="224">
        <v>0</v>
      </c>
      <c r="T85" s="225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26" t="s">
        <v>167</v>
      </c>
      <c r="AT85" s="226" t="s">
        <v>163</v>
      </c>
      <c r="AU85" s="226" t="s">
        <v>79</v>
      </c>
      <c r="AY85" s="19" t="s">
        <v>161</v>
      </c>
      <c r="BE85" s="227">
        <f>IF(N85="základní",J85,0)</f>
        <v>0</v>
      </c>
      <c r="BF85" s="227">
        <f>IF(N85="snížená",J85,0)</f>
        <v>0</v>
      </c>
      <c r="BG85" s="227">
        <f>IF(N85="zákl. přenesená",J85,0)</f>
        <v>0</v>
      </c>
      <c r="BH85" s="227">
        <f>IF(N85="sníž. přenesená",J85,0)</f>
        <v>0</v>
      </c>
      <c r="BI85" s="227">
        <f>IF(N85="nulová",J85,0)</f>
        <v>0</v>
      </c>
      <c r="BJ85" s="19" t="s">
        <v>79</v>
      </c>
      <c r="BK85" s="227">
        <f>ROUND(I85*H85,2)</f>
        <v>0</v>
      </c>
      <c r="BL85" s="19" t="s">
        <v>167</v>
      </c>
      <c r="BM85" s="226" t="s">
        <v>1266</v>
      </c>
    </row>
    <row r="86" s="2" customFormat="1" ht="16.5" customHeight="1">
      <c r="A86" s="40"/>
      <c r="B86" s="41"/>
      <c r="C86" s="215" t="s">
        <v>193</v>
      </c>
      <c r="D86" s="215" t="s">
        <v>163</v>
      </c>
      <c r="E86" s="216" t="s">
        <v>1267</v>
      </c>
      <c r="F86" s="217" t="s">
        <v>1268</v>
      </c>
      <c r="G86" s="218" t="s">
        <v>1256</v>
      </c>
      <c r="H86" s="219">
        <v>1</v>
      </c>
      <c r="I86" s="220"/>
      <c r="J86" s="221">
        <f>ROUND(I86*H86,2)</f>
        <v>0</v>
      </c>
      <c r="K86" s="217" t="s">
        <v>19</v>
      </c>
      <c r="L86" s="46"/>
      <c r="M86" s="222" t="s">
        <v>19</v>
      </c>
      <c r="N86" s="223" t="s">
        <v>43</v>
      </c>
      <c r="O86" s="86"/>
      <c r="P86" s="224">
        <f>O86*H86</f>
        <v>0</v>
      </c>
      <c r="Q86" s="224">
        <v>0</v>
      </c>
      <c r="R86" s="224">
        <f>Q86*H86</f>
        <v>0</v>
      </c>
      <c r="S86" s="224">
        <v>0</v>
      </c>
      <c r="T86" s="225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26" t="s">
        <v>167</v>
      </c>
      <c r="AT86" s="226" t="s">
        <v>163</v>
      </c>
      <c r="AU86" s="226" t="s">
        <v>79</v>
      </c>
      <c r="AY86" s="19" t="s">
        <v>161</v>
      </c>
      <c r="BE86" s="227">
        <f>IF(N86="základní",J86,0)</f>
        <v>0</v>
      </c>
      <c r="BF86" s="227">
        <f>IF(N86="snížená",J86,0)</f>
        <v>0</v>
      </c>
      <c r="BG86" s="227">
        <f>IF(N86="zákl. přenesená",J86,0)</f>
        <v>0</v>
      </c>
      <c r="BH86" s="227">
        <f>IF(N86="sníž. přenesená",J86,0)</f>
        <v>0</v>
      </c>
      <c r="BI86" s="227">
        <f>IF(N86="nulová",J86,0)</f>
        <v>0</v>
      </c>
      <c r="BJ86" s="19" t="s">
        <v>79</v>
      </c>
      <c r="BK86" s="227">
        <f>ROUND(I86*H86,2)</f>
        <v>0</v>
      </c>
      <c r="BL86" s="19" t="s">
        <v>167</v>
      </c>
      <c r="BM86" s="226" t="s">
        <v>1269</v>
      </c>
    </row>
    <row r="87" s="2" customFormat="1" ht="16.5" customHeight="1">
      <c r="A87" s="40"/>
      <c r="B87" s="41"/>
      <c r="C87" s="215" t="s">
        <v>200</v>
      </c>
      <c r="D87" s="215" t="s">
        <v>163</v>
      </c>
      <c r="E87" s="216" t="s">
        <v>1270</v>
      </c>
      <c r="F87" s="217" t="s">
        <v>1271</v>
      </c>
      <c r="G87" s="218" t="s">
        <v>1256</v>
      </c>
      <c r="H87" s="219">
        <v>1</v>
      </c>
      <c r="I87" s="220"/>
      <c r="J87" s="221">
        <f>ROUND(I87*H87,2)</f>
        <v>0</v>
      </c>
      <c r="K87" s="217" t="s">
        <v>19</v>
      </c>
      <c r="L87" s="46"/>
      <c r="M87" s="222" t="s">
        <v>19</v>
      </c>
      <c r="N87" s="223" t="s">
        <v>43</v>
      </c>
      <c r="O87" s="86"/>
      <c r="P87" s="224">
        <f>O87*H87</f>
        <v>0</v>
      </c>
      <c r="Q87" s="224">
        <v>0</v>
      </c>
      <c r="R87" s="224">
        <f>Q87*H87</f>
        <v>0</v>
      </c>
      <c r="S87" s="224">
        <v>0</v>
      </c>
      <c r="T87" s="225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26" t="s">
        <v>167</v>
      </c>
      <c r="AT87" s="226" t="s">
        <v>163</v>
      </c>
      <c r="AU87" s="226" t="s">
        <v>79</v>
      </c>
      <c r="AY87" s="19" t="s">
        <v>161</v>
      </c>
      <c r="BE87" s="227">
        <f>IF(N87="základní",J87,0)</f>
        <v>0</v>
      </c>
      <c r="BF87" s="227">
        <f>IF(N87="snížená",J87,0)</f>
        <v>0</v>
      </c>
      <c r="BG87" s="227">
        <f>IF(N87="zákl. přenesená",J87,0)</f>
        <v>0</v>
      </c>
      <c r="BH87" s="227">
        <f>IF(N87="sníž. přenesená",J87,0)</f>
        <v>0</v>
      </c>
      <c r="BI87" s="227">
        <f>IF(N87="nulová",J87,0)</f>
        <v>0</v>
      </c>
      <c r="BJ87" s="19" t="s">
        <v>79</v>
      </c>
      <c r="BK87" s="227">
        <f>ROUND(I87*H87,2)</f>
        <v>0</v>
      </c>
      <c r="BL87" s="19" t="s">
        <v>167</v>
      </c>
      <c r="BM87" s="226" t="s">
        <v>1272</v>
      </c>
    </row>
    <row r="88" s="2" customFormat="1" ht="16.5" customHeight="1">
      <c r="A88" s="40"/>
      <c r="B88" s="41"/>
      <c r="C88" s="215" t="s">
        <v>206</v>
      </c>
      <c r="D88" s="215" t="s">
        <v>163</v>
      </c>
      <c r="E88" s="216" t="s">
        <v>1273</v>
      </c>
      <c r="F88" s="217" t="s">
        <v>1274</v>
      </c>
      <c r="G88" s="218" t="s">
        <v>1256</v>
      </c>
      <c r="H88" s="219">
        <v>1</v>
      </c>
      <c r="I88" s="220"/>
      <c r="J88" s="221">
        <f>ROUND(I88*H88,2)</f>
        <v>0</v>
      </c>
      <c r="K88" s="217" t="s">
        <v>19</v>
      </c>
      <c r="L88" s="46"/>
      <c r="M88" s="222" t="s">
        <v>19</v>
      </c>
      <c r="N88" s="223" t="s">
        <v>43</v>
      </c>
      <c r="O88" s="86"/>
      <c r="P88" s="224">
        <f>O88*H88</f>
        <v>0</v>
      </c>
      <c r="Q88" s="224">
        <v>0</v>
      </c>
      <c r="R88" s="224">
        <f>Q88*H88</f>
        <v>0</v>
      </c>
      <c r="S88" s="224">
        <v>0</v>
      </c>
      <c r="T88" s="225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6" t="s">
        <v>167</v>
      </c>
      <c r="AT88" s="226" t="s">
        <v>163</v>
      </c>
      <c r="AU88" s="226" t="s">
        <v>79</v>
      </c>
      <c r="AY88" s="19" t="s">
        <v>161</v>
      </c>
      <c r="BE88" s="227">
        <f>IF(N88="základní",J88,0)</f>
        <v>0</v>
      </c>
      <c r="BF88" s="227">
        <f>IF(N88="snížená",J88,0)</f>
        <v>0</v>
      </c>
      <c r="BG88" s="227">
        <f>IF(N88="zákl. přenesená",J88,0)</f>
        <v>0</v>
      </c>
      <c r="BH88" s="227">
        <f>IF(N88="sníž. přenesená",J88,0)</f>
        <v>0</v>
      </c>
      <c r="BI88" s="227">
        <f>IF(N88="nulová",J88,0)</f>
        <v>0</v>
      </c>
      <c r="BJ88" s="19" t="s">
        <v>79</v>
      </c>
      <c r="BK88" s="227">
        <f>ROUND(I88*H88,2)</f>
        <v>0</v>
      </c>
      <c r="BL88" s="19" t="s">
        <v>167</v>
      </c>
      <c r="BM88" s="226" t="s">
        <v>1275</v>
      </c>
    </row>
    <row r="89" s="2" customFormat="1" ht="16.5" customHeight="1">
      <c r="A89" s="40"/>
      <c r="B89" s="41"/>
      <c r="C89" s="215" t="s">
        <v>212</v>
      </c>
      <c r="D89" s="215" t="s">
        <v>163</v>
      </c>
      <c r="E89" s="216" t="s">
        <v>1276</v>
      </c>
      <c r="F89" s="217" t="s">
        <v>1277</v>
      </c>
      <c r="G89" s="218" t="s">
        <v>1256</v>
      </c>
      <c r="H89" s="219">
        <v>1</v>
      </c>
      <c r="I89" s="220"/>
      <c r="J89" s="221">
        <f>ROUND(I89*H89,2)</f>
        <v>0</v>
      </c>
      <c r="K89" s="217" t="s">
        <v>19</v>
      </c>
      <c r="L89" s="46"/>
      <c r="M89" s="222" t="s">
        <v>19</v>
      </c>
      <c r="N89" s="223" t="s">
        <v>43</v>
      </c>
      <c r="O89" s="86"/>
      <c r="P89" s="224">
        <f>O89*H89</f>
        <v>0</v>
      </c>
      <c r="Q89" s="224">
        <v>0</v>
      </c>
      <c r="R89" s="224">
        <f>Q89*H89</f>
        <v>0</v>
      </c>
      <c r="S89" s="224">
        <v>0</v>
      </c>
      <c r="T89" s="225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6" t="s">
        <v>167</v>
      </c>
      <c r="AT89" s="226" t="s">
        <v>163</v>
      </c>
      <c r="AU89" s="226" t="s">
        <v>79</v>
      </c>
      <c r="AY89" s="19" t="s">
        <v>161</v>
      </c>
      <c r="BE89" s="227">
        <f>IF(N89="základní",J89,0)</f>
        <v>0</v>
      </c>
      <c r="BF89" s="227">
        <f>IF(N89="snížená",J89,0)</f>
        <v>0</v>
      </c>
      <c r="BG89" s="227">
        <f>IF(N89="zákl. přenesená",J89,0)</f>
        <v>0</v>
      </c>
      <c r="BH89" s="227">
        <f>IF(N89="sníž. přenesená",J89,0)</f>
        <v>0</v>
      </c>
      <c r="BI89" s="227">
        <f>IF(N89="nulová",J89,0)</f>
        <v>0</v>
      </c>
      <c r="BJ89" s="19" t="s">
        <v>79</v>
      </c>
      <c r="BK89" s="227">
        <f>ROUND(I89*H89,2)</f>
        <v>0</v>
      </c>
      <c r="BL89" s="19" t="s">
        <v>167</v>
      </c>
      <c r="BM89" s="226" t="s">
        <v>1278</v>
      </c>
    </row>
    <row r="90" s="2" customFormat="1" ht="16.5" customHeight="1">
      <c r="A90" s="40"/>
      <c r="B90" s="41"/>
      <c r="C90" s="215" t="s">
        <v>217</v>
      </c>
      <c r="D90" s="215" t="s">
        <v>163</v>
      </c>
      <c r="E90" s="216" t="s">
        <v>1279</v>
      </c>
      <c r="F90" s="217" t="s">
        <v>1280</v>
      </c>
      <c r="G90" s="218" t="s">
        <v>1256</v>
      </c>
      <c r="H90" s="219">
        <v>1</v>
      </c>
      <c r="I90" s="220"/>
      <c r="J90" s="221">
        <f>ROUND(I90*H90,2)</f>
        <v>0</v>
      </c>
      <c r="K90" s="217" t="s">
        <v>19</v>
      </c>
      <c r="L90" s="46"/>
      <c r="M90" s="222" t="s">
        <v>19</v>
      </c>
      <c r="N90" s="223" t="s">
        <v>43</v>
      </c>
      <c r="O90" s="86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6" t="s">
        <v>167</v>
      </c>
      <c r="AT90" s="226" t="s">
        <v>163</v>
      </c>
      <c r="AU90" s="226" t="s">
        <v>79</v>
      </c>
      <c r="AY90" s="19" t="s">
        <v>161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19" t="s">
        <v>79</v>
      </c>
      <c r="BK90" s="227">
        <f>ROUND(I90*H90,2)</f>
        <v>0</v>
      </c>
      <c r="BL90" s="19" t="s">
        <v>167</v>
      </c>
      <c r="BM90" s="226" t="s">
        <v>1281</v>
      </c>
    </row>
    <row r="91" s="2" customFormat="1" ht="16.5" customHeight="1">
      <c r="A91" s="40"/>
      <c r="B91" s="41"/>
      <c r="C91" s="215" t="s">
        <v>225</v>
      </c>
      <c r="D91" s="215" t="s">
        <v>163</v>
      </c>
      <c r="E91" s="216" t="s">
        <v>1282</v>
      </c>
      <c r="F91" s="217" t="s">
        <v>1283</v>
      </c>
      <c r="G91" s="218" t="s">
        <v>1256</v>
      </c>
      <c r="H91" s="219">
        <v>1</v>
      </c>
      <c r="I91" s="220"/>
      <c r="J91" s="221">
        <f>ROUND(I91*H91,2)</f>
        <v>0</v>
      </c>
      <c r="K91" s="217" t="s">
        <v>19</v>
      </c>
      <c r="L91" s="46"/>
      <c r="M91" s="222" t="s">
        <v>19</v>
      </c>
      <c r="N91" s="223" t="s">
        <v>43</v>
      </c>
      <c r="O91" s="86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6" t="s">
        <v>167</v>
      </c>
      <c r="AT91" s="226" t="s">
        <v>163</v>
      </c>
      <c r="AU91" s="226" t="s">
        <v>79</v>
      </c>
      <c r="AY91" s="19" t="s">
        <v>161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19" t="s">
        <v>79</v>
      </c>
      <c r="BK91" s="227">
        <f>ROUND(I91*H91,2)</f>
        <v>0</v>
      </c>
      <c r="BL91" s="19" t="s">
        <v>167</v>
      </c>
      <c r="BM91" s="226" t="s">
        <v>1284</v>
      </c>
    </row>
    <row r="92" s="2" customFormat="1" ht="16.5" customHeight="1">
      <c r="A92" s="40"/>
      <c r="B92" s="41"/>
      <c r="C92" s="215" t="s">
        <v>232</v>
      </c>
      <c r="D92" s="215" t="s">
        <v>163</v>
      </c>
      <c r="E92" s="216" t="s">
        <v>1285</v>
      </c>
      <c r="F92" s="217" t="s">
        <v>1286</v>
      </c>
      <c r="G92" s="218" t="s">
        <v>1256</v>
      </c>
      <c r="H92" s="219">
        <v>1</v>
      </c>
      <c r="I92" s="220"/>
      <c r="J92" s="221">
        <f>ROUND(I92*H92,2)</f>
        <v>0</v>
      </c>
      <c r="K92" s="217" t="s">
        <v>19</v>
      </c>
      <c r="L92" s="46"/>
      <c r="M92" s="222" t="s">
        <v>19</v>
      </c>
      <c r="N92" s="223" t="s">
        <v>43</v>
      </c>
      <c r="O92" s="86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6" t="s">
        <v>167</v>
      </c>
      <c r="AT92" s="226" t="s">
        <v>163</v>
      </c>
      <c r="AU92" s="226" t="s">
        <v>79</v>
      </c>
      <c r="AY92" s="19" t="s">
        <v>161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19" t="s">
        <v>79</v>
      </c>
      <c r="BK92" s="227">
        <f>ROUND(I92*H92,2)</f>
        <v>0</v>
      </c>
      <c r="BL92" s="19" t="s">
        <v>167</v>
      </c>
      <c r="BM92" s="226" t="s">
        <v>1287</v>
      </c>
    </row>
    <row r="93" s="2" customFormat="1" ht="16.5" customHeight="1">
      <c r="A93" s="40"/>
      <c r="B93" s="41"/>
      <c r="C93" s="215" t="s">
        <v>238</v>
      </c>
      <c r="D93" s="215" t="s">
        <v>163</v>
      </c>
      <c r="E93" s="216" t="s">
        <v>1288</v>
      </c>
      <c r="F93" s="217" t="s">
        <v>1289</v>
      </c>
      <c r="G93" s="218" t="s">
        <v>1256</v>
      </c>
      <c r="H93" s="219">
        <v>1</v>
      </c>
      <c r="I93" s="220"/>
      <c r="J93" s="221">
        <f>ROUND(I93*H93,2)</f>
        <v>0</v>
      </c>
      <c r="K93" s="217" t="s">
        <v>19</v>
      </c>
      <c r="L93" s="46"/>
      <c r="M93" s="284" t="s">
        <v>19</v>
      </c>
      <c r="N93" s="285" t="s">
        <v>43</v>
      </c>
      <c r="O93" s="282"/>
      <c r="P93" s="286">
        <f>O93*H93</f>
        <v>0</v>
      </c>
      <c r="Q93" s="286">
        <v>0</v>
      </c>
      <c r="R93" s="286">
        <f>Q93*H93</f>
        <v>0</v>
      </c>
      <c r="S93" s="286">
        <v>0</v>
      </c>
      <c r="T93" s="28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6" t="s">
        <v>167</v>
      </c>
      <c r="AT93" s="226" t="s">
        <v>163</v>
      </c>
      <c r="AU93" s="226" t="s">
        <v>79</v>
      </c>
      <c r="AY93" s="19" t="s">
        <v>161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19" t="s">
        <v>79</v>
      </c>
      <c r="BK93" s="227">
        <f>ROUND(I93*H93,2)</f>
        <v>0</v>
      </c>
      <c r="BL93" s="19" t="s">
        <v>167</v>
      </c>
      <c r="BM93" s="226" t="s">
        <v>1290</v>
      </c>
    </row>
    <row r="94" s="2" customFormat="1" ht="6.96" customHeight="1">
      <c r="A94" s="40"/>
      <c r="B94" s="61"/>
      <c r="C94" s="62"/>
      <c r="D94" s="62"/>
      <c r="E94" s="62"/>
      <c r="F94" s="62"/>
      <c r="G94" s="62"/>
      <c r="H94" s="62"/>
      <c r="I94" s="62"/>
      <c r="J94" s="62"/>
      <c r="K94" s="62"/>
      <c r="L94" s="46"/>
      <c r="M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</sheetData>
  <sheetProtection sheet="1" autoFilter="0" formatColumns="0" formatRows="0" objects="1" scenarios="1" spinCount="100000" saltValue="C+FBznvkTee5fz23FxMnO11J2abISeCdZY1IG0GsWncGfAW+alEpVgcOEzYQxz1m1DENEy8O5pzwpgQgDCldKA==" hashValue="shuIVVoNfY81d/W/+xVN55+eMiJCyCPQKWmHZHMQxYkdEJtAUiFPbe/DFyrsruJiLG707BQdv9hdGFjBEbarLw==" algorithmName="SHA-512" password="CC35"/>
  <autoFilter ref="C79:K93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1"/>
      <c r="C3" s="142"/>
      <c r="D3" s="142"/>
      <c r="E3" s="142"/>
      <c r="F3" s="142"/>
      <c r="G3" s="142"/>
      <c r="H3" s="22"/>
    </row>
    <row r="4" s="1" customFormat="1" ht="24.96" customHeight="1">
      <c r="B4" s="22"/>
      <c r="C4" s="143" t="s">
        <v>1291</v>
      </c>
      <c r="H4" s="22"/>
    </row>
    <row r="5" s="1" customFormat="1" ht="12" customHeight="1">
      <c r="B5" s="22"/>
      <c r="C5" s="288" t="s">
        <v>13</v>
      </c>
      <c r="D5" s="152" t="s">
        <v>14</v>
      </c>
      <c r="E5" s="1"/>
      <c r="F5" s="1"/>
      <c r="H5" s="22"/>
    </row>
    <row r="6" s="1" customFormat="1" ht="36.96" customHeight="1">
      <c r="B6" s="22"/>
      <c r="C6" s="289" t="s">
        <v>16</v>
      </c>
      <c r="D6" s="290" t="s">
        <v>17</v>
      </c>
      <c r="E6" s="1"/>
      <c r="F6" s="1"/>
      <c r="H6" s="22"/>
    </row>
    <row r="7" s="1" customFormat="1" ht="16.5" customHeight="1">
      <c r="B7" s="22"/>
      <c r="C7" s="145" t="s">
        <v>23</v>
      </c>
      <c r="D7" s="149" t="str">
        <f>'Rekapitulace stavby'!AN8</f>
        <v>4. 11. 2024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8"/>
      <c r="B9" s="291"/>
      <c r="C9" s="292" t="s">
        <v>53</v>
      </c>
      <c r="D9" s="293" t="s">
        <v>54</v>
      </c>
      <c r="E9" s="293" t="s">
        <v>148</v>
      </c>
      <c r="F9" s="294" t="s">
        <v>1292</v>
      </c>
      <c r="G9" s="188"/>
      <c r="H9" s="291"/>
    </row>
    <row r="10" s="2" customFormat="1" ht="26.4" customHeight="1">
      <c r="A10" s="40"/>
      <c r="B10" s="46"/>
      <c r="C10" s="295" t="s">
        <v>1293</v>
      </c>
      <c r="D10" s="295" t="s">
        <v>84</v>
      </c>
      <c r="E10" s="40"/>
      <c r="F10" s="40"/>
      <c r="G10" s="40"/>
      <c r="H10" s="46"/>
    </row>
    <row r="11" s="2" customFormat="1" ht="16.8" customHeight="1">
      <c r="A11" s="40"/>
      <c r="B11" s="46"/>
      <c r="C11" s="296" t="s">
        <v>113</v>
      </c>
      <c r="D11" s="297" t="s">
        <v>114</v>
      </c>
      <c r="E11" s="298" t="s">
        <v>19</v>
      </c>
      <c r="F11" s="299">
        <v>156.68600000000001</v>
      </c>
      <c r="G11" s="40"/>
      <c r="H11" s="46"/>
    </row>
    <row r="12" s="2" customFormat="1" ht="16.8" customHeight="1">
      <c r="A12" s="40"/>
      <c r="B12" s="46"/>
      <c r="C12" s="300" t="s">
        <v>19</v>
      </c>
      <c r="D12" s="300" t="s">
        <v>198</v>
      </c>
      <c r="E12" s="19" t="s">
        <v>19</v>
      </c>
      <c r="F12" s="301">
        <v>0</v>
      </c>
      <c r="G12" s="40"/>
      <c r="H12" s="46"/>
    </row>
    <row r="13" s="2" customFormat="1" ht="16.8" customHeight="1">
      <c r="A13" s="40"/>
      <c r="B13" s="46"/>
      <c r="C13" s="300" t="s">
        <v>19</v>
      </c>
      <c r="D13" s="300" t="s">
        <v>199</v>
      </c>
      <c r="E13" s="19" t="s">
        <v>19</v>
      </c>
      <c r="F13" s="301">
        <v>156.68600000000001</v>
      </c>
      <c r="G13" s="40"/>
      <c r="H13" s="46"/>
    </row>
    <row r="14" s="2" customFormat="1" ht="16.8" customHeight="1">
      <c r="A14" s="40"/>
      <c r="B14" s="46"/>
      <c r="C14" s="300" t="s">
        <v>113</v>
      </c>
      <c r="D14" s="300" t="s">
        <v>192</v>
      </c>
      <c r="E14" s="19" t="s">
        <v>19</v>
      </c>
      <c r="F14" s="301">
        <v>156.68600000000001</v>
      </c>
      <c r="G14" s="40"/>
      <c r="H14" s="46"/>
    </row>
    <row r="15" s="2" customFormat="1" ht="16.8" customHeight="1">
      <c r="A15" s="40"/>
      <c r="B15" s="46"/>
      <c r="C15" s="302" t="s">
        <v>1294</v>
      </c>
      <c r="D15" s="40"/>
      <c r="E15" s="40"/>
      <c r="F15" s="40"/>
      <c r="G15" s="40"/>
      <c r="H15" s="46"/>
    </row>
    <row r="16" s="2" customFormat="1" ht="16.8" customHeight="1">
      <c r="A16" s="40"/>
      <c r="B16" s="46"/>
      <c r="C16" s="300" t="s">
        <v>194</v>
      </c>
      <c r="D16" s="300" t="s">
        <v>1295</v>
      </c>
      <c r="E16" s="19" t="s">
        <v>173</v>
      </c>
      <c r="F16" s="301">
        <v>156.68600000000001</v>
      </c>
      <c r="G16" s="40"/>
      <c r="H16" s="46"/>
    </row>
    <row r="17" s="2" customFormat="1" ht="16.8" customHeight="1">
      <c r="A17" s="40"/>
      <c r="B17" s="46"/>
      <c r="C17" s="300" t="s">
        <v>226</v>
      </c>
      <c r="D17" s="300" t="s">
        <v>1296</v>
      </c>
      <c r="E17" s="19" t="s">
        <v>228</v>
      </c>
      <c r="F17" s="301">
        <v>831.42200000000003</v>
      </c>
      <c r="G17" s="40"/>
      <c r="H17" s="46"/>
    </row>
    <row r="18" s="2" customFormat="1" ht="16.8" customHeight="1">
      <c r="A18" s="40"/>
      <c r="B18" s="46"/>
      <c r="C18" s="296" t="s">
        <v>116</v>
      </c>
      <c r="D18" s="297" t="s">
        <v>117</v>
      </c>
      <c r="E18" s="298" t="s">
        <v>19</v>
      </c>
      <c r="F18" s="299">
        <v>259.02499999999998</v>
      </c>
      <c r="G18" s="40"/>
      <c r="H18" s="46"/>
    </row>
    <row r="19" s="2" customFormat="1" ht="16.8" customHeight="1">
      <c r="A19" s="40"/>
      <c r="B19" s="46"/>
      <c r="C19" s="300" t="s">
        <v>116</v>
      </c>
      <c r="D19" s="300" t="s">
        <v>211</v>
      </c>
      <c r="E19" s="19" t="s">
        <v>19</v>
      </c>
      <c r="F19" s="301">
        <v>259.02499999999998</v>
      </c>
      <c r="G19" s="40"/>
      <c r="H19" s="46"/>
    </row>
    <row r="20" s="2" customFormat="1" ht="16.8" customHeight="1">
      <c r="A20" s="40"/>
      <c r="B20" s="46"/>
      <c r="C20" s="302" t="s">
        <v>1294</v>
      </c>
      <c r="D20" s="40"/>
      <c r="E20" s="40"/>
      <c r="F20" s="40"/>
      <c r="G20" s="40"/>
      <c r="H20" s="46"/>
    </row>
    <row r="21" s="2" customFormat="1" ht="16.8" customHeight="1">
      <c r="A21" s="40"/>
      <c r="B21" s="46"/>
      <c r="C21" s="300" t="s">
        <v>207</v>
      </c>
      <c r="D21" s="300" t="s">
        <v>1297</v>
      </c>
      <c r="E21" s="19" t="s">
        <v>173</v>
      </c>
      <c r="F21" s="301">
        <v>259.02499999999998</v>
      </c>
      <c r="G21" s="40"/>
      <c r="H21" s="46"/>
    </row>
    <row r="22" s="2" customFormat="1" ht="16.8" customHeight="1">
      <c r="A22" s="40"/>
      <c r="B22" s="46"/>
      <c r="C22" s="300" t="s">
        <v>226</v>
      </c>
      <c r="D22" s="300" t="s">
        <v>1296</v>
      </c>
      <c r="E22" s="19" t="s">
        <v>228</v>
      </c>
      <c r="F22" s="301">
        <v>831.42200000000003</v>
      </c>
      <c r="G22" s="40"/>
      <c r="H22" s="46"/>
    </row>
    <row r="23" s="2" customFormat="1" ht="16.8" customHeight="1">
      <c r="A23" s="40"/>
      <c r="B23" s="46"/>
      <c r="C23" s="296" t="s">
        <v>120</v>
      </c>
      <c r="D23" s="297" t="s">
        <v>121</v>
      </c>
      <c r="E23" s="298" t="s">
        <v>19</v>
      </c>
      <c r="F23" s="299">
        <v>259.02499999999998</v>
      </c>
      <c r="G23" s="40"/>
      <c r="H23" s="46"/>
    </row>
    <row r="24" s="2" customFormat="1" ht="16.8" customHeight="1">
      <c r="A24" s="40"/>
      <c r="B24" s="46"/>
      <c r="C24" s="300" t="s">
        <v>19</v>
      </c>
      <c r="D24" s="300" t="s">
        <v>176</v>
      </c>
      <c r="E24" s="19" t="s">
        <v>19</v>
      </c>
      <c r="F24" s="301">
        <v>0</v>
      </c>
      <c r="G24" s="40"/>
      <c r="H24" s="46"/>
    </row>
    <row r="25" s="2" customFormat="1" ht="16.8" customHeight="1">
      <c r="A25" s="40"/>
      <c r="B25" s="46"/>
      <c r="C25" s="300" t="s">
        <v>120</v>
      </c>
      <c r="D25" s="300" t="s">
        <v>177</v>
      </c>
      <c r="E25" s="19" t="s">
        <v>19</v>
      </c>
      <c r="F25" s="301">
        <v>259.02499999999998</v>
      </c>
      <c r="G25" s="40"/>
      <c r="H25" s="46"/>
    </row>
    <row r="26" s="2" customFormat="1" ht="16.8" customHeight="1">
      <c r="A26" s="40"/>
      <c r="B26" s="46"/>
      <c r="C26" s="302" t="s">
        <v>1294</v>
      </c>
      <c r="D26" s="40"/>
      <c r="E26" s="40"/>
      <c r="F26" s="40"/>
      <c r="G26" s="40"/>
      <c r="H26" s="46"/>
    </row>
    <row r="27" s="2" customFormat="1" ht="16.8" customHeight="1">
      <c r="A27" s="40"/>
      <c r="B27" s="46"/>
      <c r="C27" s="300" t="s">
        <v>171</v>
      </c>
      <c r="D27" s="300" t="s">
        <v>1298</v>
      </c>
      <c r="E27" s="19" t="s">
        <v>173</v>
      </c>
      <c r="F27" s="301">
        <v>259.02499999999998</v>
      </c>
      <c r="G27" s="40"/>
      <c r="H27" s="46"/>
    </row>
    <row r="28" s="2" customFormat="1" ht="16.8" customHeight="1">
      <c r="A28" s="40"/>
      <c r="B28" s="46"/>
      <c r="C28" s="300" t="s">
        <v>194</v>
      </c>
      <c r="D28" s="300" t="s">
        <v>1295</v>
      </c>
      <c r="E28" s="19" t="s">
        <v>173</v>
      </c>
      <c r="F28" s="301">
        <v>156.68600000000001</v>
      </c>
      <c r="G28" s="40"/>
      <c r="H28" s="46"/>
    </row>
    <row r="29" s="2" customFormat="1" ht="16.8" customHeight="1">
      <c r="A29" s="40"/>
      <c r="B29" s="46"/>
      <c r="C29" s="300" t="s">
        <v>201</v>
      </c>
      <c r="D29" s="300" t="s">
        <v>1299</v>
      </c>
      <c r="E29" s="19" t="s">
        <v>173</v>
      </c>
      <c r="F29" s="301">
        <v>1566.8599999999999</v>
      </c>
      <c r="G29" s="40"/>
      <c r="H29" s="46"/>
    </row>
    <row r="30" s="2" customFormat="1" ht="16.8" customHeight="1">
      <c r="A30" s="40"/>
      <c r="B30" s="46"/>
      <c r="C30" s="296" t="s">
        <v>122</v>
      </c>
      <c r="D30" s="297" t="s">
        <v>123</v>
      </c>
      <c r="E30" s="298" t="s">
        <v>19</v>
      </c>
      <c r="F30" s="299">
        <v>259.02499999999998</v>
      </c>
      <c r="G30" s="40"/>
      <c r="H30" s="46"/>
    </row>
    <row r="31" s="2" customFormat="1" ht="16.8" customHeight="1">
      <c r="A31" s="40"/>
      <c r="B31" s="46"/>
      <c r="C31" s="300" t="s">
        <v>122</v>
      </c>
      <c r="D31" s="300" t="s">
        <v>182</v>
      </c>
      <c r="E31" s="19" t="s">
        <v>19</v>
      </c>
      <c r="F31" s="301">
        <v>259.02499999999998</v>
      </c>
      <c r="G31" s="40"/>
      <c r="H31" s="46"/>
    </row>
    <row r="32" s="2" customFormat="1" ht="16.8" customHeight="1">
      <c r="A32" s="40"/>
      <c r="B32" s="46"/>
      <c r="C32" s="302" t="s">
        <v>1294</v>
      </c>
      <c r="D32" s="40"/>
      <c r="E32" s="40"/>
      <c r="F32" s="40"/>
      <c r="G32" s="40"/>
      <c r="H32" s="46"/>
    </row>
    <row r="33" s="2" customFormat="1" ht="16.8" customHeight="1">
      <c r="A33" s="40"/>
      <c r="B33" s="46"/>
      <c r="C33" s="300" t="s">
        <v>179</v>
      </c>
      <c r="D33" s="300" t="s">
        <v>1300</v>
      </c>
      <c r="E33" s="19" t="s">
        <v>173</v>
      </c>
      <c r="F33" s="301">
        <v>259.02499999999998</v>
      </c>
      <c r="G33" s="40"/>
      <c r="H33" s="46"/>
    </row>
    <row r="34" s="2" customFormat="1" ht="16.8" customHeight="1">
      <c r="A34" s="40"/>
      <c r="B34" s="46"/>
      <c r="C34" s="300" t="s">
        <v>207</v>
      </c>
      <c r="D34" s="300" t="s">
        <v>1297</v>
      </c>
      <c r="E34" s="19" t="s">
        <v>173</v>
      </c>
      <c r="F34" s="301">
        <v>259.02499999999998</v>
      </c>
      <c r="G34" s="40"/>
      <c r="H34" s="46"/>
    </row>
    <row r="35" s="2" customFormat="1" ht="16.8" customHeight="1">
      <c r="A35" s="40"/>
      <c r="B35" s="46"/>
      <c r="C35" s="300" t="s">
        <v>213</v>
      </c>
      <c r="D35" s="300" t="s">
        <v>1301</v>
      </c>
      <c r="E35" s="19" t="s">
        <v>173</v>
      </c>
      <c r="F35" s="301">
        <v>259.02499999999998</v>
      </c>
      <c r="G35" s="40"/>
      <c r="H35" s="46"/>
    </row>
    <row r="36" s="2" customFormat="1" ht="16.8" customHeight="1">
      <c r="A36" s="40"/>
      <c r="B36" s="46"/>
      <c r="C36" s="296" t="s">
        <v>124</v>
      </c>
      <c r="D36" s="297" t="s">
        <v>125</v>
      </c>
      <c r="E36" s="298" t="s">
        <v>19</v>
      </c>
      <c r="F36" s="299">
        <v>95.469999999999999</v>
      </c>
      <c r="G36" s="40"/>
      <c r="H36" s="46"/>
    </row>
    <row r="37" s="2" customFormat="1" ht="16.8" customHeight="1">
      <c r="A37" s="40"/>
      <c r="B37" s="46"/>
      <c r="C37" s="300" t="s">
        <v>124</v>
      </c>
      <c r="D37" s="300" t="s">
        <v>237</v>
      </c>
      <c r="E37" s="19" t="s">
        <v>19</v>
      </c>
      <c r="F37" s="301">
        <v>95.469999999999999</v>
      </c>
      <c r="G37" s="40"/>
      <c r="H37" s="46"/>
    </row>
    <row r="38" s="2" customFormat="1" ht="16.8" customHeight="1">
      <c r="A38" s="40"/>
      <c r="B38" s="46"/>
      <c r="C38" s="302" t="s">
        <v>1294</v>
      </c>
      <c r="D38" s="40"/>
      <c r="E38" s="40"/>
      <c r="F38" s="40"/>
      <c r="G38" s="40"/>
      <c r="H38" s="46"/>
    </row>
    <row r="39" s="2" customFormat="1" ht="16.8" customHeight="1">
      <c r="A39" s="40"/>
      <c r="B39" s="46"/>
      <c r="C39" s="300" t="s">
        <v>233</v>
      </c>
      <c r="D39" s="300" t="s">
        <v>1302</v>
      </c>
      <c r="E39" s="19" t="s">
        <v>173</v>
      </c>
      <c r="F39" s="301">
        <v>95.469999999999999</v>
      </c>
      <c r="G39" s="40"/>
      <c r="H39" s="46"/>
    </row>
    <row r="40" s="2" customFormat="1" ht="16.8" customHeight="1">
      <c r="A40" s="40"/>
      <c r="B40" s="46"/>
      <c r="C40" s="300" t="s">
        <v>183</v>
      </c>
      <c r="D40" s="300" t="s">
        <v>1303</v>
      </c>
      <c r="E40" s="19" t="s">
        <v>173</v>
      </c>
      <c r="F40" s="301">
        <v>197.809</v>
      </c>
      <c r="G40" s="40"/>
      <c r="H40" s="46"/>
    </row>
    <row r="41" s="2" customFormat="1" ht="16.8" customHeight="1">
      <c r="A41" s="40"/>
      <c r="B41" s="46"/>
      <c r="C41" s="300" t="s">
        <v>194</v>
      </c>
      <c r="D41" s="300" t="s">
        <v>1295</v>
      </c>
      <c r="E41" s="19" t="s">
        <v>173</v>
      </c>
      <c r="F41" s="301">
        <v>156.68600000000001</v>
      </c>
      <c r="G41" s="40"/>
      <c r="H41" s="46"/>
    </row>
    <row r="42" s="2" customFormat="1" ht="16.8" customHeight="1">
      <c r="A42" s="40"/>
      <c r="B42" s="46"/>
      <c r="C42" s="300" t="s">
        <v>201</v>
      </c>
      <c r="D42" s="300" t="s">
        <v>1299</v>
      </c>
      <c r="E42" s="19" t="s">
        <v>173</v>
      </c>
      <c r="F42" s="301">
        <v>1566.8599999999999</v>
      </c>
      <c r="G42" s="40"/>
      <c r="H42" s="46"/>
    </row>
    <row r="43" s="2" customFormat="1" ht="16.8" customHeight="1">
      <c r="A43" s="40"/>
      <c r="B43" s="46"/>
      <c r="C43" s="300" t="s">
        <v>218</v>
      </c>
      <c r="D43" s="300" t="s">
        <v>1304</v>
      </c>
      <c r="E43" s="19" t="s">
        <v>173</v>
      </c>
      <c r="F43" s="301">
        <v>102.339</v>
      </c>
      <c r="G43" s="40"/>
      <c r="H43" s="46"/>
    </row>
    <row r="44" s="2" customFormat="1" ht="26.4" customHeight="1">
      <c r="A44" s="40"/>
      <c r="B44" s="46"/>
      <c r="C44" s="295" t="s">
        <v>1305</v>
      </c>
      <c r="D44" s="295" t="s">
        <v>88</v>
      </c>
      <c r="E44" s="40"/>
      <c r="F44" s="40"/>
      <c r="G44" s="40"/>
      <c r="H44" s="46"/>
    </row>
    <row r="45" s="2" customFormat="1" ht="16.8" customHeight="1">
      <c r="A45" s="40"/>
      <c r="B45" s="46"/>
      <c r="C45" s="296" t="s">
        <v>113</v>
      </c>
      <c r="D45" s="297" t="s">
        <v>114</v>
      </c>
      <c r="E45" s="298" t="s">
        <v>19</v>
      </c>
      <c r="F45" s="299">
        <v>29.036999999999999</v>
      </c>
      <c r="G45" s="40"/>
      <c r="H45" s="46"/>
    </row>
    <row r="46" s="2" customFormat="1" ht="16.8" customHeight="1">
      <c r="A46" s="40"/>
      <c r="B46" s="46"/>
      <c r="C46" s="300" t="s">
        <v>19</v>
      </c>
      <c r="D46" s="300" t="s">
        <v>198</v>
      </c>
      <c r="E46" s="19" t="s">
        <v>19</v>
      </c>
      <c r="F46" s="301">
        <v>0</v>
      </c>
      <c r="G46" s="40"/>
      <c r="H46" s="46"/>
    </row>
    <row r="47" s="2" customFormat="1" ht="16.8" customHeight="1">
      <c r="A47" s="40"/>
      <c r="B47" s="46"/>
      <c r="C47" s="300" t="s">
        <v>19</v>
      </c>
      <c r="D47" s="300" t="s">
        <v>589</v>
      </c>
      <c r="E47" s="19" t="s">
        <v>19</v>
      </c>
      <c r="F47" s="301">
        <v>29.036999999999999</v>
      </c>
      <c r="G47" s="40"/>
      <c r="H47" s="46"/>
    </row>
    <row r="48" s="2" customFormat="1" ht="16.8" customHeight="1">
      <c r="A48" s="40"/>
      <c r="B48" s="46"/>
      <c r="C48" s="300" t="s">
        <v>113</v>
      </c>
      <c r="D48" s="300" t="s">
        <v>192</v>
      </c>
      <c r="E48" s="19" t="s">
        <v>19</v>
      </c>
      <c r="F48" s="301">
        <v>29.036999999999999</v>
      </c>
      <c r="G48" s="40"/>
      <c r="H48" s="46"/>
    </row>
    <row r="49" s="2" customFormat="1" ht="16.8" customHeight="1">
      <c r="A49" s="40"/>
      <c r="B49" s="46"/>
      <c r="C49" s="302" t="s">
        <v>1294</v>
      </c>
      <c r="D49" s="40"/>
      <c r="E49" s="40"/>
      <c r="F49" s="40"/>
      <c r="G49" s="40"/>
      <c r="H49" s="46"/>
    </row>
    <row r="50" s="2" customFormat="1" ht="16.8" customHeight="1">
      <c r="A50" s="40"/>
      <c r="B50" s="46"/>
      <c r="C50" s="300" t="s">
        <v>194</v>
      </c>
      <c r="D50" s="300" t="s">
        <v>1295</v>
      </c>
      <c r="E50" s="19" t="s">
        <v>173</v>
      </c>
      <c r="F50" s="301">
        <v>29.036999999999999</v>
      </c>
      <c r="G50" s="40"/>
      <c r="H50" s="46"/>
    </row>
    <row r="51" s="2" customFormat="1" ht="16.8" customHeight="1">
      <c r="A51" s="40"/>
      <c r="B51" s="46"/>
      <c r="C51" s="300" t="s">
        <v>226</v>
      </c>
      <c r="D51" s="300" t="s">
        <v>1296</v>
      </c>
      <c r="E51" s="19" t="s">
        <v>228</v>
      </c>
      <c r="F51" s="301">
        <v>226.94399999999999</v>
      </c>
      <c r="G51" s="40"/>
      <c r="H51" s="46"/>
    </row>
    <row r="52" s="2" customFormat="1" ht="16.8" customHeight="1">
      <c r="A52" s="40"/>
      <c r="B52" s="46"/>
      <c r="C52" s="296" t="s">
        <v>116</v>
      </c>
      <c r="D52" s="297" t="s">
        <v>117</v>
      </c>
      <c r="E52" s="298" t="s">
        <v>19</v>
      </c>
      <c r="F52" s="299">
        <v>84.435000000000002</v>
      </c>
      <c r="G52" s="40"/>
      <c r="H52" s="46"/>
    </row>
    <row r="53" s="2" customFormat="1" ht="16.8" customHeight="1">
      <c r="A53" s="40"/>
      <c r="B53" s="46"/>
      <c r="C53" s="300" t="s">
        <v>116</v>
      </c>
      <c r="D53" s="300" t="s">
        <v>211</v>
      </c>
      <c r="E53" s="19" t="s">
        <v>19</v>
      </c>
      <c r="F53" s="301">
        <v>84.435000000000002</v>
      </c>
      <c r="G53" s="40"/>
      <c r="H53" s="46"/>
    </row>
    <row r="54" s="2" customFormat="1" ht="16.8" customHeight="1">
      <c r="A54" s="40"/>
      <c r="B54" s="46"/>
      <c r="C54" s="302" t="s">
        <v>1294</v>
      </c>
      <c r="D54" s="40"/>
      <c r="E54" s="40"/>
      <c r="F54" s="40"/>
      <c r="G54" s="40"/>
      <c r="H54" s="46"/>
    </row>
    <row r="55" s="2" customFormat="1" ht="16.8" customHeight="1">
      <c r="A55" s="40"/>
      <c r="B55" s="46"/>
      <c r="C55" s="300" t="s">
        <v>207</v>
      </c>
      <c r="D55" s="300" t="s">
        <v>1297</v>
      </c>
      <c r="E55" s="19" t="s">
        <v>173</v>
      </c>
      <c r="F55" s="301">
        <v>84.435000000000002</v>
      </c>
      <c r="G55" s="40"/>
      <c r="H55" s="46"/>
    </row>
    <row r="56" s="2" customFormat="1" ht="16.8" customHeight="1">
      <c r="A56" s="40"/>
      <c r="B56" s="46"/>
      <c r="C56" s="300" t="s">
        <v>226</v>
      </c>
      <c r="D56" s="300" t="s">
        <v>1296</v>
      </c>
      <c r="E56" s="19" t="s">
        <v>228</v>
      </c>
      <c r="F56" s="301">
        <v>226.94399999999999</v>
      </c>
      <c r="G56" s="40"/>
      <c r="H56" s="46"/>
    </row>
    <row r="57" s="2" customFormat="1" ht="16.8" customHeight="1">
      <c r="A57" s="40"/>
      <c r="B57" s="46"/>
      <c r="C57" s="296" t="s">
        <v>120</v>
      </c>
      <c r="D57" s="297" t="s">
        <v>121</v>
      </c>
      <c r="E57" s="298" t="s">
        <v>19</v>
      </c>
      <c r="F57" s="299">
        <v>84.435000000000002</v>
      </c>
      <c r="G57" s="40"/>
      <c r="H57" s="46"/>
    </row>
    <row r="58" s="2" customFormat="1" ht="16.8" customHeight="1">
      <c r="A58" s="40"/>
      <c r="B58" s="46"/>
      <c r="C58" s="300" t="s">
        <v>19</v>
      </c>
      <c r="D58" s="300" t="s">
        <v>176</v>
      </c>
      <c r="E58" s="19" t="s">
        <v>19</v>
      </c>
      <c r="F58" s="301">
        <v>0</v>
      </c>
      <c r="G58" s="40"/>
      <c r="H58" s="46"/>
    </row>
    <row r="59" s="2" customFormat="1" ht="16.8" customHeight="1">
      <c r="A59" s="40"/>
      <c r="B59" s="46"/>
      <c r="C59" s="300" t="s">
        <v>120</v>
      </c>
      <c r="D59" s="300" t="s">
        <v>528</v>
      </c>
      <c r="E59" s="19" t="s">
        <v>19</v>
      </c>
      <c r="F59" s="301">
        <v>84.435000000000002</v>
      </c>
      <c r="G59" s="40"/>
      <c r="H59" s="46"/>
    </row>
    <row r="60" s="2" customFormat="1" ht="16.8" customHeight="1">
      <c r="A60" s="40"/>
      <c r="B60" s="46"/>
      <c r="C60" s="302" t="s">
        <v>1294</v>
      </c>
      <c r="D60" s="40"/>
      <c r="E60" s="40"/>
      <c r="F60" s="40"/>
      <c r="G60" s="40"/>
      <c r="H60" s="46"/>
    </row>
    <row r="61" s="2" customFormat="1" ht="16.8" customHeight="1">
      <c r="A61" s="40"/>
      <c r="B61" s="46"/>
      <c r="C61" s="300" t="s">
        <v>171</v>
      </c>
      <c r="D61" s="300" t="s">
        <v>1298</v>
      </c>
      <c r="E61" s="19" t="s">
        <v>173</v>
      </c>
      <c r="F61" s="301">
        <v>84.435000000000002</v>
      </c>
      <c r="G61" s="40"/>
      <c r="H61" s="46"/>
    </row>
    <row r="62" s="2" customFormat="1" ht="16.8" customHeight="1">
      <c r="A62" s="40"/>
      <c r="B62" s="46"/>
      <c r="C62" s="300" t="s">
        <v>194</v>
      </c>
      <c r="D62" s="300" t="s">
        <v>1295</v>
      </c>
      <c r="E62" s="19" t="s">
        <v>173</v>
      </c>
      <c r="F62" s="301">
        <v>29.036999999999999</v>
      </c>
      <c r="G62" s="40"/>
      <c r="H62" s="46"/>
    </row>
    <row r="63" s="2" customFormat="1" ht="16.8" customHeight="1">
      <c r="A63" s="40"/>
      <c r="B63" s="46"/>
      <c r="C63" s="300" t="s">
        <v>201</v>
      </c>
      <c r="D63" s="300" t="s">
        <v>1299</v>
      </c>
      <c r="E63" s="19" t="s">
        <v>173</v>
      </c>
      <c r="F63" s="301">
        <v>290.37</v>
      </c>
      <c r="G63" s="40"/>
      <c r="H63" s="46"/>
    </row>
    <row r="64" s="2" customFormat="1" ht="16.8" customHeight="1">
      <c r="A64" s="40"/>
      <c r="B64" s="46"/>
      <c r="C64" s="296" t="s">
        <v>122</v>
      </c>
      <c r="D64" s="297" t="s">
        <v>123</v>
      </c>
      <c r="E64" s="298" t="s">
        <v>19</v>
      </c>
      <c r="F64" s="299">
        <v>84.435000000000002</v>
      </c>
      <c r="G64" s="40"/>
      <c r="H64" s="46"/>
    </row>
    <row r="65" s="2" customFormat="1" ht="16.8" customHeight="1">
      <c r="A65" s="40"/>
      <c r="B65" s="46"/>
      <c r="C65" s="300" t="s">
        <v>122</v>
      </c>
      <c r="D65" s="300" t="s">
        <v>529</v>
      </c>
      <c r="E65" s="19" t="s">
        <v>19</v>
      </c>
      <c r="F65" s="301">
        <v>84.435000000000002</v>
      </c>
      <c r="G65" s="40"/>
      <c r="H65" s="46"/>
    </row>
    <row r="66" s="2" customFormat="1" ht="16.8" customHeight="1">
      <c r="A66" s="40"/>
      <c r="B66" s="46"/>
      <c r="C66" s="302" t="s">
        <v>1294</v>
      </c>
      <c r="D66" s="40"/>
      <c r="E66" s="40"/>
      <c r="F66" s="40"/>
      <c r="G66" s="40"/>
      <c r="H66" s="46"/>
    </row>
    <row r="67" s="2" customFormat="1" ht="16.8" customHeight="1">
      <c r="A67" s="40"/>
      <c r="B67" s="46"/>
      <c r="C67" s="300" t="s">
        <v>179</v>
      </c>
      <c r="D67" s="300" t="s">
        <v>1300</v>
      </c>
      <c r="E67" s="19" t="s">
        <v>173</v>
      </c>
      <c r="F67" s="301">
        <v>84.435000000000002</v>
      </c>
      <c r="G67" s="40"/>
      <c r="H67" s="46"/>
    </row>
    <row r="68" s="2" customFormat="1" ht="16.8" customHeight="1">
      <c r="A68" s="40"/>
      <c r="B68" s="46"/>
      <c r="C68" s="300" t="s">
        <v>207</v>
      </c>
      <c r="D68" s="300" t="s">
        <v>1297</v>
      </c>
      <c r="E68" s="19" t="s">
        <v>173</v>
      </c>
      <c r="F68" s="301">
        <v>84.435000000000002</v>
      </c>
      <c r="G68" s="40"/>
      <c r="H68" s="46"/>
    </row>
    <row r="69" s="2" customFormat="1" ht="16.8" customHeight="1">
      <c r="A69" s="40"/>
      <c r="B69" s="46"/>
      <c r="C69" s="300" t="s">
        <v>213</v>
      </c>
      <c r="D69" s="300" t="s">
        <v>1301</v>
      </c>
      <c r="E69" s="19" t="s">
        <v>173</v>
      </c>
      <c r="F69" s="301">
        <v>84.435000000000002</v>
      </c>
      <c r="G69" s="40"/>
      <c r="H69" s="46"/>
    </row>
    <row r="70" s="2" customFormat="1" ht="16.8" customHeight="1">
      <c r="A70" s="40"/>
      <c r="B70" s="46"/>
      <c r="C70" s="296" t="s">
        <v>124</v>
      </c>
      <c r="D70" s="297" t="s">
        <v>125</v>
      </c>
      <c r="E70" s="298" t="s">
        <v>19</v>
      </c>
      <c r="F70" s="299">
        <v>50.960000000000001</v>
      </c>
      <c r="G70" s="40"/>
      <c r="H70" s="46"/>
    </row>
    <row r="71" s="2" customFormat="1" ht="16.8" customHeight="1">
      <c r="A71" s="40"/>
      <c r="B71" s="46"/>
      <c r="C71" s="300" t="s">
        <v>124</v>
      </c>
      <c r="D71" s="300" t="s">
        <v>596</v>
      </c>
      <c r="E71" s="19" t="s">
        <v>19</v>
      </c>
      <c r="F71" s="301">
        <v>50.960000000000001</v>
      </c>
      <c r="G71" s="40"/>
      <c r="H71" s="46"/>
    </row>
    <row r="72" s="2" customFormat="1" ht="16.8" customHeight="1">
      <c r="A72" s="40"/>
      <c r="B72" s="46"/>
      <c r="C72" s="302" t="s">
        <v>1294</v>
      </c>
      <c r="D72" s="40"/>
      <c r="E72" s="40"/>
      <c r="F72" s="40"/>
      <c r="G72" s="40"/>
      <c r="H72" s="46"/>
    </row>
    <row r="73" s="2" customFormat="1" ht="16.8" customHeight="1">
      <c r="A73" s="40"/>
      <c r="B73" s="46"/>
      <c r="C73" s="300" t="s">
        <v>233</v>
      </c>
      <c r="D73" s="300" t="s">
        <v>1302</v>
      </c>
      <c r="E73" s="19" t="s">
        <v>173</v>
      </c>
      <c r="F73" s="301">
        <v>50.960000000000001</v>
      </c>
      <c r="G73" s="40"/>
      <c r="H73" s="46"/>
    </row>
    <row r="74" s="2" customFormat="1" ht="16.8" customHeight="1">
      <c r="A74" s="40"/>
      <c r="B74" s="46"/>
      <c r="C74" s="300" t="s">
        <v>183</v>
      </c>
      <c r="D74" s="300" t="s">
        <v>1303</v>
      </c>
      <c r="E74" s="19" t="s">
        <v>173</v>
      </c>
      <c r="F74" s="301">
        <v>106.358</v>
      </c>
      <c r="G74" s="40"/>
      <c r="H74" s="46"/>
    </row>
    <row r="75" s="2" customFormat="1" ht="16.8" customHeight="1">
      <c r="A75" s="40"/>
      <c r="B75" s="46"/>
      <c r="C75" s="300" t="s">
        <v>194</v>
      </c>
      <c r="D75" s="300" t="s">
        <v>1295</v>
      </c>
      <c r="E75" s="19" t="s">
        <v>173</v>
      </c>
      <c r="F75" s="301">
        <v>29.036999999999999</v>
      </c>
      <c r="G75" s="40"/>
      <c r="H75" s="46"/>
    </row>
    <row r="76" s="2" customFormat="1" ht="16.8" customHeight="1">
      <c r="A76" s="40"/>
      <c r="B76" s="46"/>
      <c r="C76" s="300" t="s">
        <v>201</v>
      </c>
      <c r="D76" s="300" t="s">
        <v>1299</v>
      </c>
      <c r="E76" s="19" t="s">
        <v>173</v>
      </c>
      <c r="F76" s="301">
        <v>290.37</v>
      </c>
      <c r="G76" s="40"/>
      <c r="H76" s="46"/>
    </row>
    <row r="77" s="2" customFormat="1" ht="16.8" customHeight="1">
      <c r="A77" s="40"/>
      <c r="B77" s="46"/>
      <c r="C77" s="300" t="s">
        <v>218</v>
      </c>
      <c r="D77" s="300" t="s">
        <v>1304</v>
      </c>
      <c r="E77" s="19" t="s">
        <v>173</v>
      </c>
      <c r="F77" s="301">
        <v>55.398000000000003</v>
      </c>
      <c r="G77" s="40"/>
      <c r="H77" s="46"/>
    </row>
    <row r="78" s="2" customFormat="1" ht="26.4" customHeight="1">
      <c r="A78" s="40"/>
      <c r="B78" s="46"/>
      <c r="C78" s="295" t="s">
        <v>1306</v>
      </c>
      <c r="D78" s="295" t="s">
        <v>94</v>
      </c>
      <c r="E78" s="40"/>
      <c r="F78" s="40"/>
      <c r="G78" s="40"/>
      <c r="H78" s="46"/>
    </row>
    <row r="79" s="2" customFormat="1" ht="16.8" customHeight="1">
      <c r="A79" s="40"/>
      <c r="B79" s="46"/>
      <c r="C79" s="296" t="s">
        <v>113</v>
      </c>
      <c r="D79" s="297" t="s">
        <v>114</v>
      </c>
      <c r="E79" s="298" t="s">
        <v>19</v>
      </c>
      <c r="F79" s="299">
        <v>52.688000000000002</v>
      </c>
      <c r="G79" s="40"/>
      <c r="H79" s="46"/>
    </row>
    <row r="80" s="2" customFormat="1" ht="16.8" customHeight="1">
      <c r="A80" s="40"/>
      <c r="B80" s="46"/>
      <c r="C80" s="300" t="s">
        <v>19</v>
      </c>
      <c r="D80" s="300" t="s">
        <v>198</v>
      </c>
      <c r="E80" s="19" t="s">
        <v>19</v>
      </c>
      <c r="F80" s="301">
        <v>0</v>
      </c>
      <c r="G80" s="40"/>
      <c r="H80" s="46"/>
    </row>
    <row r="81" s="2" customFormat="1" ht="16.8" customHeight="1">
      <c r="A81" s="40"/>
      <c r="B81" s="46"/>
      <c r="C81" s="300" t="s">
        <v>19</v>
      </c>
      <c r="D81" s="300" t="s">
        <v>756</v>
      </c>
      <c r="E81" s="19" t="s">
        <v>19</v>
      </c>
      <c r="F81" s="301">
        <v>48.768000000000001</v>
      </c>
      <c r="G81" s="40"/>
      <c r="H81" s="46"/>
    </row>
    <row r="82" s="2" customFormat="1" ht="16.8" customHeight="1">
      <c r="A82" s="40"/>
      <c r="B82" s="46"/>
      <c r="C82" s="300" t="s">
        <v>19</v>
      </c>
      <c r="D82" s="300" t="s">
        <v>757</v>
      </c>
      <c r="E82" s="19" t="s">
        <v>19</v>
      </c>
      <c r="F82" s="301">
        <v>3.9199999999999999</v>
      </c>
      <c r="G82" s="40"/>
      <c r="H82" s="46"/>
    </row>
    <row r="83" s="2" customFormat="1" ht="16.8" customHeight="1">
      <c r="A83" s="40"/>
      <c r="B83" s="46"/>
      <c r="C83" s="300" t="s">
        <v>113</v>
      </c>
      <c r="D83" s="300" t="s">
        <v>192</v>
      </c>
      <c r="E83" s="19" t="s">
        <v>19</v>
      </c>
      <c r="F83" s="301">
        <v>52.688000000000002</v>
      </c>
      <c r="G83" s="40"/>
      <c r="H83" s="46"/>
    </row>
    <row r="84" s="2" customFormat="1" ht="16.8" customHeight="1">
      <c r="A84" s="40"/>
      <c r="B84" s="46"/>
      <c r="C84" s="302" t="s">
        <v>1294</v>
      </c>
      <c r="D84" s="40"/>
      <c r="E84" s="40"/>
      <c r="F84" s="40"/>
      <c r="G84" s="40"/>
      <c r="H84" s="46"/>
    </row>
    <row r="85" s="2" customFormat="1" ht="16.8" customHeight="1">
      <c r="A85" s="40"/>
      <c r="B85" s="46"/>
      <c r="C85" s="300" t="s">
        <v>194</v>
      </c>
      <c r="D85" s="300" t="s">
        <v>1295</v>
      </c>
      <c r="E85" s="19" t="s">
        <v>173</v>
      </c>
      <c r="F85" s="301">
        <v>52.688000000000002</v>
      </c>
      <c r="G85" s="40"/>
      <c r="H85" s="46"/>
    </row>
    <row r="86" s="2" customFormat="1" ht="16.8" customHeight="1">
      <c r="A86" s="40"/>
      <c r="B86" s="46"/>
      <c r="C86" s="300" t="s">
        <v>226</v>
      </c>
      <c r="D86" s="300" t="s">
        <v>1296</v>
      </c>
      <c r="E86" s="19" t="s">
        <v>228</v>
      </c>
      <c r="F86" s="301">
        <v>440.35599999999999</v>
      </c>
      <c r="G86" s="40"/>
      <c r="H86" s="46"/>
    </row>
    <row r="87" s="2" customFormat="1" ht="16.8" customHeight="1">
      <c r="A87" s="40"/>
      <c r="B87" s="46"/>
      <c r="C87" s="296" t="s">
        <v>116</v>
      </c>
      <c r="D87" s="297" t="s">
        <v>117</v>
      </c>
      <c r="E87" s="298" t="s">
        <v>19</v>
      </c>
      <c r="F87" s="299">
        <v>167.49000000000001</v>
      </c>
      <c r="G87" s="40"/>
      <c r="H87" s="46"/>
    </row>
    <row r="88" s="2" customFormat="1" ht="16.8" customHeight="1">
      <c r="A88" s="40"/>
      <c r="B88" s="46"/>
      <c r="C88" s="300" t="s">
        <v>116</v>
      </c>
      <c r="D88" s="300" t="s">
        <v>211</v>
      </c>
      <c r="E88" s="19" t="s">
        <v>19</v>
      </c>
      <c r="F88" s="301">
        <v>167.49000000000001</v>
      </c>
      <c r="G88" s="40"/>
      <c r="H88" s="46"/>
    </row>
    <row r="89" s="2" customFormat="1" ht="16.8" customHeight="1">
      <c r="A89" s="40"/>
      <c r="B89" s="46"/>
      <c r="C89" s="302" t="s">
        <v>1294</v>
      </c>
      <c r="D89" s="40"/>
      <c r="E89" s="40"/>
      <c r="F89" s="40"/>
      <c r="G89" s="40"/>
      <c r="H89" s="46"/>
    </row>
    <row r="90" s="2" customFormat="1" ht="16.8" customHeight="1">
      <c r="A90" s="40"/>
      <c r="B90" s="46"/>
      <c r="C90" s="300" t="s">
        <v>207</v>
      </c>
      <c r="D90" s="300" t="s">
        <v>1297</v>
      </c>
      <c r="E90" s="19" t="s">
        <v>173</v>
      </c>
      <c r="F90" s="301">
        <v>167.49000000000001</v>
      </c>
      <c r="G90" s="40"/>
      <c r="H90" s="46"/>
    </row>
    <row r="91" s="2" customFormat="1" ht="16.8" customHeight="1">
      <c r="A91" s="40"/>
      <c r="B91" s="46"/>
      <c r="C91" s="300" t="s">
        <v>226</v>
      </c>
      <c r="D91" s="300" t="s">
        <v>1296</v>
      </c>
      <c r="E91" s="19" t="s">
        <v>228</v>
      </c>
      <c r="F91" s="301">
        <v>440.35599999999999</v>
      </c>
      <c r="G91" s="40"/>
      <c r="H91" s="46"/>
    </row>
    <row r="92" s="2" customFormat="1" ht="16.8" customHeight="1">
      <c r="A92" s="40"/>
      <c r="B92" s="46"/>
      <c r="C92" s="296" t="s">
        <v>120</v>
      </c>
      <c r="D92" s="297" t="s">
        <v>121</v>
      </c>
      <c r="E92" s="298" t="s">
        <v>19</v>
      </c>
      <c r="F92" s="299">
        <v>167.49000000000001</v>
      </c>
      <c r="G92" s="40"/>
      <c r="H92" s="46"/>
    </row>
    <row r="93" s="2" customFormat="1" ht="16.8" customHeight="1">
      <c r="A93" s="40"/>
      <c r="B93" s="46"/>
      <c r="C93" s="300" t="s">
        <v>19</v>
      </c>
      <c r="D93" s="300" t="s">
        <v>176</v>
      </c>
      <c r="E93" s="19" t="s">
        <v>19</v>
      </c>
      <c r="F93" s="301">
        <v>0</v>
      </c>
      <c r="G93" s="40"/>
      <c r="H93" s="46"/>
    </row>
    <row r="94" s="2" customFormat="1" ht="16.8" customHeight="1">
      <c r="A94" s="40"/>
      <c r="B94" s="46"/>
      <c r="C94" s="300" t="s">
        <v>120</v>
      </c>
      <c r="D94" s="300" t="s">
        <v>737</v>
      </c>
      <c r="E94" s="19" t="s">
        <v>19</v>
      </c>
      <c r="F94" s="301">
        <v>167.49000000000001</v>
      </c>
      <c r="G94" s="40"/>
      <c r="H94" s="46"/>
    </row>
    <row r="95" s="2" customFormat="1" ht="16.8" customHeight="1">
      <c r="A95" s="40"/>
      <c r="B95" s="46"/>
      <c r="C95" s="302" t="s">
        <v>1294</v>
      </c>
      <c r="D95" s="40"/>
      <c r="E95" s="40"/>
      <c r="F95" s="40"/>
      <c r="G95" s="40"/>
      <c r="H95" s="46"/>
    </row>
    <row r="96" s="2" customFormat="1" ht="16.8" customHeight="1">
      <c r="A96" s="40"/>
      <c r="B96" s="46"/>
      <c r="C96" s="300" t="s">
        <v>171</v>
      </c>
      <c r="D96" s="300" t="s">
        <v>1298</v>
      </c>
      <c r="E96" s="19" t="s">
        <v>173</v>
      </c>
      <c r="F96" s="301">
        <v>167.49000000000001</v>
      </c>
      <c r="G96" s="40"/>
      <c r="H96" s="46"/>
    </row>
    <row r="97" s="2" customFormat="1" ht="16.8" customHeight="1">
      <c r="A97" s="40"/>
      <c r="B97" s="46"/>
      <c r="C97" s="300" t="s">
        <v>194</v>
      </c>
      <c r="D97" s="300" t="s">
        <v>1295</v>
      </c>
      <c r="E97" s="19" t="s">
        <v>173</v>
      </c>
      <c r="F97" s="301">
        <v>52.688000000000002</v>
      </c>
      <c r="G97" s="40"/>
      <c r="H97" s="46"/>
    </row>
    <row r="98" s="2" customFormat="1" ht="16.8" customHeight="1">
      <c r="A98" s="40"/>
      <c r="B98" s="46"/>
      <c r="C98" s="300" t="s">
        <v>201</v>
      </c>
      <c r="D98" s="300" t="s">
        <v>1299</v>
      </c>
      <c r="E98" s="19" t="s">
        <v>173</v>
      </c>
      <c r="F98" s="301">
        <v>526.88</v>
      </c>
      <c r="G98" s="40"/>
      <c r="H98" s="46"/>
    </row>
    <row r="99" s="2" customFormat="1" ht="16.8" customHeight="1">
      <c r="A99" s="40"/>
      <c r="B99" s="46"/>
      <c r="C99" s="296" t="s">
        <v>122</v>
      </c>
      <c r="D99" s="297" t="s">
        <v>123</v>
      </c>
      <c r="E99" s="298" t="s">
        <v>19</v>
      </c>
      <c r="F99" s="299">
        <v>167.49000000000001</v>
      </c>
      <c r="G99" s="40"/>
      <c r="H99" s="46"/>
    </row>
    <row r="100" s="2" customFormat="1" ht="16.8" customHeight="1">
      <c r="A100" s="40"/>
      <c r="B100" s="46"/>
      <c r="C100" s="300" t="s">
        <v>122</v>
      </c>
      <c r="D100" s="300" t="s">
        <v>738</v>
      </c>
      <c r="E100" s="19" t="s">
        <v>19</v>
      </c>
      <c r="F100" s="301">
        <v>167.49000000000001</v>
      </c>
      <c r="G100" s="40"/>
      <c r="H100" s="46"/>
    </row>
    <row r="101" s="2" customFormat="1" ht="16.8" customHeight="1">
      <c r="A101" s="40"/>
      <c r="B101" s="46"/>
      <c r="C101" s="302" t="s">
        <v>1294</v>
      </c>
      <c r="D101" s="40"/>
      <c r="E101" s="40"/>
      <c r="F101" s="40"/>
      <c r="G101" s="40"/>
      <c r="H101" s="46"/>
    </row>
    <row r="102" s="2" customFormat="1" ht="16.8" customHeight="1">
      <c r="A102" s="40"/>
      <c r="B102" s="46"/>
      <c r="C102" s="300" t="s">
        <v>179</v>
      </c>
      <c r="D102" s="300" t="s">
        <v>1300</v>
      </c>
      <c r="E102" s="19" t="s">
        <v>173</v>
      </c>
      <c r="F102" s="301">
        <v>167.49000000000001</v>
      </c>
      <c r="G102" s="40"/>
      <c r="H102" s="46"/>
    </row>
    <row r="103" s="2" customFormat="1" ht="16.8" customHeight="1">
      <c r="A103" s="40"/>
      <c r="B103" s="46"/>
      <c r="C103" s="300" t="s">
        <v>207</v>
      </c>
      <c r="D103" s="300" t="s">
        <v>1297</v>
      </c>
      <c r="E103" s="19" t="s">
        <v>173</v>
      </c>
      <c r="F103" s="301">
        <v>167.49000000000001</v>
      </c>
      <c r="G103" s="40"/>
      <c r="H103" s="46"/>
    </row>
    <row r="104" s="2" customFormat="1" ht="16.8" customHeight="1">
      <c r="A104" s="40"/>
      <c r="B104" s="46"/>
      <c r="C104" s="300" t="s">
        <v>213</v>
      </c>
      <c r="D104" s="300" t="s">
        <v>1301</v>
      </c>
      <c r="E104" s="19" t="s">
        <v>173</v>
      </c>
      <c r="F104" s="301">
        <v>167.49000000000001</v>
      </c>
      <c r="G104" s="40"/>
      <c r="H104" s="46"/>
    </row>
    <row r="105" s="2" customFormat="1" ht="16.8" customHeight="1">
      <c r="A105" s="40"/>
      <c r="B105" s="46"/>
      <c r="C105" s="296" t="s">
        <v>124</v>
      </c>
      <c r="D105" s="297" t="s">
        <v>125</v>
      </c>
      <c r="E105" s="298" t="s">
        <v>19</v>
      </c>
      <c r="F105" s="299">
        <v>112</v>
      </c>
      <c r="G105" s="40"/>
      <c r="H105" s="46"/>
    </row>
    <row r="106" s="2" customFormat="1" ht="16.8" customHeight="1">
      <c r="A106" s="40"/>
      <c r="B106" s="46"/>
      <c r="C106" s="300" t="s">
        <v>124</v>
      </c>
      <c r="D106" s="300" t="s">
        <v>761</v>
      </c>
      <c r="E106" s="19" t="s">
        <v>19</v>
      </c>
      <c r="F106" s="301">
        <v>112</v>
      </c>
      <c r="G106" s="40"/>
      <c r="H106" s="46"/>
    </row>
    <row r="107" s="2" customFormat="1" ht="16.8" customHeight="1">
      <c r="A107" s="40"/>
      <c r="B107" s="46"/>
      <c r="C107" s="302" t="s">
        <v>1294</v>
      </c>
      <c r="D107" s="40"/>
      <c r="E107" s="40"/>
      <c r="F107" s="40"/>
      <c r="G107" s="40"/>
      <c r="H107" s="46"/>
    </row>
    <row r="108" s="2" customFormat="1" ht="16.8" customHeight="1">
      <c r="A108" s="40"/>
      <c r="B108" s="46"/>
      <c r="C108" s="300" t="s">
        <v>233</v>
      </c>
      <c r="D108" s="300" t="s">
        <v>1302</v>
      </c>
      <c r="E108" s="19" t="s">
        <v>173</v>
      </c>
      <c r="F108" s="301">
        <v>112</v>
      </c>
      <c r="G108" s="40"/>
      <c r="H108" s="46"/>
    </row>
    <row r="109" s="2" customFormat="1" ht="16.8" customHeight="1">
      <c r="A109" s="40"/>
      <c r="B109" s="46"/>
      <c r="C109" s="300" t="s">
        <v>183</v>
      </c>
      <c r="D109" s="300" t="s">
        <v>1303</v>
      </c>
      <c r="E109" s="19" t="s">
        <v>173</v>
      </c>
      <c r="F109" s="301">
        <v>230.72200000000001</v>
      </c>
      <c r="G109" s="40"/>
      <c r="H109" s="46"/>
    </row>
    <row r="110" s="2" customFormat="1" ht="16.8" customHeight="1">
      <c r="A110" s="40"/>
      <c r="B110" s="46"/>
      <c r="C110" s="300" t="s">
        <v>194</v>
      </c>
      <c r="D110" s="300" t="s">
        <v>1295</v>
      </c>
      <c r="E110" s="19" t="s">
        <v>173</v>
      </c>
      <c r="F110" s="301">
        <v>52.688000000000002</v>
      </c>
      <c r="G110" s="40"/>
      <c r="H110" s="46"/>
    </row>
    <row r="111" s="2" customFormat="1" ht="16.8" customHeight="1">
      <c r="A111" s="40"/>
      <c r="B111" s="46"/>
      <c r="C111" s="300" t="s">
        <v>201</v>
      </c>
      <c r="D111" s="300" t="s">
        <v>1299</v>
      </c>
      <c r="E111" s="19" t="s">
        <v>173</v>
      </c>
      <c r="F111" s="301">
        <v>526.88</v>
      </c>
      <c r="G111" s="40"/>
      <c r="H111" s="46"/>
    </row>
    <row r="112" s="2" customFormat="1" ht="16.8" customHeight="1">
      <c r="A112" s="40"/>
      <c r="B112" s="46"/>
      <c r="C112" s="300" t="s">
        <v>218</v>
      </c>
      <c r="D112" s="300" t="s">
        <v>1304</v>
      </c>
      <c r="E112" s="19" t="s">
        <v>173</v>
      </c>
      <c r="F112" s="301">
        <v>118.72199999999999</v>
      </c>
      <c r="G112" s="40"/>
      <c r="H112" s="46"/>
    </row>
    <row r="113" s="2" customFormat="1" ht="26.4" customHeight="1">
      <c r="A113" s="40"/>
      <c r="B113" s="46"/>
      <c r="C113" s="295" t="s">
        <v>1307</v>
      </c>
      <c r="D113" s="295" t="s">
        <v>97</v>
      </c>
      <c r="E113" s="40"/>
      <c r="F113" s="40"/>
      <c r="G113" s="40"/>
      <c r="H113" s="46"/>
    </row>
    <row r="114" s="2" customFormat="1" ht="16.8" customHeight="1">
      <c r="A114" s="40"/>
      <c r="B114" s="46"/>
      <c r="C114" s="296" t="s">
        <v>113</v>
      </c>
      <c r="D114" s="297" t="s">
        <v>114</v>
      </c>
      <c r="E114" s="298" t="s">
        <v>19</v>
      </c>
      <c r="F114" s="299">
        <v>23.986000000000001</v>
      </c>
      <c r="G114" s="40"/>
      <c r="H114" s="46"/>
    </row>
    <row r="115" s="2" customFormat="1" ht="16.8" customHeight="1">
      <c r="A115" s="40"/>
      <c r="B115" s="46"/>
      <c r="C115" s="300" t="s">
        <v>19</v>
      </c>
      <c r="D115" s="300" t="s">
        <v>198</v>
      </c>
      <c r="E115" s="19" t="s">
        <v>19</v>
      </c>
      <c r="F115" s="301">
        <v>0</v>
      </c>
      <c r="G115" s="40"/>
      <c r="H115" s="46"/>
    </row>
    <row r="116" s="2" customFormat="1" ht="16.8" customHeight="1">
      <c r="A116" s="40"/>
      <c r="B116" s="46"/>
      <c r="C116" s="300" t="s">
        <v>19</v>
      </c>
      <c r="D116" s="300" t="s">
        <v>835</v>
      </c>
      <c r="E116" s="19" t="s">
        <v>19</v>
      </c>
      <c r="F116" s="301">
        <v>23.986000000000001</v>
      </c>
      <c r="G116" s="40"/>
      <c r="H116" s="46"/>
    </row>
    <row r="117" s="2" customFormat="1" ht="16.8" customHeight="1">
      <c r="A117" s="40"/>
      <c r="B117" s="46"/>
      <c r="C117" s="300" t="s">
        <v>113</v>
      </c>
      <c r="D117" s="300" t="s">
        <v>192</v>
      </c>
      <c r="E117" s="19" t="s">
        <v>19</v>
      </c>
      <c r="F117" s="301">
        <v>23.986000000000001</v>
      </c>
      <c r="G117" s="40"/>
      <c r="H117" s="46"/>
    </row>
    <row r="118" s="2" customFormat="1" ht="16.8" customHeight="1">
      <c r="A118" s="40"/>
      <c r="B118" s="46"/>
      <c r="C118" s="302" t="s">
        <v>1294</v>
      </c>
      <c r="D118" s="40"/>
      <c r="E118" s="40"/>
      <c r="F118" s="40"/>
      <c r="G118" s="40"/>
      <c r="H118" s="46"/>
    </row>
    <row r="119" s="2" customFormat="1" ht="16.8" customHeight="1">
      <c r="A119" s="40"/>
      <c r="B119" s="46"/>
      <c r="C119" s="300" t="s">
        <v>194</v>
      </c>
      <c r="D119" s="300" t="s">
        <v>1295</v>
      </c>
      <c r="E119" s="19" t="s">
        <v>173</v>
      </c>
      <c r="F119" s="301">
        <v>23.986000000000001</v>
      </c>
      <c r="G119" s="40"/>
      <c r="H119" s="46"/>
    </row>
    <row r="120" s="2" customFormat="1" ht="16.8" customHeight="1">
      <c r="A120" s="40"/>
      <c r="B120" s="46"/>
      <c r="C120" s="300" t="s">
        <v>226</v>
      </c>
      <c r="D120" s="300" t="s">
        <v>1296</v>
      </c>
      <c r="E120" s="19" t="s">
        <v>228</v>
      </c>
      <c r="F120" s="301">
        <v>821.87199999999996</v>
      </c>
      <c r="G120" s="40"/>
      <c r="H120" s="46"/>
    </row>
    <row r="121" s="2" customFormat="1" ht="16.8" customHeight="1">
      <c r="A121" s="40"/>
      <c r="B121" s="46"/>
      <c r="C121" s="296" t="s">
        <v>116</v>
      </c>
      <c r="D121" s="297" t="s">
        <v>117</v>
      </c>
      <c r="E121" s="298" t="s">
        <v>19</v>
      </c>
      <c r="F121" s="299">
        <v>386.94999999999999</v>
      </c>
      <c r="G121" s="40"/>
      <c r="H121" s="46"/>
    </row>
    <row r="122" s="2" customFormat="1" ht="16.8" customHeight="1">
      <c r="A122" s="40"/>
      <c r="B122" s="46"/>
      <c r="C122" s="300" t="s">
        <v>116</v>
      </c>
      <c r="D122" s="300" t="s">
        <v>211</v>
      </c>
      <c r="E122" s="19" t="s">
        <v>19</v>
      </c>
      <c r="F122" s="301">
        <v>386.94999999999999</v>
      </c>
      <c r="G122" s="40"/>
      <c r="H122" s="46"/>
    </row>
    <row r="123" s="2" customFormat="1" ht="16.8" customHeight="1">
      <c r="A123" s="40"/>
      <c r="B123" s="46"/>
      <c r="C123" s="302" t="s">
        <v>1294</v>
      </c>
      <c r="D123" s="40"/>
      <c r="E123" s="40"/>
      <c r="F123" s="40"/>
      <c r="G123" s="40"/>
      <c r="H123" s="46"/>
    </row>
    <row r="124" s="2" customFormat="1" ht="16.8" customHeight="1">
      <c r="A124" s="40"/>
      <c r="B124" s="46"/>
      <c r="C124" s="300" t="s">
        <v>207</v>
      </c>
      <c r="D124" s="300" t="s">
        <v>1297</v>
      </c>
      <c r="E124" s="19" t="s">
        <v>173</v>
      </c>
      <c r="F124" s="301">
        <v>386.94999999999999</v>
      </c>
      <c r="G124" s="40"/>
      <c r="H124" s="46"/>
    </row>
    <row r="125" s="2" customFormat="1" ht="16.8" customHeight="1">
      <c r="A125" s="40"/>
      <c r="B125" s="46"/>
      <c r="C125" s="300" t="s">
        <v>226</v>
      </c>
      <c r="D125" s="300" t="s">
        <v>1296</v>
      </c>
      <c r="E125" s="19" t="s">
        <v>228</v>
      </c>
      <c r="F125" s="301">
        <v>821.87199999999996</v>
      </c>
      <c r="G125" s="40"/>
      <c r="H125" s="46"/>
    </row>
    <row r="126" s="2" customFormat="1" ht="16.8" customHeight="1">
      <c r="A126" s="40"/>
      <c r="B126" s="46"/>
      <c r="C126" s="296" t="s">
        <v>120</v>
      </c>
      <c r="D126" s="297" t="s">
        <v>814</v>
      </c>
      <c r="E126" s="298" t="s">
        <v>173</v>
      </c>
      <c r="F126" s="299">
        <v>386.94999999999999</v>
      </c>
      <c r="G126" s="40"/>
      <c r="H126" s="46"/>
    </row>
    <row r="127" s="2" customFormat="1" ht="16.8" customHeight="1">
      <c r="A127" s="40"/>
      <c r="B127" s="46"/>
      <c r="C127" s="300" t="s">
        <v>19</v>
      </c>
      <c r="D127" s="300" t="s">
        <v>176</v>
      </c>
      <c r="E127" s="19" t="s">
        <v>19</v>
      </c>
      <c r="F127" s="301">
        <v>0</v>
      </c>
      <c r="G127" s="40"/>
      <c r="H127" s="46"/>
    </row>
    <row r="128" s="2" customFormat="1" ht="16.8" customHeight="1">
      <c r="A128" s="40"/>
      <c r="B128" s="46"/>
      <c r="C128" s="300" t="s">
        <v>19</v>
      </c>
      <c r="D128" s="300" t="s">
        <v>831</v>
      </c>
      <c r="E128" s="19" t="s">
        <v>19</v>
      </c>
      <c r="F128" s="301">
        <v>0</v>
      </c>
      <c r="G128" s="40"/>
      <c r="H128" s="46"/>
    </row>
    <row r="129" s="2" customFormat="1" ht="16.8" customHeight="1">
      <c r="A129" s="40"/>
      <c r="B129" s="46"/>
      <c r="C129" s="300" t="s">
        <v>120</v>
      </c>
      <c r="D129" s="300" t="s">
        <v>832</v>
      </c>
      <c r="E129" s="19" t="s">
        <v>19</v>
      </c>
      <c r="F129" s="301">
        <v>386.94999999999999</v>
      </c>
      <c r="G129" s="40"/>
      <c r="H129" s="46"/>
    </row>
    <row r="130" s="2" customFormat="1" ht="16.8" customHeight="1">
      <c r="A130" s="40"/>
      <c r="B130" s="46"/>
      <c r="C130" s="302" t="s">
        <v>1294</v>
      </c>
      <c r="D130" s="40"/>
      <c r="E130" s="40"/>
      <c r="F130" s="40"/>
      <c r="G130" s="40"/>
      <c r="H130" s="46"/>
    </row>
    <row r="131" s="2" customFormat="1" ht="16.8" customHeight="1">
      <c r="A131" s="40"/>
      <c r="B131" s="46"/>
      <c r="C131" s="300" t="s">
        <v>171</v>
      </c>
      <c r="D131" s="300" t="s">
        <v>1298</v>
      </c>
      <c r="E131" s="19" t="s">
        <v>173</v>
      </c>
      <c r="F131" s="301">
        <v>386.94999999999999</v>
      </c>
      <c r="G131" s="40"/>
      <c r="H131" s="46"/>
    </row>
    <row r="132" s="2" customFormat="1" ht="16.8" customHeight="1">
      <c r="A132" s="40"/>
      <c r="B132" s="46"/>
      <c r="C132" s="300" t="s">
        <v>194</v>
      </c>
      <c r="D132" s="300" t="s">
        <v>1295</v>
      </c>
      <c r="E132" s="19" t="s">
        <v>173</v>
      </c>
      <c r="F132" s="301">
        <v>23.986000000000001</v>
      </c>
      <c r="G132" s="40"/>
      <c r="H132" s="46"/>
    </row>
    <row r="133" s="2" customFormat="1" ht="16.8" customHeight="1">
      <c r="A133" s="40"/>
      <c r="B133" s="46"/>
      <c r="C133" s="300" t="s">
        <v>201</v>
      </c>
      <c r="D133" s="300" t="s">
        <v>1299</v>
      </c>
      <c r="E133" s="19" t="s">
        <v>173</v>
      </c>
      <c r="F133" s="301">
        <v>239.86000000000001</v>
      </c>
      <c r="G133" s="40"/>
      <c r="H133" s="46"/>
    </row>
    <row r="134" s="2" customFormat="1" ht="16.8" customHeight="1">
      <c r="A134" s="40"/>
      <c r="B134" s="46"/>
      <c r="C134" s="296" t="s">
        <v>122</v>
      </c>
      <c r="D134" s="297" t="s">
        <v>123</v>
      </c>
      <c r="E134" s="298" t="s">
        <v>19</v>
      </c>
      <c r="F134" s="299">
        <v>386.94999999999999</v>
      </c>
      <c r="G134" s="40"/>
      <c r="H134" s="46"/>
    </row>
    <row r="135" s="2" customFormat="1" ht="16.8" customHeight="1">
      <c r="A135" s="40"/>
      <c r="B135" s="46"/>
      <c r="C135" s="300" t="s">
        <v>122</v>
      </c>
      <c r="D135" s="300" t="s">
        <v>833</v>
      </c>
      <c r="E135" s="19" t="s">
        <v>19</v>
      </c>
      <c r="F135" s="301">
        <v>386.94999999999999</v>
      </c>
      <c r="G135" s="40"/>
      <c r="H135" s="46"/>
    </row>
    <row r="136" s="2" customFormat="1" ht="16.8" customHeight="1">
      <c r="A136" s="40"/>
      <c r="B136" s="46"/>
      <c r="C136" s="302" t="s">
        <v>1294</v>
      </c>
      <c r="D136" s="40"/>
      <c r="E136" s="40"/>
      <c r="F136" s="40"/>
      <c r="G136" s="40"/>
      <c r="H136" s="46"/>
    </row>
    <row r="137" s="2" customFormat="1" ht="16.8" customHeight="1">
      <c r="A137" s="40"/>
      <c r="B137" s="46"/>
      <c r="C137" s="300" t="s">
        <v>179</v>
      </c>
      <c r="D137" s="300" t="s">
        <v>1300</v>
      </c>
      <c r="E137" s="19" t="s">
        <v>173</v>
      </c>
      <c r="F137" s="301">
        <v>386.94999999999999</v>
      </c>
      <c r="G137" s="40"/>
      <c r="H137" s="46"/>
    </row>
    <row r="138" s="2" customFormat="1" ht="16.8" customHeight="1">
      <c r="A138" s="40"/>
      <c r="B138" s="46"/>
      <c r="C138" s="300" t="s">
        <v>207</v>
      </c>
      <c r="D138" s="300" t="s">
        <v>1297</v>
      </c>
      <c r="E138" s="19" t="s">
        <v>173</v>
      </c>
      <c r="F138" s="301">
        <v>386.94999999999999</v>
      </c>
      <c r="G138" s="40"/>
      <c r="H138" s="46"/>
    </row>
    <row r="139" s="2" customFormat="1" ht="16.8" customHeight="1">
      <c r="A139" s="40"/>
      <c r="B139" s="46"/>
      <c r="C139" s="300" t="s">
        <v>213</v>
      </c>
      <c r="D139" s="300" t="s">
        <v>1301</v>
      </c>
      <c r="E139" s="19" t="s">
        <v>173</v>
      </c>
      <c r="F139" s="301">
        <v>386.94999999999999</v>
      </c>
      <c r="G139" s="40"/>
      <c r="H139" s="46"/>
    </row>
    <row r="140" s="2" customFormat="1" ht="16.8" customHeight="1">
      <c r="A140" s="40"/>
      <c r="B140" s="46"/>
      <c r="C140" s="296" t="s">
        <v>124</v>
      </c>
      <c r="D140" s="297" t="s">
        <v>125</v>
      </c>
      <c r="E140" s="298" t="s">
        <v>19</v>
      </c>
      <c r="F140" s="299">
        <v>359.31999999999999</v>
      </c>
      <c r="G140" s="40"/>
      <c r="H140" s="46"/>
    </row>
    <row r="141" s="2" customFormat="1" ht="16.8" customHeight="1">
      <c r="A141" s="40"/>
      <c r="B141" s="46"/>
      <c r="C141" s="300" t="s">
        <v>19</v>
      </c>
      <c r="D141" s="300" t="s">
        <v>839</v>
      </c>
      <c r="E141" s="19" t="s">
        <v>19</v>
      </c>
      <c r="F141" s="301">
        <v>0</v>
      </c>
      <c r="G141" s="40"/>
      <c r="H141" s="46"/>
    </row>
    <row r="142" s="2" customFormat="1" ht="16.8" customHeight="1">
      <c r="A142" s="40"/>
      <c r="B142" s="46"/>
      <c r="C142" s="300" t="s">
        <v>124</v>
      </c>
      <c r="D142" s="300" t="s">
        <v>840</v>
      </c>
      <c r="E142" s="19" t="s">
        <v>19</v>
      </c>
      <c r="F142" s="301">
        <v>359.31999999999999</v>
      </c>
      <c r="G142" s="40"/>
      <c r="H142" s="46"/>
    </row>
    <row r="143" s="2" customFormat="1" ht="16.8" customHeight="1">
      <c r="A143" s="40"/>
      <c r="B143" s="46"/>
      <c r="C143" s="302" t="s">
        <v>1294</v>
      </c>
      <c r="D143" s="40"/>
      <c r="E143" s="40"/>
      <c r="F143" s="40"/>
      <c r="G143" s="40"/>
      <c r="H143" s="46"/>
    </row>
    <row r="144" s="2" customFormat="1" ht="16.8" customHeight="1">
      <c r="A144" s="40"/>
      <c r="B144" s="46"/>
      <c r="C144" s="300" t="s">
        <v>233</v>
      </c>
      <c r="D144" s="300" t="s">
        <v>1302</v>
      </c>
      <c r="E144" s="19" t="s">
        <v>173</v>
      </c>
      <c r="F144" s="301">
        <v>359.31999999999999</v>
      </c>
      <c r="G144" s="40"/>
      <c r="H144" s="46"/>
    </row>
    <row r="145" s="2" customFormat="1" ht="16.8" customHeight="1">
      <c r="A145" s="40"/>
      <c r="B145" s="46"/>
      <c r="C145" s="300" t="s">
        <v>183</v>
      </c>
      <c r="D145" s="300" t="s">
        <v>1303</v>
      </c>
      <c r="E145" s="19" t="s">
        <v>173</v>
      </c>
      <c r="F145" s="301">
        <v>722.28399999999999</v>
      </c>
      <c r="G145" s="40"/>
      <c r="H145" s="46"/>
    </row>
    <row r="146" s="2" customFormat="1" ht="16.8" customHeight="1">
      <c r="A146" s="40"/>
      <c r="B146" s="46"/>
      <c r="C146" s="300" t="s">
        <v>194</v>
      </c>
      <c r="D146" s="300" t="s">
        <v>1295</v>
      </c>
      <c r="E146" s="19" t="s">
        <v>173</v>
      </c>
      <c r="F146" s="301">
        <v>23.986000000000001</v>
      </c>
      <c r="G146" s="40"/>
      <c r="H146" s="46"/>
    </row>
    <row r="147" s="2" customFormat="1" ht="16.8" customHeight="1">
      <c r="A147" s="40"/>
      <c r="B147" s="46"/>
      <c r="C147" s="300" t="s">
        <v>201</v>
      </c>
      <c r="D147" s="300" t="s">
        <v>1299</v>
      </c>
      <c r="E147" s="19" t="s">
        <v>173</v>
      </c>
      <c r="F147" s="301">
        <v>239.86000000000001</v>
      </c>
      <c r="G147" s="40"/>
      <c r="H147" s="46"/>
    </row>
    <row r="148" s="2" customFormat="1" ht="16.8" customHeight="1">
      <c r="A148" s="40"/>
      <c r="B148" s="46"/>
      <c r="C148" s="300" t="s">
        <v>218</v>
      </c>
      <c r="D148" s="300" t="s">
        <v>1304</v>
      </c>
      <c r="E148" s="19" t="s">
        <v>173</v>
      </c>
      <c r="F148" s="301">
        <v>362.964</v>
      </c>
      <c r="G148" s="40"/>
      <c r="H148" s="46"/>
    </row>
    <row r="149" s="2" customFormat="1" ht="26.4" customHeight="1">
      <c r="A149" s="40"/>
      <c r="B149" s="46"/>
      <c r="C149" s="295" t="s">
        <v>1308</v>
      </c>
      <c r="D149" s="295" t="s">
        <v>100</v>
      </c>
      <c r="E149" s="40"/>
      <c r="F149" s="40"/>
      <c r="G149" s="40"/>
      <c r="H149" s="46"/>
    </row>
    <row r="150" s="2" customFormat="1" ht="16.8" customHeight="1">
      <c r="A150" s="40"/>
      <c r="B150" s="46"/>
      <c r="C150" s="296" t="s">
        <v>113</v>
      </c>
      <c r="D150" s="297" t="s">
        <v>114</v>
      </c>
      <c r="E150" s="298" t="s">
        <v>19</v>
      </c>
      <c r="F150" s="299">
        <v>6.2999999999999998</v>
      </c>
      <c r="G150" s="40"/>
      <c r="H150" s="46"/>
    </row>
    <row r="151" s="2" customFormat="1" ht="16.8" customHeight="1">
      <c r="A151" s="40"/>
      <c r="B151" s="46"/>
      <c r="C151" s="300" t="s">
        <v>19</v>
      </c>
      <c r="D151" s="300" t="s">
        <v>198</v>
      </c>
      <c r="E151" s="19" t="s">
        <v>19</v>
      </c>
      <c r="F151" s="301">
        <v>0</v>
      </c>
      <c r="G151" s="40"/>
      <c r="H151" s="46"/>
    </row>
    <row r="152" s="2" customFormat="1" ht="16.8" customHeight="1">
      <c r="A152" s="40"/>
      <c r="B152" s="46"/>
      <c r="C152" s="300" t="s">
        <v>19</v>
      </c>
      <c r="D152" s="300" t="s">
        <v>919</v>
      </c>
      <c r="E152" s="19" t="s">
        <v>19</v>
      </c>
      <c r="F152" s="301">
        <v>6.2999999999999998</v>
      </c>
      <c r="G152" s="40"/>
      <c r="H152" s="46"/>
    </row>
    <row r="153" s="2" customFormat="1" ht="16.8" customHeight="1">
      <c r="A153" s="40"/>
      <c r="B153" s="46"/>
      <c r="C153" s="300" t="s">
        <v>113</v>
      </c>
      <c r="D153" s="300" t="s">
        <v>192</v>
      </c>
      <c r="E153" s="19" t="s">
        <v>19</v>
      </c>
      <c r="F153" s="301">
        <v>6.2999999999999998</v>
      </c>
      <c r="G153" s="40"/>
      <c r="H153" s="46"/>
    </row>
    <row r="154" s="2" customFormat="1" ht="16.8" customHeight="1">
      <c r="A154" s="40"/>
      <c r="B154" s="46"/>
      <c r="C154" s="302" t="s">
        <v>1294</v>
      </c>
      <c r="D154" s="40"/>
      <c r="E154" s="40"/>
      <c r="F154" s="40"/>
      <c r="G154" s="40"/>
      <c r="H154" s="46"/>
    </row>
    <row r="155" s="2" customFormat="1" ht="16.8" customHeight="1">
      <c r="A155" s="40"/>
      <c r="B155" s="46"/>
      <c r="C155" s="300" t="s">
        <v>194</v>
      </c>
      <c r="D155" s="300" t="s">
        <v>1295</v>
      </c>
      <c r="E155" s="19" t="s">
        <v>173</v>
      </c>
      <c r="F155" s="301">
        <v>6.2999999999999998</v>
      </c>
      <c r="G155" s="40"/>
      <c r="H155" s="46"/>
    </row>
    <row r="156" s="2" customFormat="1" ht="16.8" customHeight="1">
      <c r="A156" s="40"/>
      <c r="B156" s="46"/>
      <c r="C156" s="300" t="s">
        <v>226</v>
      </c>
      <c r="D156" s="300" t="s">
        <v>1296</v>
      </c>
      <c r="E156" s="19" t="s">
        <v>228</v>
      </c>
      <c r="F156" s="301">
        <v>25.199999999999999</v>
      </c>
      <c r="G156" s="40"/>
      <c r="H156" s="46"/>
    </row>
    <row r="157" s="2" customFormat="1" ht="16.8" customHeight="1">
      <c r="A157" s="40"/>
      <c r="B157" s="46"/>
      <c r="C157" s="296" t="s">
        <v>116</v>
      </c>
      <c r="D157" s="297" t="s">
        <v>117</v>
      </c>
      <c r="E157" s="298" t="s">
        <v>19</v>
      </c>
      <c r="F157" s="299">
        <v>6.2999999999999998</v>
      </c>
      <c r="G157" s="40"/>
      <c r="H157" s="46"/>
    </row>
    <row r="158" s="2" customFormat="1" ht="16.8" customHeight="1">
      <c r="A158" s="40"/>
      <c r="B158" s="46"/>
      <c r="C158" s="300" t="s">
        <v>116</v>
      </c>
      <c r="D158" s="300" t="s">
        <v>921</v>
      </c>
      <c r="E158" s="19" t="s">
        <v>19</v>
      </c>
      <c r="F158" s="301">
        <v>6.2999999999999998</v>
      </c>
      <c r="G158" s="40"/>
      <c r="H158" s="46"/>
    </row>
    <row r="159" s="2" customFormat="1" ht="16.8" customHeight="1">
      <c r="A159" s="40"/>
      <c r="B159" s="46"/>
      <c r="C159" s="302" t="s">
        <v>1294</v>
      </c>
      <c r="D159" s="40"/>
      <c r="E159" s="40"/>
      <c r="F159" s="40"/>
      <c r="G159" s="40"/>
      <c r="H159" s="46"/>
    </row>
    <row r="160" s="2" customFormat="1" ht="16.8" customHeight="1">
      <c r="A160" s="40"/>
      <c r="B160" s="46"/>
      <c r="C160" s="300" t="s">
        <v>207</v>
      </c>
      <c r="D160" s="300" t="s">
        <v>1297</v>
      </c>
      <c r="E160" s="19" t="s">
        <v>173</v>
      </c>
      <c r="F160" s="301">
        <v>6.2999999999999998</v>
      </c>
      <c r="G160" s="40"/>
      <c r="H160" s="46"/>
    </row>
    <row r="161" s="2" customFormat="1" ht="16.8" customHeight="1">
      <c r="A161" s="40"/>
      <c r="B161" s="46"/>
      <c r="C161" s="300" t="s">
        <v>226</v>
      </c>
      <c r="D161" s="300" t="s">
        <v>1296</v>
      </c>
      <c r="E161" s="19" t="s">
        <v>228</v>
      </c>
      <c r="F161" s="301">
        <v>25.199999999999999</v>
      </c>
      <c r="G161" s="40"/>
      <c r="H161" s="46"/>
    </row>
    <row r="162" s="2" customFormat="1" ht="16.8" customHeight="1">
      <c r="A162" s="40"/>
      <c r="B162" s="46"/>
      <c r="C162" s="296" t="s">
        <v>120</v>
      </c>
      <c r="D162" s="297" t="s">
        <v>121</v>
      </c>
      <c r="E162" s="298" t="s">
        <v>19</v>
      </c>
      <c r="F162" s="299">
        <v>22.050000000000001</v>
      </c>
      <c r="G162" s="40"/>
      <c r="H162" s="46"/>
    </row>
    <row r="163" s="2" customFormat="1" ht="16.8" customHeight="1">
      <c r="A163" s="40"/>
      <c r="B163" s="46"/>
      <c r="C163" s="300" t="s">
        <v>19</v>
      </c>
      <c r="D163" s="300" t="s">
        <v>176</v>
      </c>
      <c r="E163" s="19" t="s">
        <v>19</v>
      </c>
      <c r="F163" s="301">
        <v>0</v>
      </c>
      <c r="G163" s="40"/>
      <c r="H163" s="46"/>
    </row>
    <row r="164" s="2" customFormat="1" ht="16.8" customHeight="1">
      <c r="A164" s="40"/>
      <c r="B164" s="46"/>
      <c r="C164" s="300" t="s">
        <v>120</v>
      </c>
      <c r="D164" s="300" t="s">
        <v>917</v>
      </c>
      <c r="E164" s="19" t="s">
        <v>19</v>
      </c>
      <c r="F164" s="301">
        <v>22.050000000000001</v>
      </c>
      <c r="G164" s="40"/>
      <c r="H164" s="46"/>
    </row>
    <row r="165" s="2" customFormat="1" ht="16.8" customHeight="1">
      <c r="A165" s="40"/>
      <c r="B165" s="46"/>
      <c r="C165" s="302" t="s">
        <v>1294</v>
      </c>
      <c r="D165" s="40"/>
      <c r="E165" s="40"/>
      <c r="F165" s="40"/>
      <c r="G165" s="40"/>
      <c r="H165" s="46"/>
    </row>
    <row r="166" s="2" customFormat="1" ht="16.8" customHeight="1">
      <c r="A166" s="40"/>
      <c r="B166" s="46"/>
      <c r="C166" s="300" t="s">
        <v>171</v>
      </c>
      <c r="D166" s="300" t="s">
        <v>1298</v>
      </c>
      <c r="E166" s="19" t="s">
        <v>173</v>
      </c>
      <c r="F166" s="301">
        <v>22.050000000000001</v>
      </c>
      <c r="G166" s="40"/>
      <c r="H166" s="46"/>
    </row>
    <row r="167" s="2" customFormat="1" ht="16.8" customHeight="1">
      <c r="A167" s="40"/>
      <c r="B167" s="46"/>
      <c r="C167" s="300" t="s">
        <v>194</v>
      </c>
      <c r="D167" s="300" t="s">
        <v>1295</v>
      </c>
      <c r="E167" s="19" t="s">
        <v>173</v>
      </c>
      <c r="F167" s="301">
        <v>6.2999999999999998</v>
      </c>
      <c r="G167" s="40"/>
      <c r="H167" s="46"/>
    </row>
    <row r="168" s="2" customFormat="1" ht="16.8" customHeight="1">
      <c r="A168" s="40"/>
      <c r="B168" s="46"/>
      <c r="C168" s="300" t="s">
        <v>201</v>
      </c>
      <c r="D168" s="300" t="s">
        <v>1299</v>
      </c>
      <c r="E168" s="19" t="s">
        <v>173</v>
      </c>
      <c r="F168" s="301">
        <v>63</v>
      </c>
      <c r="G168" s="40"/>
      <c r="H168" s="46"/>
    </row>
    <row r="169" s="2" customFormat="1" ht="16.8" customHeight="1">
      <c r="A169" s="40"/>
      <c r="B169" s="46"/>
      <c r="C169" s="296" t="s">
        <v>122</v>
      </c>
      <c r="D169" s="297" t="s">
        <v>123</v>
      </c>
      <c r="E169" s="298" t="s">
        <v>19</v>
      </c>
      <c r="F169" s="299">
        <v>22.050000000000001</v>
      </c>
      <c r="G169" s="40"/>
      <c r="H169" s="46"/>
    </row>
    <row r="170" s="2" customFormat="1" ht="16.8" customHeight="1">
      <c r="A170" s="40"/>
      <c r="B170" s="46"/>
      <c r="C170" s="300" t="s">
        <v>122</v>
      </c>
      <c r="D170" s="300" t="s">
        <v>918</v>
      </c>
      <c r="E170" s="19" t="s">
        <v>19</v>
      </c>
      <c r="F170" s="301">
        <v>22.050000000000001</v>
      </c>
      <c r="G170" s="40"/>
      <c r="H170" s="46"/>
    </row>
    <row r="171" s="2" customFormat="1" ht="16.8" customHeight="1">
      <c r="A171" s="40"/>
      <c r="B171" s="46"/>
      <c r="C171" s="302" t="s">
        <v>1294</v>
      </c>
      <c r="D171" s="40"/>
      <c r="E171" s="40"/>
      <c r="F171" s="40"/>
      <c r="G171" s="40"/>
      <c r="H171" s="46"/>
    </row>
    <row r="172" s="2" customFormat="1" ht="16.8" customHeight="1">
      <c r="A172" s="40"/>
      <c r="B172" s="46"/>
      <c r="C172" s="300" t="s">
        <v>179</v>
      </c>
      <c r="D172" s="300" t="s">
        <v>1300</v>
      </c>
      <c r="E172" s="19" t="s">
        <v>173</v>
      </c>
      <c r="F172" s="301">
        <v>22.050000000000001</v>
      </c>
      <c r="G172" s="40"/>
      <c r="H172" s="46"/>
    </row>
    <row r="173" s="2" customFormat="1" ht="16.8" customHeight="1">
      <c r="A173" s="40"/>
      <c r="B173" s="46"/>
      <c r="C173" s="300" t="s">
        <v>207</v>
      </c>
      <c r="D173" s="300" t="s">
        <v>1297</v>
      </c>
      <c r="E173" s="19" t="s">
        <v>173</v>
      </c>
      <c r="F173" s="301">
        <v>6.2999999999999998</v>
      </c>
      <c r="G173" s="40"/>
      <c r="H173" s="46"/>
    </row>
    <row r="174" s="2" customFormat="1" ht="16.8" customHeight="1">
      <c r="A174" s="40"/>
      <c r="B174" s="46"/>
      <c r="C174" s="300" t="s">
        <v>213</v>
      </c>
      <c r="D174" s="300" t="s">
        <v>1301</v>
      </c>
      <c r="E174" s="19" t="s">
        <v>173</v>
      </c>
      <c r="F174" s="301">
        <v>6.2999999999999998</v>
      </c>
      <c r="G174" s="40"/>
      <c r="H174" s="46"/>
    </row>
    <row r="175" s="2" customFormat="1" ht="16.8" customHeight="1">
      <c r="A175" s="40"/>
      <c r="B175" s="46"/>
      <c r="C175" s="296" t="s">
        <v>124</v>
      </c>
      <c r="D175" s="297" t="s">
        <v>125</v>
      </c>
      <c r="E175" s="298" t="s">
        <v>19</v>
      </c>
      <c r="F175" s="299">
        <v>31.5</v>
      </c>
      <c r="G175" s="40"/>
      <c r="H175" s="46"/>
    </row>
    <row r="176" s="2" customFormat="1" ht="16.8" customHeight="1">
      <c r="A176" s="40"/>
      <c r="B176" s="46"/>
      <c r="C176" s="300" t="s">
        <v>124</v>
      </c>
      <c r="D176" s="300" t="s">
        <v>932</v>
      </c>
      <c r="E176" s="19" t="s">
        <v>19</v>
      </c>
      <c r="F176" s="301">
        <v>31.5</v>
      </c>
      <c r="G176" s="40"/>
      <c r="H176" s="46"/>
    </row>
    <row r="177" s="2" customFormat="1" ht="16.8" customHeight="1">
      <c r="A177" s="40"/>
      <c r="B177" s="46"/>
      <c r="C177" s="302" t="s">
        <v>1294</v>
      </c>
      <c r="D177" s="40"/>
      <c r="E177" s="40"/>
      <c r="F177" s="40"/>
      <c r="G177" s="40"/>
      <c r="H177" s="46"/>
    </row>
    <row r="178" s="2" customFormat="1" ht="16.8" customHeight="1">
      <c r="A178" s="40"/>
      <c r="B178" s="46"/>
      <c r="C178" s="300" t="s">
        <v>233</v>
      </c>
      <c r="D178" s="300" t="s">
        <v>1302</v>
      </c>
      <c r="E178" s="19" t="s">
        <v>173</v>
      </c>
      <c r="F178" s="301">
        <v>31.5</v>
      </c>
      <c r="G178" s="40"/>
      <c r="H178" s="46"/>
    </row>
    <row r="179" s="2" customFormat="1" ht="16.8" customHeight="1">
      <c r="A179" s="40"/>
      <c r="B179" s="46"/>
      <c r="C179" s="300" t="s">
        <v>183</v>
      </c>
      <c r="D179" s="300" t="s">
        <v>1303</v>
      </c>
      <c r="E179" s="19" t="s">
        <v>173</v>
      </c>
      <c r="F179" s="301">
        <v>63</v>
      </c>
      <c r="G179" s="40"/>
      <c r="H179" s="46"/>
    </row>
    <row r="180" s="2" customFormat="1" ht="16.8" customHeight="1">
      <c r="A180" s="40"/>
      <c r="B180" s="46"/>
      <c r="C180" s="300" t="s">
        <v>194</v>
      </c>
      <c r="D180" s="300" t="s">
        <v>1295</v>
      </c>
      <c r="E180" s="19" t="s">
        <v>173</v>
      </c>
      <c r="F180" s="301">
        <v>6.2999999999999998</v>
      </c>
      <c r="G180" s="40"/>
      <c r="H180" s="46"/>
    </row>
    <row r="181" s="2" customFormat="1" ht="16.8" customHeight="1">
      <c r="A181" s="40"/>
      <c r="B181" s="46"/>
      <c r="C181" s="300" t="s">
        <v>201</v>
      </c>
      <c r="D181" s="300" t="s">
        <v>1299</v>
      </c>
      <c r="E181" s="19" t="s">
        <v>173</v>
      </c>
      <c r="F181" s="301">
        <v>63</v>
      </c>
      <c r="G181" s="40"/>
      <c r="H181" s="46"/>
    </row>
    <row r="182" s="2" customFormat="1" ht="16.8" customHeight="1">
      <c r="A182" s="40"/>
      <c r="B182" s="46"/>
      <c r="C182" s="300" t="s">
        <v>207</v>
      </c>
      <c r="D182" s="300" t="s">
        <v>1297</v>
      </c>
      <c r="E182" s="19" t="s">
        <v>173</v>
      </c>
      <c r="F182" s="301">
        <v>6.2999999999999998</v>
      </c>
      <c r="G182" s="40"/>
      <c r="H182" s="46"/>
    </row>
    <row r="183" s="2" customFormat="1" ht="16.8" customHeight="1">
      <c r="A183" s="40"/>
      <c r="B183" s="46"/>
      <c r="C183" s="300" t="s">
        <v>213</v>
      </c>
      <c r="D183" s="300" t="s">
        <v>1301</v>
      </c>
      <c r="E183" s="19" t="s">
        <v>173</v>
      </c>
      <c r="F183" s="301">
        <v>6.2999999999999998</v>
      </c>
      <c r="G183" s="40"/>
      <c r="H183" s="46"/>
    </row>
    <row r="184" s="2" customFormat="1" ht="16.8" customHeight="1">
      <c r="A184" s="40"/>
      <c r="B184" s="46"/>
      <c r="C184" s="300" t="s">
        <v>922</v>
      </c>
      <c r="D184" s="300" t="s">
        <v>1309</v>
      </c>
      <c r="E184" s="19" t="s">
        <v>173</v>
      </c>
      <c r="F184" s="301">
        <v>15.75</v>
      </c>
      <c r="G184" s="40"/>
      <c r="H184" s="46"/>
    </row>
    <row r="185" s="2" customFormat="1" ht="16.8" customHeight="1">
      <c r="A185" s="40"/>
      <c r="B185" s="46"/>
      <c r="C185" s="300" t="s">
        <v>927</v>
      </c>
      <c r="D185" s="300" t="s">
        <v>1310</v>
      </c>
      <c r="E185" s="19" t="s">
        <v>173</v>
      </c>
      <c r="F185" s="301">
        <v>15.75</v>
      </c>
      <c r="G185" s="40"/>
      <c r="H185" s="46"/>
    </row>
    <row r="186" s="2" customFormat="1" ht="26.4" customHeight="1">
      <c r="A186" s="40"/>
      <c r="B186" s="46"/>
      <c r="C186" s="295" t="s">
        <v>1311</v>
      </c>
      <c r="D186" s="295" t="s">
        <v>84</v>
      </c>
      <c r="E186" s="40"/>
      <c r="F186" s="40"/>
      <c r="G186" s="40"/>
      <c r="H186" s="46"/>
    </row>
    <row r="187" s="2" customFormat="1" ht="16.8" customHeight="1">
      <c r="A187" s="40"/>
      <c r="B187" s="46"/>
      <c r="C187" s="296" t="s">
        <v>113</v>
      </c>
      <c r="D187" s="297" t="s">
        <v>114</v>
      </c>
      <c r="E187" s="298" t="s">
        <v>19</v>
      </c>
      <c r="F187" s="299">
        <v>186.40199999999999</v>
      </c>
      <c r="G187" s="40"/>
      <c r="H187" s="46"/>
    </row>
    <row r="188" s="2" customFormat="1" ht="16.8" customHeight="1">
      <c r="A188" s="40"/>
      <c r="B188" s="46"/>
      <c r="C188" s="300" t="s">
        <v>19</v>
      </c>
      <c r="D188" s="300" t="s">
        <v>198</v>
      </c>
      <c r="E188" s="19" t="s">
        <v>19</v>
      </c>
      <c r="F188" s="301">
        <v>0</v>
      </c>
      <c r="G188" s="40"/>
      <c r="H188" s="46"/>
    </row>
    <row r="189" s="2" customFormat="1" ht="16.8" customHeight="1">
      <c r="A189" s="40"/>
      <c r="B189" s="46"/>
      <c r="C189" s="300" t="s">
        <v>19</v>
      </c>
      <c r="D189" s="300" t="s">
        <v>1017</v>
      </c>
      <c r="E189" s="19" t="s">
        <v>19</v>
      </c>
      <c r="F189" s="301">
        <v>186.40199999999999</v>
      </c>
      <c r="G189" s="40"/>
      <c r="H189" s="46"/>
    </row>
    <row r="190" s="2" customFormat="1" ht="16.8" customHeight="1">
      <c r="A190" s="40"/>
      <c r="B190" s="46"/>
      <c r="C190" s="300" t="s">
        <v>113</v>
      </c>
      <c r="D190" s="300" t="s">
        <v>192</v>
      </c>
      <c r="E190" s="19" t="s">
        <v>19</v>
      </c>
      <c r="F190" s="301">
        <v>186.40199999999999</v>
      </c>
      <c r="G190" s="40"/>
      <c r="H190" s="46"/>
    </row>
    <row r="191" s="2" customFormat="1" ht="16.8" customHeight="1">
      <c r="A191" s="40"/>
      <c r="B191" s="46"/>
      <c r="C191" s="302" t="s">
        <v>1294</v>
      </c>
      <c r="D191" s="40"/>
      <c r="E191" s="40"/>
      <c r="F191" s="40"/>
      <c r="G191" s="40"/>
      <c r="H191" s="46"/>
    </row>
    <row r="192" s="2" customFormat="1" ht="16.8" customHeight="1">
      <c r="A192" s="40"/>
      <c r="B192" s="46"/>
      <c r="C192" s="300" t="s">
        <v>194</v>
      </c>
      <c r="D192" s="300" t="s">
        <v>1295</v>
      </c>
      <c r="E192" s="19" t="s">
        <v>173</v>
      </c>
      <c r="F192" s="301">
        <v>186.40199999999999</v>
      </c>
      <c r="G192" s="40"/>
      <c r="H192" s="46"/>
    </row>
    <row r="193" s="2" customFormat="1" ht="16.8" customHeight="1">
      <c r="A193" s="40"/>
      <c r="B193" s="46"/>
      <c r="C193" s="300" t="s">
        <v>226</v>
      </c>
      <c r="D193" s="300" t="s">
        <v>1296</v>
      </c>
      <c r="E193" s="19" t="s">
        <v>228</v>
      </c>
      <c r="F193" s="301">
        <v>1364.404</v>
      </c>
      <c r="G193" s="40"/>
      <c r="H193" s="46"/>
    </row>
    <row r="194" s="2" customFormat="1" ht="16.8" customHeight="1">
      <c r="A194" s="40"/>
      <c r="B194" s="46"/>
      <c r="C194" s="296" t="s">
        <v>116</v>
      </c>
      <c r="D194" s="297" t="s">
        <v>117</v>
      </c>
      <c r="E194" s="298" t="s">
        <v>19</v>
      </c>
      <c r="F194" s="299">
        <v>495.80000000000001</v>
      </c>
      <c r="G194" s="40"/>
      <c r="H194" s="46"/>
    </row>
    <row r="195" s="2" customFormat="1" ht="16.8" customHeight="1">
      <c r="A195" s="40"/>
      <c r="B195" s="46"/>
      <c r="C195" s="300" t="s">
        <v>116</v>
      </c>
      <c r="D195" s="300" t="s">
        <v>211</v>
      </c>
      <c r="E195" s="19" t="s">
        <v>19</v>
      </c>
      <c r="F195" s="301">
        <v>495.80000000000001</v>
      </c>
      <c r="G195" s="40"/>
      <c r="H195" s="46"/>
    </row>
    <row r="196" s="2" customFormat="1" ht="16.8" customHeight="1">
      <c r="A196" s="40"/>
      <c r="B196" s="46"/>
      <c r="C196" s="302" t="s">
        <v>1294</v>
      </c>
      <c r="D196" s="40"/>
      <c r="E196" s="40"/>
      <c r="F196" s="40"/>
      <c r="G196" s="40"/>
      <c r="H196" s="46"/>
    </row>
    <row r="197" s="2" customFormat="1" ht="16.8" customHeight="1">
      <c r="A197" s="40"/>
      <c r="B197" s="46"/>
      <c r="C197" s="300" t="s">
        <v>207</v>
      </c>
      <c r="D197" s="300" t="s">
        <v>1297</v>
      </c>
      <c r="E197" s="19" t="s">
        <v>173</v>
      </c>
      <c r="F197" s="301">
        <v>495.80000000000001</v>
      </c>
      <c r="G197" s="40"/>
      <c r="H197" s="46"/>
    </row>
    <row r="198" s="2" customFormat="1" ht="16.8" customHeight="1">
      <c r="A198" s="40"/>
      <c r="B198" s="46"/>
      <c r="C198" s="300" t="s">
        <v>226</v>
      </c>
      <c r="D198" s="300" t="s">
        <v>1296</v>
      </c>
      <c r="E198" s="19" t="s">
        <v>228</v>
      </c>
      <c r="F198" s="301">
        <v>1364.404</v>
      </c>
      <c r="G198" s="40"/>
      <c r="H198" s="46"/>
    </row>
    <row r="199" s="2" customFormat="1" ht="16.8" customHeight="1">
      <c r="A199" s="40"/>
      <c r="B199" s="46"/>
      <c r="C199" s="296" t="s">
        <v>120</v>
      </c>
      <c r="D199" s="297" t="s">
        <v>121</v>
      </c>
      <c r="E199" s="298" t="s">
        <v>19</v>
      </c>
      <c r="F199" s="299">
        <v>495.80000000000001</v>
      </c>
      <c r="G199" s="40"/>
      <c r="H199" s="46"/>
    </row>
    <row r="200" s="2" customFormat="1" ht="16.8" customHeight="1">
      <c r="A200" s="40"/>
      <c r="B200" s="46"/>
      <c r="C200" s="300" t="s">
        <v>19</v>
      </c>
      <c r="D200" s="300" t="s">
        <v>176</v>
      </c>
      <c r="E200" s="19" t="s">
        <v>19</v>
      </c>
      <c r="F200" s="301">
        <v>0</v>
      </c>
      <c r="G200" s="40"/>
      <c r="H200" s="46"/>
    </row>
    <row r="201" s="2" customFormat="1" ht="16.8" customHeight="1">
      <c r="A201" s="40"/>
      <c r="B201" s="46"/>
      <c r="C201" s="300" t="s">
        <v>120</v>
      </c>
      <c r="D201" s="300" t="s">
        <v>1011</v>
      </c>
      <c r="E201" s="19" t="s">
        <v>19</v>
      </c>
      <c r="F201" s="301">
        <v>495.80000000000001</v>
      </c>
      <c r="G201" s="40"/>
      <c r="H201" s="46"/>
    </row>
    <row r="202" s="2" customFormat="1" ht="16.8" customHeight="1">
      <c r="A202" s="40"/>
      <c r="B202" s="46"/>
      <c r="C202" s="302" t="s">
        <v>1294</v>
      </c>
      <c r="D202" s="40"/>
      <c r="E202" s="40"/>
      <c r="F202" s="40"/>
      <c r="G202" s="40"/>
      <c r="H202" s="46"/>
    </row>
    <row r="203" s="2" customFormat="1" ht="16.8" customHeight="1">
      <c r="A203" s="40"/>
      <c r="B203" s="46"/>
      <c r="C203" s="300" t="s">
        <v>171</v>
      </c>
      <c r="D203" s="300" t="s">
        <v>1298</v>
      </c>
      <c r="E203" s="19" t="s">
        <v>173</v>
      </c>
      <c r="F203" s="301">
        <v>495.80000000000001</v>
      </c>
      <c r="G203" s="40"/>
      <c r="H203" s="46"/>
    </row>
    <row r="204" s="2" customFormat="1" ht="16.8" customHeight="1">
      <c r="A204" s="40"/>
      <c r="B204" s="46"/>
      <c r="C204" s="300" t="s">
        <v>194</v>
      </c>
      <c r="D204" s="300" t="s">
        <v>1295</v>
      </c>
      <c r="E204" s="19" t="s">
        <v>173</v>
      </c>
      <c r="F204" s="301">
        <v>186.40199999999999</v>
      </c>
      <c r="G204" s="40"/>
      <c r="H204" s="46"/>
    </row>
    <row r="205" s="2" customFormat="1" ht="16.8" customHeight="1">
      <c r="A205" s="40"/>
      <c r="B205" s="46"/>
      <c r="C205" s="300" t="s">
        <v>201</v>
      </c>
      <c r="D205" s="300" t="s">
        <v>1299</v>
      </c>
      <c r="E205" s="19" t="s">
        <v>173</v>
      </c>
      <c r="F205" s="301">
        <v>1864.02</v>
      </c>
      <c r="G205" s="40"/>
      <c r="H205" s="46"/>
    </row>
    <row r="206" s="2" customFormat="1" ht="16.8" customHeight="1">
      <c r="A206" s="40"/>
      <c r="B206" s="46"/>
      <c r="C206" s="296" t="s">
        <v>122</v>
      </c>
      <c r="D206" s="297" t="s">
        <v>123</v>
      </c>
      <c r="E206" s="298" t="s">
        <v>19</v>
      </c>
      <c r="F206" s="299">
        <v>495.80000000000001</v>
      </c>
      <c r="G206" s="40"/>
      <c r="H206" s="46"/>
    </row>
    <row r="207" s="2" customFormat="1" ht="16.8" customHeight="1">
      <c r="A207" s="40"/>
      <c r="B207" s="46"/>
      <c r="C207" s="300" t="s">
        <v>122</v>
      </c>
      <c r="D207" s="300" t="s">
        <v>1012</v>
      </c>
      <c r="E207" s="19" t="s">
        <v>19</v>
      </c>
      <c r="F207" s="301">
        <v>495.80000000000001</v>
      </c>
      <c r="G207" s="40"/>
      <c r="H207" s="46"/>
    </row>
    <row r="208" s="2" customFormat="1" ht="16.8" customHeight="1">
      <c r="A208" s="40"/>
      <c r="B208" s="46"/>
      <c r="C208" s="302" t="s">
        <v>1294</v>
      </c>
      <c r="D208" s="40"/>
      <c r="E208" s="40"/>
      <c r="F208" s="40"/>
      <c r="G208" s="40"/>
      <c r="H208" s="46"/>
    </row>
    <row r="209" s="2" customFormat="1" ht="16.8" customHeight="1">
      <c r="A209" s="40"/>
      <c r="B209" s="46"/>
      <c r="C209" s="300" t="s">
        <v>179</v>
      </c>
      <c r="D209" s="300" t="s">
        <v>1300</v>
      </c>
      <c r="E209" s="19" t="s">
        <v>173</v>
      </c>
      <c r="F209" s="301">
        <v>495.80000000000001</v>
      </c>
      <c r="G209" s="40"/>
      <c r="H209" s="46"/>
    </row>
    <row r="210" s="2" customFormat="1" ht="16.8" customHeight="1">
      <c r="A210" s="40"/>
      <c r="B210" s="46"/>
      <c r="C210" s="300" t="s">
        <v>207</v>
      </c>
      <c r="D210" s="300" t="s">
        <v>1297</v>
      </c>
      <c r="E210" s="19" t="s">
        <v>173</v>
      </c>
      <c r="F210" s="301">
        <v>495.80000000000001</v>
      </c>
      <c r="G210" s="40"/>
      <c r="H210" s="46"/>
    </row>
    <row r="211" s="2" customFormat="1" ht="16.8" customHeight="1">
      <c r="A211" s="40"/>
      <c r="B211" s="46"/>
      <c r="C211" s="300" t="s">
        <v>213</v>
      </c>
      <c r="D211" s="300" t="s">
        <v>1301</v>
      </c>
      <c r="E211" s="19" t="s">
        <v>173</v>
      </c>
      <c r="F211" s="301">
        <v>495.80000000000001</v>
      </c>
      <c r="G211" s="40"/>
      <c r="H211" s="46"/>
    </row>
    <row r="212" s="2" customFormat="1" ht="16.8" customHeight="1">
      <c r="A212" s="40"/>
      <c r="B212" s="46"/>
      <c r="C212" s="296" t="s">
        <v>124</v>
      </c>
      <c r="D212" s="297" t="s">
        <v>125</v>
      </c>
      <c r="E212" s="298" t="s">
        <v>19</v>
      </c>
      <c r="F212" s="299">
        <v>288.19999999999999</v>
      </c>
      <c r="G212" s="40"/>
      <c r="H212" s="46"/>
    </row>
    <row r="213" s="2" customFormat="1" ht="16.8" customHeight="1">
      <c r="A213" s="40"/>
      <c r="B213" s="46"/>
      <c r="C213" s="300" t="s">
        <v>124</v>
      </c>
      <c r="D213" s="300" t="s">
        <v>1021</v>
      </c>
      <c r="E213" s="19" t="s">
        <v>19</v>
      </c>
      <c r="F213" s="301">
        <v>288.19999999999999</v>
      </c>
      <c r="G213" s="40"/>
      <c r="H213" s="46"/>
    </row>
    <row r="214" s="2" customFormat="1" ht="16.8" customHeight="1">
      <c r="A214" s="40"/>
      <c r="B214" s="46"/>
      <c r="C214" s="302" t="s">
        <v>1294</v>
      </c>
      <c r="D214" s="40"/>
      <c r="E214" s="40"/>
      <c r="F214" s="40"/>
      <c r="G214" s="40"/>
      <c r="H214" s="46"/>
    </row>
    <row r="215" s="2" customFormat="1" ht="16.8" customHeight="1">
      <c r="A215" s="40"/>
      <c r="B215" s="46"/>
      <c r="C215" s="300" t="s">
        <v>233</v>
      </c>
      <c r="D215" s="300" t="s">
        <v>1302</v>
      </c>
      <c r="E215" s="19" t="s">
        <v>173</v>
      </c>
      <c r="F215" s="301">
        <v>288.19999999999999</v>
      </c>
      <c r="G215" s="40"/>
      <c r="H215" s="46"/>
    </row>
    <row r="216" s="2" customFormat="1" ht="16.8" customHeight="1">
      <c r="A216" s="40"/>
      <c r="B216" s="46"/>
      <c r="C216" s="300" t="s">
        <v>183</v>
      </c>
      <c r="D216" s="300" t="s">
        <v>1303</v>
      </c>
      <c r="E216" s="19" t="s">
        <v>173</v>
      </c>
      <c r="F216" s="301">
        <v>597.59799999999996</v>
      </c>
      <c r="G216" s="40"/>
      <c r="H216" s="46"/>
    </row>
    <row r="217" s="2" customFormat="1" ht="16.8" customHeight="1">
      <c r="A217" s="40"/>
      <c r="B217" s="46"/>
      <c r="C217" s="300" t="s">
        <v>194</v>
      </c>
      <c r="D217" s="300" t="s">
        <v>1295</v>
      </c>
      <c r="E217" s="19" t="s">
        <v>173</v>
      </c>
      <c r="F217" s="301">
        <v>186.40199999999999</v>
      </c>
      <c r="G217" s="40"/>
      <c r="H217" s="46"/>
    </row>
    <row r="218" s="2" customFormat="1" ht="16.8" customHeight="1">
      <c r="A218" s="40"/>
      <c r="B218" s="46"/>
      <c r="C218" s="300" t="s">
        <v>201</v>
      </c>
      <c r="D218" s="300" t="s">
        <v>1299</v>
      </c>
      <c r="E218" s="19" t="s">
        <v>173</v>
      </c>
      <c r="F218" s="301">
        <v>1864.02</v>
      </c>
      <c r="G218" s="40"/>
      <c r="H218" s="46"/>
    </row>
    <row r="219" s="2" customFormat="1" ht="16.8" customHeight="1">
      <c r="A219" s="40"/>
      <c r="B219" s="46"/>
      <c r="C219" s="300" t="s">
        <v>218</v>
      </c>
      <c r="D219" s="300" t="s">
        <v>1304</v>
      </c>
      <c r="E219" s="19" t="s">
        <v>173</v>
      </c>
      <c r="F219" s="301">
        <v>309.39800000000002</v>
      </c>
      <c r="G219" s="40"/>
      <c r="H219" s="46"/>
    </row>
    <row r="220" s="2" customFormat="1" ht="26.4" customHeight="1">
      <c r="A220" s="40"/>
      <c r="B220" s="46"/>
      <c r="C220" s="295" t="s">
        <v>1312</v>
      </c>
      <c r="D220" s="295" t="s">
        <v>105</v>
      </c>
      <c r="E220" s="40"/>
      <c r="F220" s="40"/>
      <c r="G220" s="40"/>
      <c r="H220" s="46"/>
    </row>
    <row r="221" s="2" customFormat="1" ht="16.8" customHeight="1">
      <c r="A221" s="40"/>
      <c r="B221" s="46"/>
      <c r="C221" s="296" t="s">
        <v>113</v>
      </c>
      <c r="D221" s="297" t="s">
        <v>114</v>
      </c>
      <c r="E221" s="298" t="s">
        <v>19</v>
      </c>
      <c r="F221" s="299">
        <v>5.125</v>
      </c>
      <c r="G221" s="40"/>
      <c r="H221" s="46"/>
    </row>
    <row r="222" s="2" customFormat="1" ht="16.8" customHeight="1">
      <c r="A222" s="40"/>
      <c r="B222" s="46"/>
      <c r="C222" s="300" t="s">
        <v>19</v>
      </c>
      <c r="D222" s="300" t="s">
        <v>198</v>
      </c>
      <c r="E222" s="19" t="s">
        <v>19</v>
      </c>
      <c r="F222" s="301">
        <v>0</v>
      </c>
      <c r="G222" s="40"/>
      <c r="H222" s="46"/>
    </row>
    <row r="223" s="2" customFormat="1" ht="16.8" customHeight="1">
      <c r="A223" s="40"/>
      <c r="B223" s="46"/>
      <c r="C223" s="300" t="s">
        <v>19</v>
      </c>
      <c r="D223" s="300" t="s">
        <v>1072</v>
      </c>
      <c r="E223" s="19" t="s">
        <v>19</v>
      </c>
      <c r="F223" s="301">
        <v>5.125</v>
      </c>
      <c r="G223" s="40"/>
      <c r="H223" s="46"/>
    </row>
    <row r="224" s="2" customFormat="1" ht="16.8" customHeight="1">
      <c r="A224" s="40"/>
      <c r="B224" s="46"/>
      <c r="C224" s="300" t="s">
        <v>113</v>
      </c>
      <c r="D224" s="300" t="s">
        <v>192</v>
      </c>
      <c r="E224" s="19" t="s">
        <v>19</v>
      </c>
      <c r="F224" s="301">
        <v>5.125</v>
      </c>
      <c r="G224" s="40"/>
      <c r="H224" s="46"/>
    </row>
    <row r="225" s="2" customFormat="1" ht="16.8" customHeight="1">
      <c r="A225" s="40"/>
      <c r="B225" s="46"/>
      <c r="C225" s="302" t="s">
        <v>1294</v>
      </c>
      <c r="D225" s="40"/>
      <c r="E225" s="40"/>
      <c r="F225" s="40"/>
      <c r="G225" s="40"/>
      <c r="H225" s="46"/>
    </row>
    <row r="226" s="2" customFormat="1" ht="16.8" customHeight="1">
      <c r="A226" s="40"/>
      <c r="B226" s="46"/>
      <c r="C226" s="300" t="s">
        <v>194</v>
      </c>
      <c r="D226" s="300" t="s">
        <v>1295</v>
      </c>
      <c r="E226" s="19" t="s">
        <v>173</v>
      </c>
      <c r="F226" s="301">
        <v>5.125</v>
      </c>
      <c r="G226" s="40"/>
      <c r="H226" s="46"/>
    </row>
    <row r="227" s="2" customFormat="1" ht="16.8" customHeight="1">
      <c r="A227" s="40"/>
      <c r="B227" s="46"/>
      <c r="C227" s="300" t="s">
        <v>226</v>
      </c>
      <c r="D227" s="300" t="s">
        <v>1296</v>
      </c>
      <c r="E227" s="19" t="s">
        <v>228</v>
      </c>
      <c r="F227" s="301">
        <v>21.596</v>
      </c>
      <c r="G227" s="40"/>
      <c r="H227" s="46"/>
    </row>
    <row r="228" s="2" customFormat="1" ht="16.8" customHeight="1">
      <c r="A228" s="40"/>
      <c r="B228" s="46"/>
      <c r="C228" s="296" t="s">
        <v>116</v>
      </c>
      <c r="D228" s="297" t="s">
        <v>117</v>
      </c>
      <c r="E228" s="298" t="s">
        <v>19</v>
      </c>
      <c r="F228" s="299">
        <v>5.673</v>
      </c>
      <c r="G228" s="40"/>
      <c r="H228" s="46"/>
    </row>
    <row r="229" s="2" customFormat="1" ht="16.8" customHeight="1">
      <c r="A229" s="40"/>
      <c r="B229" s="46"/>
      <c r="C229" s="300" t="s">
        <v>116</v>
      </c>
      <c r="D229" s="300" t="s">
        <v>921</v>
      </c>
      <c r="E229" s="19" t="s">
        <v>19</v>
      </c>
      <c r="F229" s="301">
        <v>5.673</v>
      </c>
      <c r="G229" s="40"/>
      <c r="H229" s="46"/>
    </row>
    <row r="230" s="2" customFormat="1" ht="16.8" customHeight="1">
      <c r="A230" s="40"/>
      <c r="B230" s="46"/>
      <c r="C230" s="302" t="s">
        <v>1294</v>
      </c>
      <c r="D230" s="40"/>
      <c r="E230" s="40"/>
      <c r="F230" s="40"/>
      <c r="G230" s="40"/>
      <c r="H230" s="46"/>
    </row>
    <row r="231" s="2" customFormat="1" ht="16.8" customHeight="1">
      <c r="A231" s="40"/>
      <c r="B231" s="46"/>
      <c r="C231" s="300" t="s">
        <v>207</v>
      </c>
      <c r="D231" s="300" t="s">
        <v>1297</v>
      </c>
      <c r="E231" s="19" t="s">
        <v>173</v>
      </c>
      <c r="F231" s="301">
        <v>5.673</v>
      </c>
      <c r="G231" s="40"/>
      <c r="H231" s="46"/>
    </row>
    <row r="232" s="2" customFormat="1" ht="16.8" customHeight="1">
      <c r="A232" s="40"/>
      <c r="B232" s="46"/>
      <c r="C232" s="300" t="s">
        <v>226</v>
      </c>
      <c r="D232" s="300" t="s">
        <v>1296</v>
      </c>
      <c r="E232" s="19" t="s">
        <v>228</v>
      </c>
      <c r="F232" s="301">
        <v>21.596</v>
      </c>
      <c r="G232" s="40"/>
      <c r="H232" s="46"/>
    </row>
    <row r="233" s="2" customFormat="1" ht="16.8" customHeight="1">
      <c r="A233" s="40"/>
      <c r="B233" s="46"/>
      <c r="C233" s="296" t="s">
        <v>120</v>
      </c>
      <c r="D233" s="297" t="s">
        <v>121</v>
      </c>
      <c r="E233" s="298" t="s">
        <v>19</v>
      </c>
      <c r="F233" s="299">
        <v>12.323</v>
      </c>
      <c r="G233" s="40"/>
      <c r="H233" s="46"/>
    </row>
    <row r="234" s="2" customFormat="1" ht="16.8" customHeight="1">
      <c r="A234" s="40"/>
      <c r="B234" s="46"/>
      <c r="C234" s="300" t="s">
        <v>19</v>
      </c>
      <c r="D234" s="300" t="s">
        <v>176</v>
      </c>
      <c r="E234" s="19" t="s">
        <v>19</v>
      </c>
      <c r="F234" s="301">
        <v>0</v>
      </c>
      <c r="G234" s="40"/>
      <c r="H234" s="46"/>
    </row>
    <row r="235" s="2" customFormat="1" ht="16.8" customHeight="1">
      <c r="A235" s="40"/>
      <c r="B235" s="46"/>
      <c r="C235" s="300" t="s">
        <v>120</v>
      </c>
      <c r="D235" s="300" t="s">
        <v>1069</v>
      </c>
      <c r="E235" s="19" t="s">
        <v>19</v>
      </c>
      <c r="F235" s="301">
        <v>12.323</v>
      </c>
      <c r="G235" s="40"/>
      <c r="H235" s="46"/>
    </row>
    <row r="236" s="2" customFormat="1" ht="16.8" customHeight="1">
      <c r="A236" s="40"/>
      <c r="B236" s="46"/>
      <c r="C236" s="302" t="s">
        <v>1294</v>
      </c>
      <c r="D236" s="40"/>
      <c r="E236" s="40"/>
      <c r="F236" s="40"/>
      <c r="G236" s="40"/>
      <c r="H236" s="46"/>
    </row>
    <row r="237" s="2" customFormat="1" ht="16.8" customHeight="1">
      <c r="A237" s="40"/>
      <c r="B237" s="46"/>
      <c r="C237" s="300" t="s">
        <v>171</v>
      </c>
      <c r="D237" s="300" t="s">
        <v>1298</v>
      </c>
      <c r="E237" s="19" t="s">
        <v>173</v>
      </c>
      <c r="F237" s="301">
        <v>12.323</v>
      </c>
      <c r="G237" s="40"/>
      <c r="H237" s="46"/>
    </row>
    <row r="238" s="2" customFormat="1" ht="16.8" customHeight="1">
      <c r="A238" s="40"/>
      <c r="B238" s="46"/>
      <c r="C238" s="300" t="s">
        <v>194</v>
      </c>
      <c r="D238" s="300" t="s">
        <v>1295</v>
      </c>
      <c r="E238" s="19" t="s">
        <v>173</v>
      </c>
      <c r="F238" s="301">
        <v>5.125</v>
      </c>
      <c r="G238" s="40"/>
      <c r="H238" s="46"/>
    </row>
    <row r="239" s="2" customFormat="1" ht="16.8" customHeight="1">
      <c r="A239" s="40"/>
      <c r="B239" s="46"/>
      <c r="C239" s="300" t="s">
        <v>201</v>
      </c>
      <c r="D239" s="300" t="s">
        <v>1299</v>
      </c>
      <c r="E239" s="19" t="s">
        <v>173</v>
      </c>
      <c r="F239" s="301">
        <v>51.25</v>
      </c>
      <c r="G239" s="40"/>
      <c r="H239" s="46"/>
    </row>
    <row r="240" s="2" customFormat="1" ht="16.8" customHeight="1">
      <c r="A240" s="40"/>
      <c r="B240" s="46"/>
      <c r="C240" s="296" t="s">
        <v>122</v>
      </c>
      <c r="D240" s="297" t="s">
        <v>123</v>
      </c>
      <c r="E240" s="298" t="s">
        <v>19</v>
      </c>
      <c r="F240" s="299">
        <v>12.323</v>
      </c>
      <c r="G240" s="40"/>
      <c r="H240" s="46"/>
    </row>
    <row r="241" s="2" customFormat="1" ht="16.8" customHeight="1">
      <c r="A241" s="40"/>
      <c r="B241" s="46"/>
      <c r="C241" s="300" t="s">
        <v>122</v>
      </c>
      <c r="D241" s="300" t="s">
        <v>1070</v>
      </c>
      <c r="E241" s="19" t="s">
        <v>19</v>
      </c>
      <c r="F241" s="301">
        <v>12.323</v>
      </c>
      <c r="G241" s="40"/>
      <c r="H241" s="46"/>
    </row>
    <row r="242" s="2" customFormat="1" ht="16.8" customHeight="1">
      <c r="A242" s="40"/>
      <c r="B242" s="46"/>
      <c r="C242" s="302" t="s">
        <v>1294</v>
      </c>
      <c r="D242" s="40"/>
      <c r="E242" s="40"/>
      <c r="F242" s="40"/>
      <c r="G242" s="40"/>
      <c r="H242" s="46"/>
    </row>
    <row r="243" s="2" customFormat="1" ht="16.8" customHeight="1">
      <c r="A243" s="40"/>
      <c r="B243" s="46"/>
      <c r="C243" s="300" t="s">
        <v>179</v>
      </c>
      <c r="D243" s="300" t="s">
        <v>1300</v>
      </c>
      <c r="E243" s="19" t="s">
        <v>173</v>
      </c>
      <c r="F243" s="301">
        <v>12.323</v>
      </c>
      <c r="G243" s="40"/>
      <c r="H243" s="46"/>
    </row>
    <row r="244" s="2" customFormat="1" ht="16.8" customHeight="1">
      <c r="A244" s="40"/>
      <c r="B244" s="46"/>
      <c r="C244" s="300" t="s">
        <v>207</v>
      </c>
      <c r="D244" s="300" t="s">
        <v>1297</v>
      </c>
      <c r="E244" s="19" t="s">
        <v>173</v>
      </c>
      <c r="F244" s="301">
        <v>5.673</v>
      </c>
      <c r="G244" s="40"/>
      <c r="H244" s="46"/>
    </row>
    <row r="245" s="2" customFormat="1" ht="16.8" customHeight="1">
      <c r="A245" s="40"/>
      <c r="B245" s="46"/>
      <c r="C245" s="300" t="s">
        <v>213</v>
      </c>
      <c r="D245" s="300" t="s">
        <v>1301</v>
      </c>
      <c r="E245" s="19" t="s">
        <v>173</v>
      </c>
      <c r="F245" s="301">
        <v>5.673</v>
      </c>
      <c r="G245" s="40"/>
      <c r="H245" s="46"/>
    </row>
    <row r="246" s="2" customFormat="1" ht="16.8" customHeight="1">
      <c r="A246" s="40"/>
      <c r="B246" s="46"/>
      <c r="C246" s="296" t="s">
        <v>124</v>
      </c>
      <c r="D246" s="297" t="s">
        <v>125</v>
      </c>
      <c r="E246" s="298" t="s">
        <v>19</v>
      </c>
      <c r="F246" s="299">
        <v>13.301</v>
      </c>
      <c r="G246" s="40"/>
      <c r="H246" s="46"/>
    </row>
    <row r="247" s="2" customFormat="1" ht="16.8" customHeight="1">
      <c r="A247" s="40"/>
      <c r="B247" s="46"/>
      <c r="C247" s="300" t="s">
        <v>124</v>
      </c>
      <c r="D247" s="300" t="s">
        <v>1076</v>
      </c>
      <c r="E247" s="19" t="s">
        <v>19</v>
      </c>
      <c r="F247" s="301">
        <v>13.301</v>
      </c>
      <c r="G247" s="40"/>
      <c r="H247" s="46"/>
    </row>
    <row r="248" s="2" customFormat="1" ht="16.8" customHeight="1">
      <c r="A248" s="40"/>
      <c r="B248" s="46"/>
      <c r="C248" s="302" t="s">
        <v>1294</v>
      </c>
      <c r="D248" s="40"/>
      <c r="E248" s="40"/>
      <c r="F248" s="40"/>
      <c r="G248" s="40"/>
      <c r="H248" s="46"/>
    </row>
    <row r="249" s="2" customFormat="1" ht="16.8" customHeight="1">
      <c r="A249" s="40"/>
      <c r="B249" s="46"/>
      <c r="C249" s="300" t="s">
        <v>233</v>
      </c>
      <c r="D249" s="300" t="s">
        <v>1302</v>
      </c>
      <c r="E249" s="19" t="s">
        <v>173</v>
      </c>
      <c r="F249" s="301">
        <v>13.301</v>
      </c>
      <c r="G249" s="40"/>
      <c r="H249" s="46"/>
    </row>
    <row r="250" s="2" customFormat="1" ht="16.8" customHeight="1">
      <c r="A250" s="40"/>
      <c r="B250" s="46"/>
      <c r="C250" s="300" t="s">
        <v>183</v>
      </c>
      <c r="D250" s="300" t="s">
        <v>1303</v>
      </c>
      <c r="E250" s="19" t="s">
        <v>173</v>
      </c>
      <c r="F250" s="301">
        <v>27.149999999999999</v>
      </c>
      <c r="G250" s="40"/>
      <c r="H250" s="46"/>
    </row>
    <row r="251" s="2" customFormat="1" ht="16.8" customHeight="1">
      <c r="A251" s="40"/>
      <c r="B251" s="46"/>
      <c r="C251" s="300" t="s">
        <v>194</v>
      </c>
      <c r="D251" s="300" t="s">
        <v>1295</v>
      </c>
      <c r="E251" s="19" t="s">
        <v>173</v>
      </c>
      <c r="F251" s="301">
        <v>5.125</v>
      </c>
      <c r="G251" s="40"/>
      <c r="H251" s="46"/>
    </row>
    <row r="252" s="2" customFormat="1" ht="16.8" customHeight="1">
      <c r="A252" s="40"/>
      <c r="B252" s="46"/>
      <c r="C252" s="300" t="s">
        <v>201</v>
      </c>
      <c r="D252" s="300" t="s">
        <v>1299</v>
      </c>
      <c r="E252" s="19" t="s">
        <v>173</v>
      </c>
      <c r="F252" s="301">
        <v>51.25</v>
      </c>
      <c r="G252" s="40"/>
      <c r="H252" s="46"/>
    </row>
    <row r="253" s="2" customFormat="1" ht="16.8" customHeight="1">
      <c r="A253" s="40"/>
      <c r="B253" s="46"/>
      <c r="C253" s="300" t="s">
        <v>207</v>
      </c>
      <c r="D253" s="300" t="s">
        <v>1297</v>
      </c>
      <c r="E253" s="19" t="s">
        <v>173</v>
      </c>
      <c r="F253" s="301">
        <v>5.673</v>
      </c>
      <c r="G253" s="40"/>
      <c r="H253" s="46"/>
    </row>
    <row r="254" s="2" customFormat="1" ht="16.8" customHeight="1">
      <c r="A254" s="40"/>
      <c r="B254" s="46"/>
      <c r="C254" s="300" t="s">
        <v>213</v>
      </c>
      <c r="D254" s="300" t="s">
        <v>1301</v>
      </c>
      <c r="E254" s="19" t="s">
        <v>173</v>
      </c>
      <c r="F254" s="301">
        <v>5.673</v>
      </c>
      <c r="G254" s="40"/>
      <c r="H254" s="46"/>
    </row>
    <row r="255" s="2" customFormat="1" ht="16.8" customHeight="1">
      <c r="A255" s="40"/>
      <c r="B255" s="46"/>
      <c r="C255" s="300" t="s">
        <v>218</v>
      </c>
      <c r="D255" s="300" t="s">
        <v>1304</v>
      </c>
      <c r="E255" s="19" t="s">
        <v>173</v>
      </c>
      <c r="F255" s="301">
        <v>13.849</v>
      </c>
      <c r="G255" s="40"/>
      <c r="H255" s="46"/>
    </row>
    <row r="256" s="2" customFormat="1" ht="7.44" customHeight="1">
      <c r="A256" s="40"/>
      <c r="B256" s="168"/>
      <c r="C256" s="169"/>
      <c r="D256" s="169"/>
      <c r="E256" s="169"/>
      <c r="F256" s="169"/>
      <c r="G256" s="169"/>
      <c r="H256" s="46"/>
    </row>
    <row r="257" s="2" customFormat="1">
      <c r="A257" s="40"/>
      <c r="B257" s="40"/>
      <c r="C257" s="40"/>
      <c r="D257" s="40"/>
      <c r="E257" s="40"/>
      <c r="F257" s="40"/>
      <c r="G257" s="40"/>
      <c r="H257" s="40"/>
    </row>
  </sheetData>
  <sheetProtection sheet="1" formatColumns="0" formatRows="0" objects="1" scenarios="1" spinCount="100000" saltValue="CthK41S8j7Nx10xCBDRxWwb3g7uPWwxpYdCyQtT2QWkhspzyvKhiEX8payqX71aCwBcZ15eikICXA0Skvhf+Wg==" hashValue="XbZzqfpnARkKpVXa1IxJxher4D1AZcFVWK7FwyRcmBsxEbP4fmLkHljYyWScGRElREu1PZAfmeKedzcZsUFf5A==" algorithmName="SHA-512" password="CC35"/>
  <mergeCells count="2">
    <mergeCell ref="D5:F5"/>
    <mergeCell ref="D6:F6"/>
  </mergeCells>
  <pageSetup paperSize="9" orientation="landscape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303" customWidth="1"/>
    <col min="2" max="2" width="1.667969" style="303" customWidth="1"/>
    <col min="3" max="4" width="5" style="303" customWidth="1"/>
    <col min="5" max="5" width="11.66016" style="303" customWidth="1"/>
    <col min="6" max="6" width="9.160156" style="303" customWidth="1"/>
    <col min="7" max="7" width="5" style="303" customWidth="1"/>
    <col min="8" max="8" width="77.83203" style="303" customWidth="1"/>
    <col min="9" max="10" width="20" style="303" customWidth="1"/>
    <col min="11" max="11" width="1.667969" style="303" customWidth="1"/>
  </cols>
  <sheetData>
    <row r="1" s="1" customFormat="1" ht="37.5" customHeight="1"/>
    <row r="2" s="1" customFormat="1" ht="7.5" customHeight="1">
      <c r="B2" s="304"/>
      <c r="C2" s="305"/>
      <c r="D2" s="305"/>
      <c r="E2" s="305"/>
      <c r="F2" s="305"/>
      <c r="G2" s="305"/>
      <c r="H2" s="305"/>
      <c r="I2" s="305"/>
      <c r="J2" s="305"/>
      <c r="K2" s="306"/>
    </row>
    <row r="3" s="16" customFormat="1" ht="45" customHeight="1">
      <c r="B3" s="307"/>
      <c r="C3" s="308" t="s">
        <v>1313</v>
      </c>
      <c r="D3" s="308"/>
      <c r="E3" s="308"/>
      <c r="F3" s="308"/>
      <c r="G3" s="308"/>
      <c r="H3" s="308"/>
      <c r="I3" s="308"/>
      <c r="J3" s="308"/>
      <c r="K3" s="309"/>
    </row>
    <row r="4" s="1" customFormat="1" ht="25.5" customHeight="1">
      <c r="B4" s="310"/>
      <c r="C4" s="311" t="s">
        <v>1314</v>
      </c>
      <c r="D4" s="311"/>
      <c r="E4" s="311"/>
      <c r="F4" s="311"/>
      <c r="G4" s="311"/>
      <c r="H4" s="311"/>
      <c r="I4" s="311"/>
      <c r="J4" s="311"/>
      <c r="K4" s="312"/>
    </row>
    <row r="5" s="1" customFormat="1" ht="5.25" customHeight="1">
      <c r="B5" s="310"/>
      <c r="C5" s="313"/>
      <c r="D5" s="313"/>
      <c r="E5" s="313"/>
      <c r="F5" s="313"/>
      <c r="G5" s="313"/>
      <c r="H5" s="313"/>
      <c r="I5" s="313"/>
      <c r="J5" s="313"/>
      <c r="K5" s="312"/>
    </row>
    <row r="6" s="1" customFormat="1" ht="15" customHeight="1">
      <c r="B6" s="310"/>
      <c r="C6" s="314" t="s">
        <v>1315</v>
      </c>
      <c r="D6" s="314"/>
      <c r="E6" s="314"/>
      <c r="F6" s="314"/>
      <c r="G6" s="314"/>
      <c r="H6" s="314"/>
      <c r="I6" s="314"/>
      <c r="J6" s="314"/>
      <c r="K6" s="312"/>
    </row>
    <row r="7" s="1" customFormat="1" ht="15" customHeight="1">
      <c r="B7" s="315"/>
      <c r="C7" s="314" t="s">
        <v>1316</v>
      </c>
      <c r="D7" s="314"/>
      <c r="E7" s="314"/>
      <c r="F7" s="314"/>
      <c r="G7" s="314"/>
      <c r="H7" s="314"/>
      <c r="I7" s="314"/>
      <c r="J7" s="314"/>
      <c r="K7" s="312"/>
    </row>
    <row r="8" s="1" customFormat="1" ht="12.75" customHeight="1">
      <c r="B8" s="315"/>
      <c r="C8" s="314"/>
      <c r="D8" s="314"/>
      <c r="E8" s="314"/>
      <c r="F8" s="314"/>
      <c r="G8" s="314"/>
      <c r="H8" s="314"/>
      <c r="I8" s="314"/>
      <c r="J8" s="314"/>
      <c r="K8" s="312"/>
    </row>
    <row r="9" s="1" customFormat="1" ht="15" customHeight="1">
      <c r="B9" s="315"/>
      <c r="C9" s="314" t="s">
        <v>1317</v>
      </c>
      <c r="D9" s="314"/>
      <c r="E9" s="314"/>
      <c r="F9" s="314"/>
      <c r="G9" s="314"/>
      <c r="H9" s="314"/>
      <c r="I9" s="314"/>
      <c r="J9" s="314"/>
      <c r="K9" s="312"/>
    </row>
    <row r="10" s="1" customFormat="1" ht="15" customHeight="1">
      <c r="B10" s="315"/>
      <c r="C10" s="314"/>
      <c r="D10" s="314" t="s">
        <v>1318</v>
      </c>
      <c r="E10" s="314"/>
      <c r="F10" s="314"/>
      <c r="G10" s="314"/>
      <c r="H10" s="314"/>
      <c r="I10" s="314"/>
      <c r="J10" s="314"/>
      <c r="K10" s="312"/>
    </row>
    <row r="11" s="1" customFormat="1" ht="15" customHeight="1">
      <c r="B11" s="315"/>
      <c r="C11" s="316"/>
      <c r="D11" s="314" t="s">
        <v>1319</v>
      </c>
      <c r="E11" s="314"/>
      <c r="F11" s="314"/>
      <c r="G11" s="314"/>
      <c r="H11" s="314"/>
      <c r="I11" s="314"/>
      <c r="J11" s="314"/>
      <c r="K11" s="312"/>
    </row>
    <row r="12" s="1" customFormat="1" ht="15" customHeight="1">
      <c r="B12" s="315"/>
      <c r="C12" s="316"/>
      <c r="D12" s="314"/>
      <c r="E12" s="314"/>
      <c r="F12" s="314"/>
      <c r="G12" s="314"/>
      <c r="H12" s="314"/>
      <c r="I12" s="314"/>
      <c r="J12" s="314"/>
      <c r="K12" s="312"/>
    </row>
    <row r="13" s="1" customFormat="1" ht="15" customHeight="1">
      <c r="B13" s="315"/>
      <c r="C13" s="316"/>
      <c r="D13" s="317" t="s">
        <v>1320</v>
      </c>
      <c r="E13" s="314"/>
      <c r="F13" s="314"/>
      <c r="G13" s="314"/>
      <c r="H13" s="314"/>
      <c r="I13" s="314"/>
      <c r="J13" s="314"/>
      <c r="K13" s="312"/>
    </row>
    <row r="14" s="1" customFormat="1" ht="12.75" customHeight="1">
      <c r="B14" s="315"/>
      <c r="C14" s="316"/>
      <c r="D14" s="316"/>
      <c r="E14" s="316"/>
      <c r="F14" s="316"/>
      <c r="G14" s="316"/>
      <c r="H14" s="316"/>
      <c r="I14" s="316"/>
      <c r="J14" s="316"/>
      <c r="K14" s="312"/>
    </row>
    <row r="15" s="1" customFormat="1" ht="15" customHeight="1">
      <c r="B15" s="315"/>
      <c r="C15" s="316"/>
      <c r="D15" s="314" t="s">
        <v>1321</v>
      </c>
      <c r="E15" s="314"/>
      <c r="F15" s="314"/>
      <c r="G15" s="314"/>
      <c r="H15" s="314"/>
      <c r="I15" s="314"/>
      <c r="J15" s="314"/>
      <c r="K15" s="312"/>
    </row>
    <row r="16" s="1" customFormat="1" ht="15" customHeight="1">
      <c r="B16" s="315"/>
      <c r="C16" s="316"/>
      <c r="D16" s="314" t="s">
        <v>1322</v>
      </c>
      <c r="E16" s="314"/>
      <c r="F16" s="314"/>
      <c r="G16" s="314"/>
      <c r="H16" s="314"/>
      <c r="I16" s="314"/>
      <c r="J16" s="314"/>
      <c r="K16" s="312"/>
    </row>
    <row r="17" s="1" customFormat="1" ht="15" customHeight="1">
      <c r="B17" s="315"/>
      <c r="C17" s="316"/>
      <c r="D17" s="314" t="s">
        <v>1323</v>
      </c>
      <c r="E17" s="314"/>
      <c r="F17" s="314"/>
      <c r="G17" s="314"/>
      <c r="H17" s="314"/>
      <c r="I17" s="314"/>
      <c r="J17" s="314"/>
      <c r="K17" s="312"/>
    </row>
    <row r="18" s="1" customFormat="1" ht="15" customHeight="1">
      <c r="B18" s="315"/>
      <c r="C18" s="316"/>
      <c r="D18" s="316"/>
      <c r="E18" s="318" t="s">
        <v>78</v>
      </c>
      <c r="F18" s="314" t="s">
        <v>1324</v>
      </c>
      <c r="G18" s="314"/>
      <c r="H18" s="314"/>
      <c r="I18" s="314"/>
      <c r="J18" s="314"/>
      <c r="K18" s="312"/>
    </row>
    <row r="19" s="1" customFormat="1" ht="15" customHeight="1">
      <c r="B19" s="315"/>
      <c r="C19" s="316"/>
      <c r="D19" s="316"/>
      <c r="E19" s="318" t="s">
        <v>1325</v>
      </c>
      <c r="F19" s="314" t="s">
        <v>1326</v>
      </c>
      <c r="G19" s="314"/>
      <c r="H19" s="314"/>
      <c r="I19" s="314"/>
      <c r="J19" s="314"/>
      <c r="K19" s="312"/>
    </row>
    <row r="20" s="1" customFormat="1" ht="15" customHeight="1">
      <c r="B20" s="315"/>
      <c r="C20" s="316"/>
      <c r="D20" s="316"/>
      <c r="E20" s="318" t="s">
        <v>1327</v>
      </c>
      <c r="F20" s="314" t="s">
        <v>1328</v>
      </c>
      <c r="G20" s="314"/>
      <c r="H20" s="314"/>
      <c r="I20" s="314"/>
      <c r="J20" s="314"/>
      <c r="K20" s="312"/>
    </row>
    <row r="21" s="1" customFormat="1" ht="15" customHeight="1">
      <c r="B21" s="315"/>
      <c r="C21" s="316"/>
      <c r="D21" s="316"/>
      <c r="E21" s="318" t="s">
        <v>110</v>
      </c>
      <c r="F21" s="314" t="s">
        <v>111</v>
      </c>
      <c r="G21" s="314"/>
      <c r="H21" s="314"/>
      <c r="I21" s="314"/>
      <c r="J21" s="314"/>
      <c r="K21" s="312"/>
    </row>
    <row r="22" s="1" customFormat="1" ht="15" customHeight="1">
      <c r="B22" s="315"/>
      <c r="C22" s="316"/>
      <c r="D22" s="316"/>
      <c r="E22" s="318" t="s">
        <v>1329</v>
      </c>
      <c r="F22" s="314" t="s">
        <v>1330</v>
      </c>
      <c r="G22" s="314"/>
      <c r="H22" s="314"/>
      <c r="I22" s="314"/>
      <c r="J22" s="314"/>
      <c r="K22" s="312"/>
    </row>
    <row r="23" s="1" customFormat="1" ht="15" customHeight="1">
      <c r="B23" s="315"/>
      <c r="C23" s="316"/>
      <c r="D23" s="316"/>
      <c r="E23" s="318" t="s">
        <v>85</v>
      </c>
      <c r="F23" s="314" t="s">
        <v>1331</v>
      </c>
      <c r="G23" s="314"/>
      <c r="H23" s="314"/>
      <c r="I23" s="314"/>
      <c r="J23" s="314"/>
      <c r="K23" s="312"/>
    </row>
    <row r="24" s="1" customFormat="1" ht="12.75" customHeight="1">
      <c r="B24" s="315"/>
      <c r="C24" s="316"/>
      <c r="D24" s="316"/>
      <c r="E24" s="316"/>
      <c r="F24" s="316"/>
      <c r="G24" s="316"/>
      <c r="H24" s="316"/>
      <c r="I24" s="316"/>
      <c r="J24" s="316"/>
      <c r="K24" s="312"/>
    </row>
    <row r="25" s="1" customFormat="1" ht="15" customHeight="1">
      <c r="B25" s="315"/>
      <c r="C25" s="314" t="s">
        <v>1332</v>
      </c>
      <c r="D25" s="314"/>
      <c r="E25" s="314"/>
      <c r="F25" s="314"/>
      <c r="G25" s="314"/>
      <c r="H25" s="314"/>
      <c r="I25" s="314"/>
      <c r="J25" s="314"/>
      <c r="K25" s="312"/>
    </row>
    <row r="26" s="1" customFormat="1" ht="15" customHeight="1">
      <c r="B26" s="315"/>
      <c r="C26" s="314" t="s">
        <v>1333</v>
      </c>
      <c r="D26" s="314"/>
      <c r="E26" s="314"/>
      <c r="F26" s="314"/>
      <c r="G26" s="314"/>
      <c r="H26" s="314"/>
      <c r="I26" s="314"/>
      <c r="J26" s="314"/>
      <c r="K26" s="312"/>
    </row>
    <row r="27" s="1" customFormat="1" ht="15" customHeight="1">
      <c r="B27" s="315"/>
      <c r="C27" s="314"/>
      <c r="D27" s="314" t="s">
        <v>1334</v>
      </c>
      <c r="E27" s="314"/>
      <c r="F27" s="314"/>
      <c r="G27" s="314"/>
      <c r="H27" s="314"/>
      <c r="I27" s="314"/>
      <c r="J27" s="314"/>
      <c r="K27" s="312"/>
    </row>
    <row r="28" s="1" customFormat="1" ht="15" customHeight="1">
      <c r="B28" s="315"/>
      <c r="C28" s="316"/>
      <c r="D28" s="314" t="s">
        <v>1335</v>
      </c>
      <c r="E28" s="314"/>
      <c r="F28" s="314"/>
      <c r="G28" s="314"/>
      <c r="H28" s="314"/>
      <c r="I28" s="314"/>
      <c r="J28" s="314"/>
      <c r="K28" s="312"/>
    </row>
    <row r="29" s="1" customFormat="1" ht="12.75" customHeight="1">
      <c r="B29" s="315"/>
      <c r="C29" s="316"/>
      <c r="D29" s="316"/>
      <c r="E29" s="316"/>
      <c r="F29" s="316"/>
      <c r="G29" s="316"/>
      <c r="H29" s="316"/>
      <c r="I29" s="316"/>
      <c r="J29" s="316"/>
      <c r="K29" s="312"/>
    </row>
    <row r="30" s="1" customFormat="1" ht="15" customHeight="1">
      <c r="B30" s="315"/>
      <c r="C30" s="316"/>
      <c r="D30" s="314" t="s">
        <v>1336</v>
      </c>
      <c r="E30" s="314"/>
      <c r="F30" s="314"/>
      <c r="G30" s="314"/>
      <c r="H30" s="314"/>
      <c r="I30" s="314"/>
      <c r="J30" s="314"/>
      <c r="K30" s="312"/>
    </row>
    <row r="31" s="1" customFormat="1" ht="15" customHeight="1">
      <c r="B31" s="315"/>
      <c r="C31" s="316"/>
      <c r="D31" s="314" t="s">
        <v>1337</v>
      </c>
      <c r="E31" s="314"/>
      <c r="F31" s="314"/>
      <c r="G31" s="314"/>
      <c r="H31" s="314"/>
      <c r="I31" s="314"/>
      <c r="J31" s="314"/>
      <c r="K31" s="312"/>
    </row>
    <row r="32" s="1" customFormat="1" ht="12.75" customHeight="1">
      <c r="B32" s="315"/>
      <c r="C32" s="316"/>
      <c r="D32" s="316"/>
      <c r="E32" s="316"/>
      <c r="F32" s="316"/>
      <c r="G32" s="316"/>
      <c r="H32" s="316"/>
      <c r="I32" s="316"/>
      <c r="J32" s="316"/>
      <c r="K32" s="312"/>
    </row>
    <row r="33" s="1" customFormat="1" ht="15" customHeight="1">
      <c r="B33" s="315"/>
      <c r="C33" s="316"/>
      <c r="D33" s="314" t="s">
        <v>1338</v>
      </c>
      <c r="E33" s="314"/>
      <c r="F33" s="314"/>
      <c r="G33" s="314"/>
      <c r="H33" s="314"/>
      <c r="I33" s="314"/>
      <c r="J33" s="314"/>
      <c r="K33" s="312"/>
    </row>
    <row r="34" s="1" customFormat="1" ht="15" customHeight="1">
      <c r="B34" s="315"/>
      <c r="C34" s="316"/>
      <c r="D34" s="314" t="s">
        <v>1339</v>
      </c>
      <c r="E34" s="314"/>
      <c r="F34" s="314"/>
      <c r="G34" s="314"/>
      <c r="H34" s="314"/>
      <c r="I34" s="314"/>
      <c r="J34" s="314"/>
      <c r="K34" s="312"/>
    </row>
    <row r="35" s="1" customFormat="1" ht="15" customHeight="1">
      <c r="B35" s="315"/>
      <c r="C35" s="316"/>
      <c r="D35" s="314" t="s">
        <v>1340</v>
      </c>
      <c r="E35" s="314"/>
      <c r="F35" s="314"/>
      <c r="G35" s="314"/>
      <c r="H35" s="314"/>
      <c r="I35" s="314"/>
      <c r="J35" s="314"/>
      <c r="K35" s="312"/>
    </row>
    <row r="36" s="1" customFormat="1" ht="15" customHeight="1">
      <c r="B36" s="315"/>
      <c r="C36" s="316"/>
      <c r="D36" s="314"/>
      <c r="E36" s="317" t="s">
        <v>147</v>
      </c>
      <c r="F36" s="314"/>
      <c r="G36" s="314" t="s">
        <v>1341</v>
      </c>
      <c r="H36" s="314"/>
      <c r="I36" s="314"/>
      <c r="J36" s="314"/>
      <c r="K36" s="312"/>
    </row>
    <row r="37" s="1" customFormat="1" ht="30.75" customHeight="1">
      <c r="B37" s="315"/>
      <c r="C37" s="316"/>
      <c r="D37" s="314"/>
      <c r="E37" s="317" t="s">
        <v>1342</v>
      </c>
      <c r="F37" s="314"/>
      <c r="G37" s="314" t="s">
        <v>1343</v>
      </c>
      <c r="H37" s="314"/>
      <c r="I37" s="314"/>
      <c r="J37" s="314"/>
      <c r="K37" s="312"/>
    </row>
    <row r="38" s="1" customFormat="1" ht="15" customHeight="1">
      <c r="B38" s="315"/>
      <c r="C38" s="316"/>
      <c r="D38" s="314"/>
      <c r="E38" s="317" t="s">
        <v>53</v>
      </c>
      <c r="F38" s="314"/>
      <c r="G38" s="314" t="s">
        <v>1344</v>
      </c>
      <c r="H38" s="314"/>
      <c r="I38" s="314"/>
      <c r="J38" s="314"/>
      <c r="K38" s="312"/>
    </row>
    <row r="39" s="1" customFormat="1" ht="15" customHeight="1">
      <c r="B39" s="315"/>
      <c r="C39" s="316"/>
      <c r="D39" s="314"/>
      <c r="E39" s="317" t="s">
        <v>54</v>
      </c>
      <c r="F39" s="314"/>
      <c r="G39" s="314" t="s">
        <v>1345</v>
      </c>
      <c r="H39" s="314"/>
      <c r="I39" s="314"/>
      <c r="J39" s="314"/>
      <c r="K39" s="312"/>
    </row>
    <row r="40" s="1" customFormat="1" ht="15" customHeight="1">
      <c r="B40" s="315"/>
      <c r="C40" s="316"/>
      <c r="D40" s="314"/>
      <c r="E40" s="317" t="s">
        <v>148</v>
      </c>
      <c r="F40" s="314"/>
      <c r="G40" s="314" t="s">
        <v>1346</v>
      </c>
      <c r="H40" s="314"/>
      <c r="I40" s="314"/>
      <c r="J40" s="314"/>
      <c r="K40" s="312"/>
    </row>
    <row r="41" s="1" customFormat="1" ht="15" customHeight="1">
      <c r="B41" s="315"/>
      <c r="C41" s="316"/>
      <c r="D41" s="314"/>
      <c r="E41" s="317" t="s">
        <v>149</v>
      </c>
      <c r="F41" s="314"/>
      <c r="G41" s="314" t="s">
        <v>1347</v>
      </c>
      <c r="H41" s="314"/>
      <c r="I41" s="314"/>
      <c r="J41" s="314"/>
      <c r="K41" s="312"/>
    </row>
    <row r="42" s="1" customFormat="1" ht="15" customHeight="1">
      <c r="B42" s="315"/>
      <c r="C42" s="316"/>
      <c r="D42" s="314"/>
      <c r="E42" s="317" t="s">
        <v>1348</v>
      </c>
      <c r="F42" s="314"/>
      <c r="G42" s="314" t="s">
        <v>1349</v>
      </c>
      <c r="H42" s="314"/>
      <c r="I42" s="314"/>
      <c r="J42" s="314"/>
      <c r="K42" s="312"/>
    </row>
    <row r="43" s="1" customFormat="1" ht="15" customHeight="1">
      <c r="B43" s="315"/>
      <c r="C43" s="316"/>
      <c r="D43" s="314"/>
      <c r="E43" s="317"/>
      <c r="F43" s="314"/>
      <c r="G43" s="314" t="s">
        <v>1350</v>
      </c>
      <c r="H43" s="314"/>
      <c r="I43" s="314"/>
      <c r="J43" s="314"/>
      <c r="K43" s="312"/>
    </row>
    <row r="44" s="1" customFormat="1" ht="15" customHeight="1">
      <c r="B44" s="315"/>
      <c r="C44" s="316"/>
      <c r="D44" s="314"/>
      <c r="E44" s="317" t="s">
        <v>1351</v>
      </c>
      <c r="F44" s="314"/>
      <c r="G44" s="314" t="s">
        <v>1352</v>
      </c>
      <c r="H44" s="314"/>
      <c r="I44" s="314"/>
      <c r="J44" s="314"/>
      <c r="K44" s="312"/>
    </row>
    <row r="45" s="1" customFormat="1" ht="15" customHeight="1">
      <c r="B45" s="315"/>
      <c r="C45" s="316"/>
      <c r="D45" s="314"/>
      <c r="E45" s="317" t="s">
        <v>151</v>
      </c>
      <c r="F45" s="314"/>
      <c r="G45" s="314" t="s">
        <v>1353</v>
      </c>
      <c r="H45" s="314"/>
      <c r="I45" s="314"/>
      <c r="J45" s="314"/>
      <c r="K45" s="312"/>
    </row>
    <row r="46" s="1" customFormat="1" ht="12.75" customHeight="1">
      <c r="B46" s="315"/>
      <c r="C46" s="316"/>
      <c r="D46" s="314"/>
      <c r="E46" s="314"/>
      <c r="F46" s="314"/>
      <c r="G46" s="314"/>
      <c r="H46" s="314"/>
      <c r="I46" s="314"/>
      <c r="J46" s="314"/>
      <c r="K46" s="312"/>
    </row>
    <row r="47" s="1" customFormat="1" ht="15" customHeight="1">
      <c r="B47" s="315"/>
      <c r="C47" s="316"/>
      <c r="D47" s="314" t="s">
        <v>1354</v>
      </c>
      <c r="E47" s="314"/>
      <c r="F47" s="314"/>
      <c r="G47" s="314"/>
      <c r="H47" s="314"/>
      <c r="I47" s="314"/>
      <c r="J47" s="314"/>
      <c r="K47" s="312"/>
    </row>
    <row r="48" s="1" customFormat="1" ht="15" customHeight="1">
      <c r="B48" s="315"/>
      <c r="C48" s="316"/>
      <c r="D48" s="316"/>
      <c r="E48" s="314" t="s">
        <v>1355</v>
      </c>
      <c r="F48" s="314"/>
      <c r="G48" s="314"/>
      <c r="H48" s="314"/>
      <c r="I48" s="314"/>
      <c r="J48" s="314"/>
      <c r="K48" s="312"/>
    </row>
    <row r="49" s="1" customFormat="1" ht="15" customHeight="1">
      <c r="B49" s="315"/>
      <c r="C49" s="316"/>
      <c r="D49" s="316"/>
      <c r="E49" s="314" t="s">
        <v>1356</v>
      </c>
      <c r="F49" s="314"/>
      <c r="G49" s="314"/>
      <c r="H49" s="314"/>
      <c r="I49" s="314"/>
      <c r="J49" s="314"/>
      <c r="K49" s="312"/>
    </row>
    <row r="50" s="1" customFormat="1" ht="15" customHeight="1">
      <c r="B50" s="315"/>
      <c r="C50" s="316"/>
      <c r="D50" s="316"/>
      <c r="E50" s="314" t="s">
        <v>1357</v>
      </c>
      <c r="F50" s="314"/>
      <c r="G50" s="314"/>
      <c r="H50" s="314"/>
      <c r="I50" s="314"/>
      <c r="J50" s="314"/>
      <c r="K50" s="312"/>
    </row>
    <row r="51" s="1" customFormat="1" ht="15" customHeight="1">
      <c r="B51" s="315"/>
      <c r="C51" s="316"/>
      <c r="D51" s="314" t="s">
        <v>1358</v>
      </c>
      <c r="E51" s="314"/>
      <c r="F51" s="314"/>
      <c r="G51" s="314"/>
      <c r="H51" s="314"/>
      <c r="I51" s="314"/>
      <c r="J51" s="314"/>
      <c r="K51" s="312"/>
    </row>
    <row r="52" s="1" customFormat="1" ht="25.5" customHeight="1">
      <c r="B52" s="310"/>
      <c r="C52" s="311" t="s">
        <v>1359</v>
      </c>
      <c r="D52" s="311"/>
      <c r="E52" s="311"/>
      <c r="F52" s="311"/>
      <c r="G52" s="311"/>
      <c r="H52" s="311"/>
      <c r="I52" s="311"/>
      <c r="J52" s="311"/>
      <c r="K52" s="312"/>
    </row>
    <row r="53" s="1" customFormat="1" ht="5.25" customHeight="1">
      <c r="B53" s="310"/>
      <c r="C53" s="313"/>
      <c r="D53" s="313"/>
      <c r="E53" s="313"/>
      <c r="F53" s="313"/>
      <c r="G53" s="313"/>
      <c r="H53" s="313"/>
      <c r="I53" s="313"/>
      <c r="J53" s="313"/>
      <c r="K53" s="312"/>
    </row>
    <row r="54" s="1" customFormat="1" ht="15" customHeight="1">
      <c r="B54" s="310"/>
      <c r="C54" s="314" t="s">
        <v>1360</v>
      </c>
      <c r="D54" s="314"/>
      <c r="E54" s="314"/>
      <c r="F54" s="314"/>
      <c r="G54" s="314"/>
      <c r="H54" s="314"/>
      <c r="I54" s="314"/>
      <c r="J54" s="314"/>
      <c r="K54" s="312"/>
    </row>
    <row r="55" s="1" customFormat="1" ht="15" customHeight="1">
      <c r="B55" s="310"/>
      <c r="C55" s="314" t="s">
        <v>1361</v>
      </c>
      <c r="D55" s="314"/>
      <c r="E55" s="314"/>
      <c r="F55" s="314"/>
      <c r="G55" s="314"/>
      <c r="H55" s="314"/>
      <c r="I55" s="314"/>
      <c r="J55" s="314"/>
      <c r="K55" s="312"/>
    </row>
    <row r="56" s="1" customFormat="1" ht="12.75" customHeight="1">
      <c r="B56" s="310"/>
      <c r="C56" s="314"/>
      <c r="D56" s="314"/>
      <c r="E56" s="314"/>
      <c r="F56" s="314"/>
      <c r="G56" s="314"/>
      <c r="H56" s="314"/>
      <c r="I56" s="314"/>
      <c r="J56" s="314"/>
      <c r="K56" s="312"/>
    </row>
    <row r="57" s="1" customFormat="1" ht="15" customHeight="1">
      <c r="B57" s="310"/>
      <c r="C57" s="314" t="s">
        <v>1362</v>
      </c>
      <c r="D57" s="314"/>
      <c r="E57" s="314"/>
      <c r="F57" s="314"/>
      <c r="G57" s="314"/>
      <c r="H57" s="314"/>
      <c r="I57" s="314"/>
      <c r="J57" s="314"/>
      <c r="K57" s="312"/>
    </row>
    <row r="58" s="1" customFormat="1" ht="15" customHeight="1">
      <c r="B58" s="310"/>
      <c r="C58" s="316"/>
      <c r="D58" s="314" t="s">
        <v>1363</v>
      </c>
      <c r="E58" s="314"/>
      <c r="F58" s="314"/>
      <c r="G58" s="314"/>
      <c r="H58" s="314"/>
      <c r="I58" s="314"/>
      <c r="J58" s="314"/>
      <c r="K58" s="312"/>
    </row>
    <row r="59" s="1" customFormat="1" ht="15" customHeight="1">
      <c r="B59" s="310"/>
      <c r="C59" s="316"/>
      <c r="D59" s="314" t="s">
        <v>1364</v>
      </c>
      <c r="E59" s="314"/>
      <c r="F59" s="314"/>
      <c r="G59" s="314"/>
      <c r="H59" s="314"/>
      <c r="I59" s="314"/>
      <c r="J59" s="314"/>
      <c r="K59" s="312"/>
    </row>
    <row r="60" s="1" customFormat="1" ht="15" customHeight="1">
      <c r="B60" s="310"/>
      <c r="C60" s="316"/>
      <c r="D60" s="314" t="s">
        <v>1365</v>
      </c>
      <c r="E60" s="314"/>
      <c r="F60" s="314"/>
      <c r="G60" s="314"/>
      <c r="H60" s="314"/>
      <c r="I60" s="314"/>
      <c r="J60" s="314"/>
      <c r="K60" s="312"/>
    </row>
    <row r="61" s="1" customFormat="1" ht="15" customHeight="1">
      <c r="B61" s="310"/>
      <c r="C61" s="316"/>
      <c r="D61" s="314" t="s">
        <v>1366</v>
      </c>
      <c r="E61" s="314"/>
      <c r="F61" s="314"/>
      <c r="G61" s="314"/>
      <c r="H61" s="314"/>
      <c r="I61" s="314"/>
      <c r="J61" s="314"/>
      <c r="K61" s="312"/>
    </row>
    <row r="62" s="1" customFormat="1" ht="15" customHeight="1">
      <c r="B62" s="310"/>
      <c r="C62" s="316"/>
      <c r="D62" s="319" t="s">
        <v>1367</v>
      </c>
      <c r="E62" s="319"/>
      <c r="F62" s="319"/>
      <c r="G62" s="319"/>
      <c r="H62" s="319"/>
      <c r="I62" s="319"/>
      <c r="J62" s="319"/>
      <c r="K62" s="312"/>
    </row>
    <row r="63" s="1" customFormat="1" ht="15" customHeight="1">
      <c r="B63" s="310"/>
      <c r="C63" s="316"/>
      <c r="D63" s="314" t="s">
        <v>1368</v>
      </c>
      <c r="E63" s="314"/>
      <c r="F63" s="314"/>
      <c r="G63" s="314"/>
      <c r="H63" s="314"/>
      <c r="I63" s="314"/>
      <c r="J63" s="314"/>
      <c r="K63" s="312"/>
    </row>
    <row r="64" s="1" customFormat="1" ht="12.75" customHeight="1">
      <c r="B64" s="310"/>
      <c r="C64" s="316"/>
      <c r="D64" s="316"/>
      <c r="E64" s="320"/>
      <c r="F64" s="316"/>
      <c r="G64" s="316"/>
      <c r="H64" s="316"/>
      <c r="I64" s="316"/>
      <c r="J64" s="316"/>
      <c r="K64" s="312"/>
    </row>
    <row r="65" s="1" customFormat="1" ht="15" customHeight="1">
      <c r="B65" s="310"/>
      <c r="C65" s="316"/>
      <c r="D65" s="314" t="s">
        <v>1369</v>
      </c>
      <c r="E65" s="314"/>
      <c r="F65" s="314"/>
      <c r="G65" s="314"/>
      <c r="H65" s="314"/>
      <c r="I65" s="314"/>
      <c r="J65" s="314"/>
      <c r="K65" s="312"/>
    </row>
    <row r="66" s="1" customFormat="1" ht="15" customHeight="1">
      <c r="B66" s="310"/>
      <c r="C66" s="316"/>
      <c r="D66" s="319" t="s">
        <v>1370</v>
      </c>
      <c r="E66" s="319"/>
      <c r="F66" s="319"/>
      <c r="G66" s="319"/>
      <c r="H66" s="319"/>
      <c r="I66" s="319"/>
      <c r="J66" s="319"/>
      <c r="K66" s="312"/>
    </row>
    <row r="67" s="1" customFormat="1" ht="15" customHeight="1">
      <c r="B67" s="310"/>
      <c r="C67" s="316"/>
      <c r="D67" s="314" t="s">
        <v>1371</v>
      </c>
      <c r="E67" s="314"/>
      <c r="F67" s="314"/>
      <c r="G67" s="314"/>
      <c r="H67" s="314"/>
      <c r="I67" s="314"/>
      <c r="J67" s="314"/>
      <c r="K67" s="312"/>
    </row>
    <row r="68" s="1" customFormat="1" ht="15" customHeight="1">
      <c r="B68" s="310"/>
      <c r="C68" s="316"/>
      <c r="D68" s="314" t="s">
        <v>1372</v>
      </c>
      <c r="E68" s="314"/>
      <c r="F68" s="314"/>
      <c r="G68" s="314"/>
      <c r="H68" s="314"/>
      <c r="I68" s="314"/>
      <c r="J68" s="314"/>
      <c r="K68" s="312"/>
    </row>
    <row r="69" s="1" customFormat="1" ht="15" customHeight="1">
      <c r="B69" s="310"/>
      <c r="C69" s="316"/>
      <c r="D69" s="314" t="s">
        <v>1373</v>
      </c>
      <c r="E69" s="314"/>
      <c r="F69" s="314"/>
      <c r="G69" s="314"/>
      <c r="H69" s="314"/>
      <c r="I69" s="314"/>
      <c r="J69" s="314"/>
      <c r="K69" s="312"/>
    </row>
    <row r="70" s="1" customFormat="1" ht="15" customHeight="1">
      <c r="B70" s="310"/>
      <c r="C70" s="316"/>
      <c r="D70" s="314" t="s">
        <v>1374</v>
      </c>
      <c r="E70" s="314"/>
      <c r="F70" s="314"/>
      <c r="G70" s="314"/>
      <c r="H70" s="314"/>
      <c r="I70" s="314"/>
      <c r="J70" s="314"/>
      <c r="K70" s="312"/>
    </row>
    <row r="71" s="1" customFormat="1" ht="12.75" customHeight="1">
      <c r="B71" s="321"/>
      <c r="C71" s="322"/>
      <c r="D71" s="322"/>
      <c r="E71" s="322"/>
      <c r="F71" s="322"/>
      <c r="G71" s="322"/>
      <c r="H71" s="322"/>
      <c r="I71" s="322"/>
      <c r="J71" s="322"/>
      <c r="K71" s="323"/>
    </row>
    <row r="72" s="1" customFormat="1" ht="18.75" customHeight="1">
      <c r="B72" s="324"/>
      <c r="C72" s="324"/>
      <c r="D72" s="324"/>
      <c r="E72" s="324"/>
      <c r="F72" s="324"/>
      <c r="G72" s="324"/>
      <c r="H72" s="324"/>
      <c r="I72" s="324"/>
      <c r="J72" s="324"/>
      <c r="K72" s="325"/>
    </row>
    <row r="73" s="1" customFormat="1" ht="18.75" customHeight="1">
      <c r="B73" s="325"/>
      <c r="C73" s="325"/>
      <c r="D73" s="325"/>
      <c r="E73" s="325"/>
      <c r="F73" s="325"/>
      <c r="G73" s="325"/>
      <c r="H73" s="325"/>
      <c r="I73" s="325"/>
      <c r="J73" s="325"/>
      <c r="K73" s="325"/>
    </row>
    <row r="74" s="1" customFormat="1" ht="7.5" customHeight="1">
      <c r="B74" s="326"/>
      <c r="C74" s="327"/>
      <c r="D74" s="327"/>
      <c r="E74" s="327"/>
      <c r="F74" s="327"/>
      <c r="G74" s="327"/>
      <c r="H74" s="327"/>
      <c r="I74" s="327"/>
      <c r="J74" s="327"/>
      <c r="K74" s="328"/>
    </row>
    <row r="75" s="1" customFormat="1" ht="45" customHeight="1">
      <c r="B75" s="329"/>
      <c r="C75" s="330" t="s">
        <v>1375</v>
      </c>
      <c r="D75" s="330"/>
      <c r="E75" s="330"/>
      <c r="F75" s="330"/>
      <c r="G75" s="330"/>
      <c r="H75" s="330"/>
      <c r="I75" s="330"/>
      <c r="J75" s="330"/>
      <c r="K75" s="331"/>
    </row>
    <row r="76" s="1" customFormat="1" ht="17.25" customHeight="1">
      <c r="B76" s="329"/>
      <c r="C76" s="332" t="s">
        <v>1376</v>
      </c>
      <c r="D76" s="332"/>
      <c r="E76" s="332"/>
      <c r="F76" s="332" t="s">
        <v>1377</v>
      </c>
      <c r="G76" s="333"/>
      <c r="H76" s="332" t="s">
        <v>54</v>
      </c>
      <c r="I76" s="332" t="s">
        <v>57</v>
      </c>
      <c r="J76" s="332" t="s">
        <v>1378</v>
      </c>
      <c r="K76" s="331"/>
    </row>
    <row r="77" s="1" customFormat="1" ht="17.25" customHeight="1">
      <c r="B77" s="329"/>
      <c r="C77" s="334" t="s">
        <v>1379</v>
      </c>
      <c r="D77" s="334"/>
      <c r="E77" s="334"/>
      <c r="F77" s="335" t="s">
        <v>1380</v>
      </c>
      <c r="G77" s="336"/>
      <c r="H77" s="334"/>
      <c r="I77" s="334"/>
      <c r="J77" s="334" t="s">
        <v>1381</v>
      </c>
      <c r="K77" s="331"/>
    </row>
    <row r="78" s="1" customFormat="1" ht="5.25" customHeight="1">
      <c r="B78" s="329"/>
      <c r="C78" s="337"/>
      <c r="D78" s="337"/>
      <c r="E78" s="337"/>
      <c r="F78" s="337"/>
      <c r="G78" s="338"/>
      <c r="H78" s="337"/>
      <c r="I78" s="337"/>
      <c r="J78" s="337"/>
      <c r="K78" s="331"/>
    </row>
    <row r="79" s="1" customFormat="1" ht="15" customHeight="1">
      <c r="B79" s="329"/>
      <c r="C79" s="317" t="s">
        <v>53</v>
      </c>
      <c r="D79" s="339"/>
      <c r="E79" s="339"/>
      <c r="F79" s="340" t="s">
        <v>1382</v>
      </c>
      <c r="G79" s="341"/>
      <c r="H79" s="317" t="s">
        <v>1383</v>
      </c>
      <c r="I79" s="317" t="s">
        <v>1384</v>
      </c>
      <c r="J79" s="317">
        <v>20</v>
      </c>
      <c r="K79" s="331"/>
    </row>
    <row r="80" s="1" customFormat="1" ht="15" customHeight="1">
      <c r="B80" s="329"/>
      <c r="C80" s="317" t="s">
        <v>1385</v>
      </c>
      <c r="D80" s="317"/>
      <c r="E80" s="317"/>
      <c r="F80" s="340" t="s">
        <v>1382</v>
      </c>
      <c r="G80" s="341"/>
      <c r="H80" s="317" t="s">
        <v>1386</v>
      </c>
      <c r="I80" s="317" t="s">
        <v>1384</v>
      </c>
      <c r="J80" s="317">
        <v>120</v>
      </c>
      <c r="K80" s="331"/>
    </row>
    <row r="81" s="1" customFormat="1" ht="15" customHeight="1">
      <c r="B81" s="342"/>
      <c r="C81" s="317" t="s">
        <v>1387</v>
      </c>
      <c r="D81" s="317"/>
      <c r="E81" s="317"/>
      <c r="F81" s="340" t="s">
        <v>1388</v>
      </c>
      <c r="G81" s="341"/>
      <c r="H81" s="317" t="s">
        <v>1389</v>
      </c>
      <c r="I81" s="317" t="s">
        <v>1384</v>
      </c>
      <c r="J81" s="317">
        <v>50</v>
      </c>
      <c r="K81" s="331"/>
    </row>
    <row r="82" s="1" customFormat="1" ht="15" customHeight="1">
      <c r="B82" s="342"/>
      <c r="C82" s="317" t="s">
        <v>1390</v>
      </c>
      <c r="D82" s="317"/>
      <c r="E82" s="317"/>
      <c r="F82" s="340" t="s">
        <v>1382</v>
      </c>
      <c r="G82" s="341"/>
      <c r="H82" s="317" t="s">
        <v>1391</v>
      </c>
      <c r="I82" s="317" t="s">
        <v>1392</v>
      </c>
      <c r="J82" s="317"/>
      <c r="K82" s="331"/>
    </row>
    <row r="83" s="1" customFormat="1" ht="15" customHeight="1">
      <c r="B83" s="342"/>
      <c r="C83" s="343" t="s">
        <v>1393</v>
      </c>
      <c r="D83" s="343"/>
      <c r="E83" s="343"/>
      <c r="F83" s="344" t="s">
        <v>1388</v>
      </c>
      <c r="G83" s="343"/>
      <c r="H83" s="343" t="s">
        <v>1394</v>
      </c>
      <c r="I83" s="343" t="s">
        <v>1384</v>
      </c>
      <c r="J83" s="343">
        <v>15</v>
      </c>
      <c r="K83" s="331"/>
    </row>
    <row r="84" s="1" customFormat="1" ht="15" customHeight="1">
      <c r="B84" s="342"/>
      <c r="C84" s="343" t="s">
        <v>1395</v>
      </c>
      <c r="D84" s="343"/>
      <c r="E84" s="343"/>
      <c r="F84" s="344" t="s">
        <v>1388</v>
      </c>
      <c r="G84" s="343"/>
      <c r="H84" s="343" t="s">
        <v>1396</v>
      </c>
      <c r="I84" s="343" t="s">
        <v>1384</v>
      </c>
      <c r="J84" s="343">
        <v>15</v>
      </c>
      <c r="K84" s="331"/>
    </row>
    <row r="85" s="1" customFormat="1" ht="15" customHeight="1">
      <c r="B85" s="342"/>
      <c r="C85" s="343" t="s">
        <v>1397</v>
      </c>
      <c r="D85" s="343"/>
      <c r="E85" s="343"/>
      <c r="F85" s="344" t="s">
        <v>1388</v>
      </c>
      <c r="G85" s="343"/>
      <c r="H85" s="343" t="s">
        <v>1398</v>
      </c>
      <c r="I85" s="343" t="s">
        <v>1384</v>
      </c>
      <c r="J85" s="343">
        <v>20</v>
      </c>
      <c r="K85" s="331"/>
    </row>
    <row r="86" s="1" customFormat="1" ht="15" customHeight="1">
      <c r="B86" s="342"/>
      <c r="C86" s="343" t="s">
        <v>1399</v>
      </c>
      <c r="D86" s="343"/>
      <c r="E86" s="343"/>
      <c r="F86" s="344" t="s">
        <v>1388</v>
      </c>
      <c r="G86" s="343"/>
      <c r="H86" s="343" t="s">
        <v>1400</v>
      </c>
      <c r="I86" s="343" t="s">
        <v>1384</v>
      </c>
      <c r="J86" s="343">
        <v>20</v>
      </c>
      <c r="K86" s="331"/>
    </row>
    <row r="87" s="1" customFormat="1" ht="15" customHeight="1">
      <c r="B87" s="342"/>
      <c r="C87" s="317" t="s">
        <v>1401</v>
      </c>
      <c r="D87" s="317"/>
      <c r="E87" s="317"/>
      <c r="F87" s="340" t="s">
        <v>1388</v>
      </c>
      <c r="G87" s="341"/>
      <c r="H87" s="317" t="s">
        <v>1402</v>
      </c>
      <c r="I87" s="317" t="s">
        <v>1384</v>
      </c>
      <c r="J87" s="317">
        <v>50</v>
      </c>
      <c r="K87" s="331"/>
    </row>
    <row r="88" s="1" customFormat="1" ht="15" customHeight="1">
      <c r="B88" s="342"/>
      <c r="C88" s="317" t="s">
        <v>1403</v>
      </c>
      <c r="D88" s="317"/>
      <c r="E88" s="317"/>
      <c r="F88" s="340" t="s">
        <v>1388</v>
      </c>
      <c r="G88" s="341"/>
      <c r="H88" s="317" t="s">
        <v>1404</v>
      </c>
      <c r="I88" s="317" t="s">
        <v>1384</v>
      </c>
      <c r="J88" s="317">
        <v>20</v>
      </c>
      <c r="K88" s="331"/>
    </row>
    <row r="89" s="1" customFormat="1" ht="15" customHeight="1">
      <c r="B89" s="342"/>
      <c r="C89" s="317" t="s">
        <v>1405</v>
      </c>
      <c r="D89" s="317"/>
      <c r="E89" s="317"/>
      <c r="F89" s="340" t="s">
        <v>1388</v>
      </c>
      <c r="G89" s="341"/>
      <c r="H89" s="317" t="s">
        <v>1406</v>
      </c>
      <c r="I89" s="317" t="s">
        <v>1384</v>
      </c>
      <c r="J89" s="317">
        <v>20</v>
      </c>
      <c r="K89" s="331"/>
    </row>
    <row r="90" s="1" customFormat="1" ht="15" customHeight="1">
      <c r="B90" s="342"/>
      <c r="C90" s="317" t="s">
        <v>1407</v>
      </c>
      <c r="D90" s="317"/>
      <c r="E90" s="317"/>
      <c r="F90" s="340" t="s">
        <v>1388</v>
      </c>
      <c r="G90" s="341"/>
      <c r="H90" s="317" t="s">
        <v>1408</v>
      </c>
      <c r="I90" s="317" t="s">
        <v>1384</v>
      </c>
      <c r="J90" s="317">
        <v>50</v>
      </c>
      <c r="K90" s="331"/>
    </row>
    <row r="91" s="1" customFormat="1" ht="15" customHeight="1">
      <c r="B91" s="342"/>
      <c r="C91" s="317" t="s">
        <v>1409</v>
      </c>
      <c r="D91" s="317"/>
      <c r="E91" s="317"/>
      <c r="F91" s="340" t="s">
        <v>1388</v>
      </c>
      <c r="G91" s="341"/>
      <c r="H91" s="317" t="s">
        <v>1409</v>
      </c>
      <c r="I91" s="317" t="s">
        <v>1384</v>
      </c>
      <c r="J91" s="317">
        <v>50</v>
      </c>
      <c r="K91" s="331"/>
    </row>
    <row r="92" s="1" customFormat="1" ht="15" customHeight="1">
      <c r="B92" s="342"/>
      <c r="C92" s="317" t="s">
        <v>1410</v>
      </c>
      <c r="D92" s="317"/>
      <c r="E92" s="317"/>
      <c r="F92" s="340" t="s">
        <v>1388</v>
      </c>
      <c r="G92" s="341"/>
      <c r="H92" s="317" t="s">
        <v>1411</v>
      </c>
      <c r="I92" s="317" t="s">
        <v>1384</v>
      </c>
      <c r="J92" s="317">
        <v>255</v>
      </c>
      <c r="K92" s="331"/>
    </row>
    <row r="93" s="1" customFormat="1" ht="15" customHeight="1">
      <c r="B93" s="342"/>
      <c r="C93" s="317" t="s">
        <v>1412</v>
      </c>
      <c r="D93" s="317"/>
      <c r="E93" s="317"/>
      <c r="F93" s="340" t="s">
        <v>1382</v>
      </c>
      <c r="G93" s="341"/>
      <c r="H93" s="317" t="s">
        <v>1413</v>
      </c>
      <c r="I93" s="317" t="s">
        <v>1414</v>
      </c>
      <c r="J93" s="317"/>
      <c r="K93" s="331"/>
    </row>
    <row r="94" s="1" customFormat="1" ht="15" customHeight="1">
      <c r="B94" s="342"/>
      <c r="C94" s="317" t="s">
        <v>1415</v>
      </c>
      <c r="D94" s="317"/>
      <c r="E94" s="317"/>
      <c r="F94" s="340" t="s">
        <v>1382</v>
      </c>
      <c r="G94" s="341"/>
      <c r="H94" s="317" t="s">
        <v>1416</v>
      </c>
      <c r="I94" s="317" t="s">
        <v>1417</v>
      </c>
      <c r="J94" s="317"/>
      <c r="K94" s="331"/>
    </row>
    <row r="95" s="1" customFormat="1" ht="15" customHeight="1">
      <c r="B95" s="342"/>
      <c r="C95" s="317" t="s">
        <v>1418</v>
      </c>
      <c r="D95" s="317"/>
      <c r="E95" s="317"/>
      <c r="F95" s="340" t="s">
        <v>1382</v>
      </c>
      <c r="G95" s="341"/>
      <c r="H95" s="317" t="s">
        <v>1418</v>
      </c>
      <c r="I95" s="317" t="s">
        <v>1417</v>
      </c>
      <c r="J95" s="317"/>
      <c r="K95" s="331"/>
    </row>
    <row r="96" s="1" customFormat="1" ht="15" customHeight="1">
      <c r="B96" s="342"/>
      <c r="C96" s="317" t="s">
        <v>38</v>
      </c>
      <c r="D96" s="317"/>
      <c r="E96" s="317"/>
      <c r="F96" s="340" t="s">
        <v>1382</v>
      </c>
      <c r="G96" s="341"/>
      <c r="H96" s="317" t="s">
        <v>1419</v>
      </c>
      <c r="I96" s="317" t="s">
        <v>1417</v>
      </c>
      <c r="J96" s="317"/>
      <c r="K96" s="331"/>
    </row>
    <row r="97" s="1" customFormat="1" ht="15" customHeight="1">
      <c r="B97" s="342"/>
      <c r="C97" s="317" t="s">
        <v>48</v>
      </c>
      <c r="D97" s="317"/>
      <c r="E97" s="317"/>
      <c r="F97" s="340" t="s">
        <v>1382</v>
      </c>
      <c r="G97" s="341"/>
      <c r="H97" s="317" t="s">
        <v>1420</v>
      </c>
      <c r="I97" s="317" t="s">
        <v>1417</v>
      </c>
      <c r="J97" s="317"/>
      <c r="K97" s="331"/>
    </row>
    <row r="98" s="1" customFormat="1" ht="15" customHeight="1">
      <c r="B98" s="345"/>
      <c r="C98" s="346"/>
      <c r="D98" s="346"/>
      <c r="E98" s="346"/>
      <c r="F98" s="346"/>
      <c r="G98" s="346"/>
      <c r="H98" s="346"/>
      <c r="I98" s="346"/>
      <c r="J98" s="346"/>
      <c r="K98" s="347"/>
    </row>
    <row r="99" s="1" customFormat="1" ht="18.75" customHeight="1">
      <c r="B99" s="348"/>
      <c r="C99" s="349"/>
      <c r="D99" s="349"/>
      <c r="E99" s="349"/>
      <c r="F99" s="349"/>
      <c r="G99" s="349"/>
      <c r="H99" s="349"/>
      <c r="I99" s="349"/>
      <c r="J99" s="349"/>
      <c r="K99" s="348"/>
    </row>
    <row r="100" s="1" customFormat="1" ht="18.75" customHeight="1">
      <c r="B100" s="325"/>
      <c r="C100" s="325"/>
      <c r="D100" s="325"/>
      <c r="E100" s="325"/>
      <c r="F100" s="325"/>
      <c r="G100" s="325"/>
      <c r="H100" s="325"/>
      <c r="I100" s="325"/>
      <c r="J100" s="325"/>
      <c r="K100" s="325"/>
    </row>
    <row r="101" s="1" customFormat="1" ht="7.5" customHeight="1">
      <c r="B101" s="326"/>
      <c r="C101" s="327"/>
      <c r="D101" s="327"/>
      <c r="E101" s="327"/>
      <c r="F101" s="327"/>
      <c r="G101" s="327"/>
      <c r="H101" s="327"/>
      <c r="I101" s="327"/>
      <c r="J101" s="327"/>
      <c r="K101" s="328"/>
    </row>
    <row r="102" s="1" customFormat="1" ht="45" customHeight="1">
      <c r="B102" s="329"/>
      <c r="C102" s="330" t="s">
        <v>1421</v>
      </c>
      <c r="D102" s="330"/>
      <c r="E102" s="330"/>
      <c r="F102" s="330"/>
      <c r="G102" s="330"/>
      <c r="H102" s="330"/>
      <c r="I102" s="330"/>
      <c r="J102" s="330"/>
      <c r="K102" s="331"/>
    </row>
    <row r="103" s="1" customFormat="1" ht="17.25" customHeight="1">
      <c r="B103" s="329"/>
      <c r="C103" s="332" t="s">
        <v>1376</v>
      </c>
      <c r="D103" s="332"/>
      <c r="E103" s="332"/>
      <c r="F103" s="332" t="s">
        <v>1377</v>
      </c>
      <c r="G103" s="333"/>
      <c r="H103" s="332" t="s">
        <v>54</v>
      </c>
      <c r="I103" s="332" t="s">
        <v>57</v>
      </c>
      <c r="J103" s="332" t="s">
        <v>1378</v>
      </c>
      <c r="K103" s="331"/>
    </row>
    <row r="104" s="1" customFormat="1" ht="17.25" customHeight="1">
      <c r="B104" s="329"/>
      <c r="C104" s="334" t="s">
        <v>1379</v>
      </c>
      <c r="D104" s="334"/>
      <c r="E104" s="334"/>
      <c r="F104" s="335" t="s">
        <v>1380</v>
      </c>
      <c r="G104" s="336"/>
      <c r="H104" s="334"/>
      <c r="I104" s="334"/>
      <c r="J104" s="334" t="s">
        <v>1381</v>
      </c>
      <c r="K104" s="331"/>
    </row>
    <row r="105" s="1" customFormat="1" ht="5.25" customHeight="1">
      <c r="B105" s="329"/>
      <c r="C105" s="332"/>
      <c r="D105" s="332"/>
      <c r="E105" s="332"/>
      <c r="F105" s="332"/>
      <c r="G105" s="350"/>
      <c r="H105" s="332"/>
      <c r="I105" s="332"/>
      <c r="J105" s="332"/>
      <c r="K105" s="331"/>
    </row>
    <row r="106" s="1" customFormat="1" ht="15" customHeight="1">
      <c r="B106" s="329"/>
      <c r="C106" s="317" t="s">
        <v>53</v>
      </c>
      <c r="D106" s="339"/>
      <c r="E106" s="339"/>
      <c r="F106" s="340" t="s">
        <v>1382</v>
      </c>
      <c r="G106" s="317"/>
      <c r="H106" s="317" t="s">
        <v>1422</v>
      </c>
      <c r="I106" s="317" t="s">
        <v>1384</v>
      </c>
      <c r="J106" s="317">
        <v>20</v>
      </c>
      <c r="K106" s="331"/>
    </row>
    <row r="107" s="1" customFormat="1" ht="15" customHeight="1">
      <c r="B107" s="329"/>
      <c r="C107" s="317" t="s">
        <v>1385</v>
      </c>
      <c r="D107" s="317"/>
      <c r="E107" s="317"/>
      <c r="F107" s="340" t="s">
        <v>1382</v>
      </c>
      <c r="G107" s="317"/>
      <c r="H107" s="317" t="s">
        <v>1422</v>
      </c>
      <c r="I107" s="317" t="s">
        <v>1384</v>
      </c>
      <c r="J107" s="317">
        <v>120</v>
      </c>
      <c r="K107" s="331"/>
    </row>
    <row r="108" s="1" customFormat="1" ht="15" customHeight="1">
      <c r="B108" s="342"/>
      <c r="C108" s="317" t="s">
        <v>1387</v>
      </c>
      <c r="D108" s="317"/>
      <c r="E108" s="317"/>
      <c r="F108" s="340" t="s">
        <v>1388</v>
      </c>
      <c r="G108" s="317"/>
      <c r="H108" s="317" t="s">
        <v>1422</v>
      </c>
      <c r="I108" s="317" t="s">
        <v>1384</v>
      </c>
      <c r="J108" s="317">
        <v>50</v>
      </c>
      <c r="K108" s="331"/>
    </row>
    <row r="109" s="1" customFormat="1" ht="15" customHeight="1">
      <c r="B109" s="342"/>
      <c r="C109" s="317" t="s">
        <v>1390</v>
      </c>
      <c r="D109" s="317"/>
      <c r="E109" s="317"/>
      <c r="F109" s="340" t="s">
        <v>1382</v>
      </c>
      <c r="G109" s="317"/>
      <c r="H109" s="317" t="s">
        <v>1422</v>
      </c>
      <c r="I109" s="317" t="s">
        <v>1392</v>
      </c>
      <c r="J109" s="317"/>
      <c r="K109" s="331"/>
    </row>
    <row r="110" s="1" customFormat="1" ht="15" customHeight="1">
      <c r="B110" s="342"/>
      <c r="C110" s="317" t="s">
        <v>1401</v>
      </c>
      <c r="D110" s="317"/>
      <c r="E110" s="317"/>
      <c r="F110" s="340" t="s">
        <v>1388</v>
      </c>
      <c r="G110" s="317"/>
      <c r="H110" s="317" t="s">
        <v>1422</v>
      </c>
      <c r="I110" s="317" t="s">
        <v>1384</v>
      </c>
      <c r="J110" s="317">
        <v>50</v>
      </c>
      <c r="K110" s="331"/>
    </row>
    <row r="111" s="1" customFormat="1" ht="15" customHeight="1">
      <c r="B111" s="342"/>
      <c r="C111" s="317" t="s">
        <v>1409</v>
      </c>
      <c r="D111" s="317"/>
      <c r="E111" s="317"/>
      <c r="F111" s="340" t="s">
        <v>1388</v>
      </c>
      <c r="G111" s="317"/>
      <c r="H111" s="317" t="s">
        <v>1422</v>
      </c>
      <c r="I111" s="317" t="s">
        <v>1384</v>
      </c>
      <c r="J111" s="317">
        <v>50</v>
      </c>
      <c r="K111" s="331"/>
    </row>
    <row r="112" s="1" customFormat="1" ht="15" customHeight="1">
      <c r="B112" s="342"/>
      <c r="C112" s="317" t="s">
        <v>1407</v>
      </c>
      <c r="D112" s="317"/>
      <c r="E112" s="317"/>
      <c r="F112" s="340" t="s">
        <v>1388</v>
      </c>
      <c r="G112" s="317"/>
      <c r="H112" s="317" t="s">
        <v>1422</v>
      </c>
      <c r="I112" s="317" t="s">
        <v>1384</v>
      </c>
      <c r="J112" s="317">
        <v>50</v>
      </c>
      <c r="K112" s="331"/>
    </row>
    <row r="113" s="1" customFormat="1" ht="15" customHeight="1">
      <c r="B113" s="342"/>
      <c r="C113" s="317" t="s">
        <v>53</v>
      </c>
      <c r="D113" s="317"/>
      <c r="E113" s="317"/>
      <c r="F113" s="340" t="s">
        <v>1382</v>
      </c>
      <c r="G113" s="317"/>
      <c r="H113" s="317" t="s">
        <v>1423</v>
      </c>
      <c r="I113" s="317" t="s">
        <v>1384</v>
      </c>
      <c r="J113" s="317">
        <v>20</v>
      </c>
      <c r="K113" s="331"/>
    </row>
    <row r="114" s="1" customFormat="1" ht="15" customHeight="1">
      <c r="B114" s="342"/>
      <c r="C114" s="317" t="s">
        <v>1424</v>
      </c>
      <c r="D114" s="317"/>
      <c r="E114" s="317"/>
      <c r="F114" s="340" t="s">
        <v>1382</v>
      </c>
      <c r="G114" s="317"/>
      <c r="H114" s="317" t="s">
        <v>1425</v>
      </c>
      <c r="I114" s="317" t="s">
        <v>1384</v>
      </c>
      <c r="J114" s="317">
        <v>120</v>
      </c>
      <c r="K114" s="331"/>
    </row>
    <row r="115" s="1" customFormat="1" ht="15" customHeight="1">
      <c r="B115" s="342"/>
      <c r="C115" s="317" t="s">
        <v>38</v>
      </c>
      <c r="D115" s="317"/>
      <c r="E115" s="317"/>
      <c r="F115" s="340" t="s">
        <v>1382</v>
      </c>
      <c r="G115" s="317"/>
      <c r="H115" s="317" t="s">
        <v>1426</v>
      </c>
      <c r="I115" s="317" t="s">
        <v>1417</v>
      </c>
      <c r="J115" s="317"/>
      <c r="K115" s="331"/>
    </row>
    <row r="116" s="1" customFormat="1" ht="15" customHeight="1">
      <c r="B116" s="342"/>
      <c r="C116" s="317" t="s">
        <v>48</v>
      </c>
      <c r="D116" s="317"/>
      <c r="E116" s="317"/>
      <c r="F116" s="340" t="s">
        <v>1382</v>
      </c>
      <c r="G116" s="317"/>
      <c r="H116" s="317" t="s">
        <v>1427</v>
      </c>
      <c r="I116" s="317" t="s">
        <v>1417</v>
      </c>
      <c r="J116" s="317"/>
      <c r="K116" s="331"/>
    </row>
    <row r="117" s="1" customFormat="1" ht="15" customHeight="1">
      <c r="B117" s="342"/>
      <c r="C117" s="317" t="s">
        <v>57</v>
      </c>
      <c r="D117" s="317"/>
      <c r="E117" s="317"/>
      <c r="F117" s="340" t="s">
        <v>1382</v>
      </c>
      <c r="G117" s="317"/>
      <c r="H117" s="317" t="s">
        <v>1428</v>
      </c>
      <c r="I117" s="317" t="s">
        <v>1429</v>
      </c>
      <c r="J117" s="317"/>
      <c r="K117" s="331"/>
    </row>
    <row r="118" s="1" customFormat="1" ht="15" customHeight="1">
      <c r="B118" s="345"/>
      <c r="C118" s="351"/>
      <c r="D118" s="351"/>
      <c r="E118" s="351"/>
      <c r="F118" s="351"/>
      <c r="G118" s="351"/>
      <c r="H118" s="351"/>
      <c r="I118" s="351"/>
      <c r="J118" s="351"/>
      <c r="K118" s="347"/>
    </row>
    <row r="119" s="1" customFormat="1" ht="18.75" customHeight="1">
      <c r="B119" s="352"/>
      <c r="C119" s="353"/>
      <c r="D119" s="353"/>
      <c r="E119" s="353"/>
      <c r="F119" s="354"/>
      <c r="G119" s="353"/>
      <c r="H119" s="353"/>
      <c r="I119" s="353"/>
      <c r="J119" s="353"/>
      <c r="K119" s="352"/>
    </row>
    <row r="120" s="1" customFormat="1" ht="18.75" customHeight="1">
      <c r="B120" s="325"/>
      <c r="C120" s="325"/>
      <c r="D120" s="325"/>
      <c r="E120" s="325"/>
      <c r="F120" s="325"/>
      <c r="G120" s="325"/>
      <c r="H120" s="325"/>
      <c r="I120" s="325"/>
      <c r="J120" s="325"/>
      <c r="K120" s="325"/>
    </row>
    <row r="121" s="1" customFormat="1" ht="7.5" customHeight="1">
      <c r="B121" s="355"/>
      <c r="C121" s="356"/>
      <c r="D121" s="356"/>
      <c r="E121" s="356"/>
      <c r="F121" s="356"/>
      <c r="G121" s="356"/>
      <c r="H121" s="356"/>
      <c r="I121" s="356"/>
      <c r="J121" s="356"/>
      <c r="K121" s="357"/>
    </row>
    <row r="122" s="1" customFormat="1" ht="45" customHeight="1">
      <c r="B122" s="358"/>
      <c r="C122" s="308" t="s">
        <v>1430</v>
      </c>
      <c r="D122" s="308"/>
      <c r="E122" s="308"/>
      <c r="F122" s="308"/>
      <c r="G122" s="308"/>
      <c r="H122" s="308"/>
      <c r="I122" s="308"/>
      <c r="J122" s="308"/>
      <c r="K122" s="359"/>
    </row>
    <row r="123" s="1" customFormat="1" ht="17.25" customHeight="1">
      <c r="B123" s="360"/>
      <c r="C123" s="332" t="s">
        <v>1376</v>
      </c>
      <c r="D123" s="332"/>
      <c r="E123" s="332"/>
      <c r="F123" s="332" t="s">
        <v>1377</v>
      </c>
      <c r="G123" s="333"/>
      <c r="H123" s="332" t="s">
        <v>54</v>
      </c>
      <c r="I123" s="332" t="s">
        <v>57</v>
      </c>
      <c r="J123" s="332" t="s">
        <v>1378</v>
      </c>
      <c r="K123" s="361"/>
    </row>
    <row r="124" s="1" customFormat="1" ht="17.25" customHeight="1">
      <c r="B124" s="360"/>
      <c r="C124" s="334" t="s">
        <v>1379</v>
      </c>
      <c r="D124" s="334"/>
      <c r="E124" s="334"/>
      <c r="F124" s="335" t="s">
        <v>1380</v>
      </c>
      <c r="G124" s="336"/>
      <c r="H124" s="334"/>
      <c r="I124" s="334"/>
      <c r="J124" s="334" t="s">
        <v>1381</v>
      </c>
      <c r="K124" s="361"/>
    </row>
    <row r="125" s="1" customFormat="1" ht="5.25" customHeight="1">
      <c r="B125" s="362"/>
      <c r="C125" s="337"/>
      <c r="D125" s="337"/>
      <c r="E125" s="337"/>
      <c r="F125" s="337"/>
      <c r="G125" s="363"/>
      <c r="H125" s="337"/>
      <c r="I125" s="337"/>
      <c r="J125" s="337"/>
      <c r="K125" s="364"/>
    </row>
    <row r="126" s="1" customFormat="1" ht="15" customHeight="1">
      <c r="B126" s="362"/>
      <c r="C126" s="317" t="s">
        <v>1385</v>
      </c>
      <c r="D126" s="339"/>
      <c r="E126" s="339"/>
      <c r="F126" s="340" t="s">
        <v>1382</v>
      </c>
      <c r="G126" s="317"/>
      <c r="H126" s="317" t="s">
        <v>1422</v>
      </c>
      <c r="I126" s="317" t="s">
        <v>1384</v>
      </c>
      <c r="J126" s="317">
        <v>120</v>
      </c>
      <c r="K126" s="365"/>
    </row>
    <row r="127" s="1" customFormat="1" ht="15" customHeight="1">
      <c r="B127" s="362"/>
      <c r="C127" s="317" t="s">
        <v>1431</v>
      </c>
      <c r="D127" s="317"/>
      <c r="E127" s="317"/>
      <c r="F127" s="340" t="s">
        <v>1382</v>
      </c>
      <c r="G127" s="317"/>
      <c r="H127" s="317" t="s">
        <v>1432</v>
      </c>
      <c r="I127" s="317" t="s">
        <v>1384</v>
      </c>
      <c r="J127" s="317" t="s">
        <v>1433</v>
      </c>
      <c r="K127" s="365"/>
    </row>
    <row r="128" s="1" customFormat="1" ht="15" customHeight="1">
      <c r="B128" s="362"/>
      <c r="C128" s="317" t="s">
        <v>85</v>
      </c>
      <c r="D128" s="317"/>
      <c r="E128" s="317"/>
      <c r="F128" s="340" t="s">
        <v>1382</v>
      </c>
      <c r="G128" s="317"/>
      <c r="H128" s="317" t="s">
        <v>1434</v>
      </c>
      <c r="I128" s="317" t="s">
        <v>1384</v>
      </c>
      <c r="J128" s="317" t="s">
        <v>1433</v>
      </c>
      <c r="K128" s="365"/>
    </row>
    <row r="129" s="1" customFormat="1" ht="15" customHeight="1">
      <c r="B129" s="362"/>
      <c r="C129" s="317" t="s">
        <v>1393</v>
      </c>
      <c r="D129" s="317"/>
      <c r="E129" s="317"/>
      <c r="F129" s="340" t="s">
        <v>1388</v>
      </c>
      <c r="G129" s="317"/>
      <c r="H129" s="317" t="s">
        <v>1394</v>
      </c>
      <c r="I129" s="317" t="s">
        <v>1384</v>
      </c>
      <c r="J129" s="317">
        <v>15</v>
      </c>
      <c r="K129" s="365"/>
    </row>
    <row r="130" s="1" customFormat="1" ht="15" customHeight="1">
      <c r="B130" s="362"/>
      <c r="C130" s="343" t="s">
        <v>1395</v>
      </c>
      <c r="D130" s="343"/>
      <c r="E130" s="343"/>
      <c r="F130" s="344" t="s">
        <v>1388</v>
      </c>
      <c r="G130" s="343"/>
      <c r="H130" s="343" t="s">
        <v>1396</v>
      </c>
      <c r="I130" s="343" t="s">
        <v>1384</v>
      </c>
      <c r="J130" s="343">
        <v>15</v>
      </c>
      <c r="K130" s="365"/>
    </row>
    <row r="131" s="1" customFormat="1" ht="15" customHeight="1">
      <c r="B131" s="362"/>
      <c r="C131" s="343" t="s">
        <v>1397</v>
      </c>
      <c r="D131" s="343"/>
      <c r="E131" s="343"/>
      <c r="F131" s="344" t="s">
        <v>1388</v>
      </c>
      <c r="G131" s="343"/>
      <c r="H131" s="343" t="s">
        <v>1398</v>
      </c>
      <c r="I131" s="343" t="s">
        <v>1384</v>
      </c>
      <c r="J131" s="343">
        <v>20</v>
      </c>
      <c r="K131" s="365"/>
    </row>
    <row r="132" s="1" customFormat="1" ht="15" customHeight="1">
      <c r="B132" s="362"/>
      <c r="C132" s="343" t="s">
        <v>1399</v>
      </c>
      <c r="D132" s="343"/>
      <c r="E132" s="343"/>
      <c r="F132" s="344" t="s">
        <v>1388</v>
      </c>
      <c r="G132" s="343"/>
      <c r="H132" s="343" t="s">
        <v>1400</v>
      </c>
      <c r="I132" s="343" t="s">
        <v>1384</v>
      </c>
      <c r="J132" s="343">
        <v>20</v>
      </c>
      <c r="K132" s="365"/>
    </row>
    <row r="133" s="1" customFormat="1" ht="15" customHeight="1">
      <c r="B133" s="362"/>
      <c r="C133" s="317" t="s">
        <v>1387</v>
      </c>
      <c r="D133" s="317"/>
      <c r="E133" s="317"/>
      <c r="F133" s="340" t="s">
        <v>1388</v>
      </c>
      <c r="G133" s="317"/>
      <c r="H133" s="317" t="s">
        <v>1422</v>
      </c>
      <c r="I133" s="317" t="s">
        <v>1384</v>
      </c>
      <c r="J133" s="317">
        <v>50</v>
      </c>
      <c r="K133" s="365"/>
    </row>
    <row r="134" s="1" customFormat="1" ht="15" customHeight="1">
      <c r="B134" s="362"/>
      <c r="C134" s="317" t="s">
        <v>1401</v>
      </c>
      <c r="D134" s="317"/>
      <c r="E134" s="317"/>
      <c r="F134" s="340" t="s">
        <v>1388</v>
      </c>
      <c r="G134" s="317"/>
      <c r="H134" s="317" t="s">
        <v>1422</v>
      </c>
      <c r="I134" s="317" t="s">
        <v>1384</v>
      </c>
      <c r="J134" s="317">
        <v>50</v>
      </c>
      <c r="K134" s="365"/>
    </row>
    <row r="135" s="1" customFormat="1" ht="15" customHeight="1">
      <c r="B135" s="362"/>
      <c r="C135" s="317" t="s">
        <v>1407</v>
      </c>
      <c r="D135" s="317"/>
      <c r="E135" s="317"/>
      <c r="F135" s="340" t="s">
        <v>1388</v>
      </c>
      <c r="G135" s="317"/>
      <c r="H135" s="317" t="s">
        <v>1422</v>
      </c>
      <c r="I135" s="317" t="s">
        <v>1384</v>
      </c>
      <c r="J135" s="317">
        <v>50</v>
      </c>
      <c r="K135" s="365"/>
    </row>
    <row r="136" s="1" customFormat="1" ht="15" customHeight="1">
      <c r="B136" s="362"/>
      <c r="C136" s="317" t="s">
        <v>1409</v>
      </c>
      <c r="D136" s="317"/>
      <c r="E136" s="317"/>
      <c r="F136" s="340" t="s">
        <v>1388</v>
      </c>
      <c r="G136" s="317"/>
      <c r="H136" s="317" t="s">
        <v>1422</v>
      </c>
      <c r="I136" s="317" t="s">
        <v>1384</v>
      </c>
      <c r="J136" s="317">
        <v>50</v>
      </c>
      <c r="K136" s="365"/>
    </row>
    <row r="137" s="1" customFormat="1" ht="15" customHeight="1">
      <c r="B137" s="362"/>
      <c r="C137" s="317" t="s">
        <v>1410</v>
      </c>
      <c r="D137" s="317"/>
      <c r="E137" s="317"/>
      <c r="F137" s="340" t="s">
        <v>1388</v>
      </c>
      <c r="G137" s="317"/>
      <c r="H137" s="317" t="s">
        <v>1435</v>
      </c>
      <c r="I137" s="317" t="s">
        <v>1384</v>
      </c>
      <c r="J137" s="317">
        <v>255</v>
      </c>
      <c r="K137" s="365"/>
    </row>
    <row r="138" s="1" customFormat="1" ht="15" customHeight="1">
      <c r="B138" s="362"/>
      <c r="C138" s="317" t="s">
        <v>1412</v>
      </c>
      <c r="D138" s="317"/>
      <c r="E138" s="317"/>
      <c r="F138" s="340" t="s">
        <v>1382</v>
      </c>
      <c r="G138" s="317"/>
      <c r="H138" s="317" t="s">
        <v>1436</v>
      </c>
      <c r="I138" s="317" t="s">
        <v>1414</v>
      </c>
      <c r="J138" s="317"/>
      <c r="K138" s="365"/>
    </row>
    <row r="139" s="1" customFormat="1" ht="15" customHeight="1">
      <c r="B139" s="362"/>
      <c r="C139" s="317" t="s">
        <v>1415</v>
      </c>
      <c r="D139" s="317"/>
      <c r="E139" s="317"/>
      <c r="F139" s="340" t="s">
        <v>1382</v>
      </c>
      <c r="G139" s="317"/>
      <c r="H139" s="317" t="s">
        <v>1437</v>
      </c>
      <c r="I139" s="317" t="s">
        <v>1417</v>
      </c>
      <c r="J139" s="317"/>
      <c r="K139" s="365"/>
    </row>
    <row r="140" s="1" customFormat="1" ht="15" customHeight="1">
      <c r="B140" s="362"/>
      <c r="C140" s="317" t="s">
        <v>1418</v>
      </c>
      <c r="D140" s="317"/>
      <c r="E140" s="317"/>
      <c r="F140" s="340" t="s">
        <v>1382</v>
      </c>
      <c r="G140" s="317"/>
      <c r="H140" s="317" t="s">
        <v>1418</v>
      </c>
      <c r="I140" s="317" t="s">
        <v>1417</v>
      </c>
      <c r="J140" s="317"/>
      <c r="K140" s="365"/>
    </row>
    <row r="141" s="1" customFormat="1" ht="15" customHeight="1">
      <c r="B141" s="362"/>
      <c r="C141" s="317" t="s">
        <v>38</v>
      </c>
      <c r="D141" s="317"/>
      <c r="E141" s="317"/>
      <c r="F141" s="340" t="s">
        <v>1382</v>
      </c>
      <c r="G141" s="317"/>
      <c r="H141" s="317" t="s">
        <v>1438</v>
      </c>
      <c r="I141" s="317" t="s">
        <v>1417</v>
      </c>
      <c r="J141" s="317"/>
      <c r="K141" s="365"/>
    </row>
    <row r="142" s="1" customFormat="1" ht="15" customHeight="1">
      <c r="B142" s="362"/>
      <c r="C142" s="317" t="s">
        <v>1439</v>
      </c>
      <c r="D142" s="317"/>
      <c r="E142" s="317"/>
      <c r="F142" s="340" t="s">
        <v>1382</v>
      </c>
      <c r="G142" s="317"/>
      <c r="H142" s="317" t="s">
        <v>1440</v>
      </c>
      <c r="I142" s="317" t="s">
        <v>1417</v>
      </c>
      <c r="J142" s="317"/>
      <c r="K142" s="365"/>
    </row>
    <row r="143" s="1" customFormat="1" ht="15" customHeight="1">
      <c r="B143" s="366"/>
      <c r="C143" s="367"/>
      <c r="D143" s="367"/>
      <c r="E143" s="367"/>
      <c r="F143" s="367"/>
      <c r="G143" s="367"/>
      <c r="H143" s="367"/>
      <c r="I143" s="367"/>
      <c r="J143" s="367"/>
      <c r="K143" s="368"/>
    </row>
    <row r="144" s="1" customFormat="1" ht="18.75" customHeight="1">
      <c r="B144" s="353"/>
      <c r="C144" s="353"/>
      <c r="D144" s="353"/>
      <c r="E144" s="353"/>
      <c r="F144" s="354"/>
      <c r="G144" s="353"/>
      <c r="H144" s="353"/>
      <c r="I144" s="353"/>
      <c r="J144" s="353"/>
      <c r="K144" s="353"/>
    </row>
    <row r="145" s="1" customFormat="1" ht="18.75" customHeight="1">
      <c r="B145" s="325"/>
      <c r="C145" s="325"/>
      <c r="D145" s="325"/>
      <c r="E145" s="325"/>
      <c r="F145" s="325"/>
      <c r="G145" s="325"/>
      <c r="H145" s="325"/>
      <c r="I145" s="325"/>
      <c r="J145" s="325"/>
      <c r="K145" s="325"/>
    </row>
    <row r="146" s="1" customFormat="1" ht="7.5" customHeight="1">
      <c r="B146" s="326"/>
      <c r="C146" s="327"/>
      <c r="D146" s="327"/>
      <c r="E146" s="327"/>
      <c r="F146" s="327"/>
      <c r="G146" s="327"/>
      <c r="H146" s="327"/>
      <c r="I146" s="327"/>
      <c r="J146" s="327"/>
      <c r="K146" s="328"/>
    </row>
    <row r="147" s="1" customFormat="1" ht="45" customHeight="1">
      <c r="B147" s="329"/>
      <c r="C147" s="330" t="s">
        <v>1441</v>
      </c>
      <c r="D147" s="330"/>
      <c r="E147" s="330"/>
      <c r="F147" s="330"/>
      <c r="G147" s="330"/>
      <c r="H147" s="330"/>
      <c r="I147" s="330"/>
      <c r="J147" s="330"/>
      <c r="K147" s="331"/>
    </row>
    <row r="148" s="1" customFormat="1" ht="17.25" customHeight="1">
      <c r="B148" s="329"/>
      <c r="C148" s="332" t="s">
        <v>1376</v>
      </c>
      <c r="D148" s="332"/>
      <c r="E148" s="332"/>
      <c r="F148" s="332" t="s">
        <v>1377</v>
      </c>
      <c r="G148" s="333"/>
      <c r="H148" s="332" t="s">
        <v>54</v>
      </c>
      <c r="I148" s="332" t="s">
        <v>57</v>
      </c>
      <c r="J148" s="332" t="s">
        <v>1378</v>
      </c>
      <c r="K148" s="331"/>
    </row>
    <row r="149" s="1" customFormat="1" ht="17.25" customHeight="1">
      <c r="B149" s="329"/>
      <c r="C149" s="334" t="s">
        <v>1379</v>
      </c>
      <c r="D149" s="334"/>
      <c r="E149" s="334"/>
      <c r="F149" s="335" t="s">
        <v>1380</v>
      </c>
      <c r="G149" s="336"/>
      <c r="H149" s="334"/>
      <c r="I149" s="334"/>
      <c r="J149" s="334" t="s">
        <v>1381</v>
      </c>
      <c r="K149" s="331"/>
    </row>
    <row r="150" s="1" customFormat="1" ht="5.25" customHeight="1">
      <c r="B150" s="342"/>
      <c r="C150" s="337"/>
      <c r="D150" s="337"/>
      <c r="E150" s="337"/>
      <c r="F150" s="337"/>
      <c r="G150" s="338"/>
      <c r="H150" s="337"/>
      <c r="I150" s="337"/>
      <c r="J150" s="337"/>
      <c r="K150" s="365"/>
    </row>
    <row r="151" s="1" customFormat="1" ht="15" customHeight="1">
      <c r="B151" s="342"/>
      <c r="C151" s="369" t="s">
        <v>1385</v>
      </c>
      <c r="D151" s="317"/>
      <c r="E151" s="317"/>
      <c r="F151" s="370" t="s">
        <v>1382</v>
      </c>
      <c r="G151" s="317"/>
      <c r="H151" s="369" t="s">
        <v>1422</v>
      </c>
      <c r="I151" s="369" t="s">
        <v>1384</v>
      </c>
      <c r="J151" s="369">
        <v>120</v>
      </c>
      <c r="K151" s="365"/>
    </row>
    <row r="152" s="1" customFormat="1" ht="15" customHeight="1">
      <c r="B152" s="342"/>
      <c r="C152" s="369" t="s">
        <v>1431</v>
      </c>
      <c r="D152" s="317"/>
      <c r="E152" s="317"/>
      <c r="F152" s="370" t="s">
        <v>1382</v>
      </c>
      <c r="G152" s="317"/>
      <c r="H152" s="369" t="s">
        <v>1442</v>
      </c>
      <c r="I152" s="369" t="s">
        <v>1384</v>
      </c>
      <c r="J152" s="369" t="s">
        <v>1433</v>
      </c>
      <c r="K152" s="365"/>
    </row>
    <row r="153" s="1" customFormat="1" ht="15" customHeight="1">
      <c r="B153" s="342"/>
      <c r="C153" s="369" t="s">
        <v>85</v>
      </c>
      <c r="D153" s="317"/>
      <c r="E153" s="317"/>
      <c r="F153" s="370" t="s">
        <v>1382</v>
      </c>
      <c r="G153" s="317"/>
      <c r="H153" s="369" t="s">
        <v>1443</v>
      </c>
      <c r="I153" s="369" t="s">
        <v>1384</v>
      </c>
      <c r="J153" s="369" t="s">
        <v>1433</v>
      </c>
      <c r="K153" s="365"/>
    </row>
    <row r="154" s="1" customFormat="1" ht="15" customHeight="1">
      <c r="B154" s="342"/>
      <c r="C154" s="369" t="s">
        <v>1387</v>
      </c>
      <c r="D154" s="317"/>
      <c r="E154" s="317"/>
      <c r="F154" s="370" t="s">
        <v>1388</v>
      </c>
      <c r="G154" s="317"/>
      <c r="H154" s="369" t="s">
        <v>1422</v>
      </c>
      <c r="I154" s="369" t="s">
        <v>1384</v>
      </c>
      <c r="J154" s="369">
        <v>50</v>
      </c>
      <c r="K154" s="365"/>
    </row>
    <row r="155" s="1" customFormat="1" ht="15" customHeight="1">
      <c r="B155" s="342"/>
      <c r="C155" s="369" t="s">
        <v>1390</v>
      </c>
      <c r="D155" s="317"/>
      <c r="E155" s="317"/>
      <c r="F155" s="370" t="s">
        <v>1382</v>
      </c>
      <c r="G155" s="317"/>
      <c r="H155" s="369" t="s">
        <v>1422</v>
      </c>
      <c r="I155" s="369" t="s">
        <v>1392</v>
      </c>
      <c r="J155" s="369"/>
      <c r="K155" s="365"/>
    </row>
    <row r="156" s="1" customFormat="1" ht="15" customHeight="1">
      <c r="B156" s="342"/>
      <c r="C156" s="369" t="s">
        <v>1401</v>
      </c>
      <c r="D156" s="317"/>
      <c r="E156" s="317"/>
      <c r="F156" s="370" t="s">
        <v>1388</v>
      </c>
      <c r="G156" s="317"/>
      <c r="H156" s="369" t="s">
        <v>1422</v>
      </c>
      <c r="I156" s="369" t="s">
        <v>1384</v>
      </c>
      <c r="J156" s="369">
        <v>50</v>
      </c>
      <c r="K156" s="365"/>
    </row>
    <row r="157" s="1" customFormat="1" ht="15" customHeight="1">
      <c r="B157" s="342"/>
      <c r="C157" s="369" t="s">
        <v>1409</v>
      </c>
      <c r="D157" s="317"/>
      <c r="E157" s="317"/>
      <c r="F157" s="370" t="s">
        <v>1388</v>
      </c>
      <c r="G157" s="317"/>
      <c r="H157" s="369" t="s">
        <v>1422</v>
      </c>
      <c r="I157" s="369" t="s">
        <v>1384</v>
      </c>
      <c r="J157" s="369">
        <v>50</v>
      </c>
      <c r="K157" s="365"/>
    </row>
    <row r="158" s="1" customFormat="1" ht="15" customHeight="1">
      <c r="B158" s="342"/>
      <c r="C158" s="369" t="s">
        <v>1407</v>
      </c>
      <c r="D158" s="317"/>
      <c r="E158" s="317"/>
      <c r="F158" s="370" t="s">
        <v>1388</v>
      </c>
      <c r="G158" s="317"/>
      <c r="H158" s="369" t="s">
        <v>1422</v>
      </c>
      <c r="I158" s="369" t="s">
        <v>1384</v>
      </c>
      <c r="J158" s="369">
        <v>50</v>
      </c>
      <c r="K158" s="365"/>
    </row>
    <row r="159" s="1" customFormat="1" ht="15" customHeight="1">
      <c r="B159" s="342"/>
      <c r="C159" s="369" t="s">
        <v>132</v>
      </c>
      <c r="D159" s="317"/>
      <c r="E159" s="317"/>
      <c r="F159" s="370" t="s">
        <v>1382</v>
      </c>
      <c r="G159" s="317"/>
      <c r="H159" s="369" t="s">
        <v>1444</v>
      </c>
      <c r="I159" s="369" t="s">
        <v>1384</v>
      </c>
      <c r="J159" s="369" t="s">
        <v>1445</v>
      </c>
      <c r="K159" s="365"/>
    </row>
    <row r="160" s="1" customFormat="1" ht="15" customHeight="1">
      <c r="B160" s="342"/>
      <c r="C160" s="369" t="s">
        <v>1446</v>
      </c>
      <c r="D160" s="317"/>
      <c r="E160" s="317"/>
      <c r="F160" s="370" t="s">
        <v>1382</v>
      </c>
      <c r="G160" s="317"/>
      <c r="H160" s="369" t="s">
        <v>1447</v>
      </c>
      <c r="I160" s="369" t="s">
        <v>1417</v>
      </c>
      <c r="J160" s="369"/>
      <c r="K160" s="365"/>
    </row>
    <row r="161" s="1" customFormat="1" ht="15" customHeight="1">
      <c r="B161" s="371"/>
      <c r="C161" s="351"/>
      <c r="D161" s="351"/>
      <c r="E161" s="351"/>
      <c r="F161" s="351"/>
      <c r="G161" s="351"/>
      <c r="H161" s="351"/>
      <c r="I161" s="351"/>
      <c r="J161" s="351"/>
      <c r="K161" s="372"/>
    </row>
    <row r="162" s="1" customFormat="1" ht="18.75" customHeight="1">
      <c r="B162" s="353"/>
      <c r="C162" s="363"/>
      <c r="D162" s="363"/>
      <c r="E162" s="363"/>
      <c r="F162" s="373"/>
      <c r="G162" s="363"/>
      <c r="H162" s="363"/>
      <c r="I162" s="363"/>
      <c r="J162" s="363"/>
      <c r="K162" s="353"/>
    </row>
    <row r="163" s="1" customFormat="1" ht="18.75" customHeight="1">
      <c r="B163" s="325"/>
      <c r="C163" s="325"/>
      <c r="D163" s="325"/>
      <c r="E163" s="325"/>
      <c r="F163" s="325"/>
      <c r="G163" s="325"/>
      <c r="H163" s="325"/>
      <c r="I163" s="325"/>
      <c r="J163" s="325"/>
      <c r="K163" s="325"/>
    </row>
    <row r="164" s="1" customFormat="1" ht="7.5" customHeight="1">
      <c r="B164" s="304"/>
      <c r="C164" s="305"/>
      <c r="D164" s="305"/>
      <c r="E164" s="305"/>
      <c r="F164" s="305"/>
      <c r="G164" s="305"/>
      <c r="H164" s="305"/>
      <c r="I164" s="305"/>
      <c r="J164" s="305"/>
      <c r="K164" s="306"/>
    </row>
    <row r="165" s="1" customFormat="1" ht="45" customHeight="1">
      <c r="B165" s="307"/>
      <c r="C165" s="308" t="s">
        <v>1448</v>
      </c>
      <c r="D165" s="308"/>
      <c r="E165" s="308"/>
      <c r="F165" s="308"/>
      <c r="G165" s="308"/>
      <c r="H165" s="308"/>
      <c r="I165" s="308"/>
      <c r="J165" s="308"/>
      <c r="K165" s="309"/>
    </row>
    <row r="166" s="1" customFormat="1" ht="17.25" customHeight="1">
      <c r="B166" s="307"/>
      <c r="C166" s="332" t="s">
        <v>1376</v>
      </c>
      <c r="D166" s="332"/>
      <c r="E166" s="332"/>
      <c r="F166" s="332" t="s">
        <v>1377</v>
      </c>
      <c r="G166" s="374"/>
      <c r="H166" s="375" t="s">
        <v>54</v>
      </c>
      <c r="I166" s="375" t="s">
        <v>57</v>
      </c>
      <c r="J166" s="332" t="s">
        <v>1378</v>
      </c>
      <c r="K166" s="309"/>
    </row>
    <row r="167" s="1" customFormat="1" ht="17.25" customHeight="1">
      <c r="B167" s="310"/>
      <c r="C167" s="334" t="s">
        <v>1379</v>
      </c>
      <c r="D167" s="334"/>
      <c r="E167" s="334"/>
      <c r="F167" s="335" t="s">
        <v>1380</v>
      </c>
      <c r="G167" s="376"/>
      <c r="H167" s="377"/>
      <c r="I167" s="377"/>
      <c r="J167" s="334" t="s">
        <v>1381</v>
      </c>
      <c r="K167" s="312"/>
    </row>
    <row r="168" s="1" customFormat="1" ht="5.25" customHeight="1">
      <c r="B168" s="342"/>
      <c r="C168" s="337"/>
      <c r="D168" s="337"/>
      <c r="E168" s="337"/>
      <c r="F168" s="337"/>
      <c r="G168" s="338"/>
      <c r="H168" s="337"/>
      <c r="I168" s="337"/>
      <c r="J168" s="337"/>
      <c r="K168" s="365"/>
    </row>
    <row r="169" s="1" customFormat="1" ht="15" customHeight="1">
      <c r="B169" s="342"/>
      <c r="C169" s="317" t="s">
        <v>1385</v>
      </c>
      <c r="D169" s="317"/>
      <c r="E169" s="317"/>
      <c r="F169" s="340" t="s">
        <v>1382</v>
      </c>
      <c r="G169" s="317"/>
      <c r="H169" s="317" t="s">
        <v>1422</v>
      </c>
      <c r="I169" s="317" t="s">
        <v>1384</v>
      </c>
      <c r="J169" s="317">
        <v>120</v>
      </c>
      <c r="K169" s="365"/>
    </row>
    <row r="170" s="1" customFormat="1" ht="15" customHeight="1">
      <c r="B170" s="342"/>
      <c r="C170" s="317" t="s">
        <v>1431</v>
      </c>
      <c r="D170" s="317"/>
      <c r="E170" s="317"/>
      <c r="F170" s="340" t="s">
        <v>1382</v>
      </c>
      <c r="G170" s="317"/>
      <c r="H170" s="317" t="s">
        <v>1432</v>
      </c>
      <c r="I170" s="317" t="s">
        <v>1384</v>
      </c>
      <c r="J170" s="317" t="s">
        <v>1433</v>
      </c>
      <c r="K170" s="365"/>
    </row>
    <row r="171" s="1" customFormat="1" ht="15" customHeight="1">
      <c r="B171" s="342"/>
      <c r="C171" s="317" t="s">
        <v>85</v>
      </c>
      <c r="D171" s="317"/>
      <c r="E171" s="317"/>
      <c r="F171" s="340" t="s">
        <v>1382</v>
      </c>
      <c r="G171" s="317"/>
      <c r="H171" s="317" t="s">
        <v>1449</v>
      </c>
      <c r="I171" s="317" t="s">
        <v>1384</v>
      </c>
      <c r="J171" s="317" t="s">
        <v>1433</v>
      </c>
      <c r="K171" s="365"/>
    </row>
    <row r="172" s="1" customFormat="1" ht="15" customHeight="1">
      <c r="B172" s="342"/>
      <c r="C172" s="317" t="s">
        <v>1387</v>
      </c>
      <c r="D172" s="317"/>
      <c r="E172" s="317"/>
      <c r="F172" s="340" t="s">
        <v>1388</v>
      </c>
      <c r="G172" s="317"/>
      <c r="H172" s="317" t="s">
        <v>1449</v>
      </c>
      <c r="I172" s="317" t="s">
        <v>1384</v>
      </c>
      <c r="J172" s="317">
        <v>50</v>
      </c>
      <c r="K172" s="365"/>
    </row>
    <row r="173" s="1" customFormat="1" ht="15" customHeight="1">
      <c r="B173" s="342"/>
      <c r="C173" s="317" t="s">
        <v>1390</v>
      </c>
      <c r="D173" s="317"/>
      <c r="E173" s="317"/>
      <c r="F173" s="340" t="s">
        <v>1382</v>
      </c>
      <c r="G173" s="317"/>
      <c r="H173" s="317" t="s">
        <v>1449</v>
      </c>
      <c r="I173" s="317" t="s">
        <v>1392</v>
      </c>
      <c r="J173" s="317"/>
      <c r="K173" s="365"/>
    </row>
    <row r="174" s="1" customFormat="1" ht="15" customHeight="1">
      <c r="B174" s="342"/>
      <c r="C174" s="317" t="s">
        <v>1401</v>
      </c>
      <c r="D174" s="317"/>
      <c r="E174" s="317"/>
      <c r="F174" s="340" t="s">
        <v>1388</v>
      </c>
      <c r="G174" s="317"/>
      <c r="H174" s="317" t="s">
        <v>1449</v>
      </c>
      <c r="I174" s="317" t="s">
        <v>1384</v>
      </c>
      <c r="J174" s="317">
        <v>50</v>
      </c>
      <c r="K174" s="365"/>
    </row>
    <row r="175" s="1" customFormat="1" ht="15" customHeight="1">
      <c r="B175" s="342"/>
      <c r="C175" s="317" t="s">
        <v>1409</v>
      </c>
      <c r="D175" s="317"/>
      <c r="E175" s="317"/>
      <c r="F175" s="340" t="s">
        <v>1388</v>
      </c>
      <c r="G175" s="317"/>
      <c r="H175" s="317" t="s">
        <v>1449</v>
      </c>
      <c r="I175" s="317" t="s">
        <v>1384</v>
      </c>
      <c r="J175" s="317">
        <v>50</v>
      </c>
      <c r="K175" s="365"/>
    </row>
    <row r="176" s="1" customFormat="1" ht="15" customHeight="1">
      <c r="B176" s="342"/>
      <c r="C176" s="317" t="s">
        <v>1407</v>
      </c>
      <c r="D176" s="317"/>
      <c r="E176" s="317"/>
      <c r="F176" s="340" t="s">
        <v>1388</v>
      </c>
      <c r="G176" s="317"/>
      <c r="H176" s="317" t="s">
        <v>1449</v>
      </c>
      <c r="I176" s="317" t="s">
        <v>1384</v>
      </c>
      <c r="J176" s="317">
        <v>50</v>
      </c>
      <c r="K176" s="365"/>
    </row>
    <row r="177" s="1" customFormat="1" ht="15" customHeight="1">
      <c r="B177" s="342"/>
      <c r="C177" s="317" t="s">
        <v>147</v>
      </c>
      <c r="D177" s="317"/>
      <c r="E177" s="317"/>
      <c r="F177" s="340" t="s">
        <v>1382</v>
      </c>
      <c r="G177" s="317"/>
      <c r="H177" s="317" t="s">
        <v>1450</v>
      </c>
      <c r="I177" s="317" t="s">
        <v>1451</v>
      </c>
      <c r="J177" s="317"/>
      <c r="K177" s="365"/>
    </row>
    <row r="178" s="1" customFormat="1" ht="15" customHeight="1">
      <c r="B178" s="342"/>
      <c r="C178" s="317" t="s">
        <v>57</v>
      </c>
      <c r="D178" s="317"/>
      <c r="E178" s="317"/>
      <c r="F178" s="340" t="s">
        <v>1382</v>
      </c>
      <c r="G178" s="317"/>
      <c r="H178" s="317" t="s">
        <v>1452</v>
      </c>
      <c r="I178" s="317" t="s">
        <v>1453</v>
      </c>
      <c r="J178" s="317">
        <v>1</v>
      </c>
      <c r="K178" s="365"/>
    </row>
    <row r="179" s="1" customFormat="1" ht="15" customHeight="1">
      <c r="B179" s="342"/>
      <c r="C179" s="317" t="s">
        <v>53</v>
      </c>
      <c r="D179" s="317"/>
      <c r="E179" s="317"/>
      <c r="F179" s="340" t="s">
        <v>1382</v>
      </c>
      <c r="G179" s="317"/>
      <c r="H179" s="317" t="s">
        <v>1454</v>
      </c>
      <c r="I179" s="317" t="s">
        <v>1384</v>
      </c>
      <c r="J179" s="317">
        <v>20</v>
      </c>
      <c r="K179" s="365"/>
    </row>
    <row r="180" s="1" customFormat="1" ht="15" customHeight="1">
      <c r="B180" s="342"/>
      <c r="C180" s="317" t="s">
        <v>54</v>
      </c>
      <c r="D180" s="317"/>
      <c r="E180" s="317"/>
      <c r="F180" s="340" t="s">
        <v>1382</v>
      </c>
      <c r="G180" s="317"/>
      <c r="H180" s="317" t="s">
        <v>1455</v>
      </c>
      <c r="I180" s="317" t="s">
        <v>1384</v>
      </c>
      <c r="J180" s="317">
        <v>255</v>
      </c>
      <c r="K180" s="365"/>
    </row>
    <row r="181" s="1" customFormat="1" ht="15" customHeight="1">
      <c r="B181" s="342"/>
      <c r="C181" s="317" t="s">
        <v>148</v>
      </c>
      <c r="D181" s="317"/>
      <c r="E181" s="317"/>
      <c r="F181" s="340" t="s">
        <v>1382</v>
      </c>
      <c r="G181" s="317"/>
      <c r="H181" s="317" t="s">
        <v>1346</v>
      </c>
      <c r="I181" s="317" t="s">
        <v>1384</v>
      </c>
      <c r="J181" s="317">
        <v>10</v>
      </c>
      <c r="K181" s="365"/>
    </row>
    <row r="182" s="1" customFormat="1" ht="15" customHeight="1">
      <c r="B182" s="342"/>
      <c r="C182" s="317" t="s">
        <v>149</v>
      </c>
      <c r="D182" s="317"/>
      <c r="E182" s="317"/>
      <c r="F182" s="340" t="s">
        <v>1382</v>
      </c>
      <c r="G182" s="317"/>
      <c r="H182" s="317" t="s">
        <v>1456</v>
      </c>
      <c r="I182" s="317" t="s">
        <v>1417</v>
      </c>
      <c r="J182" s="317"/>
      <c r="K182" s="365"/>
    </row>
    <row r="183" s="1" customFormat="1" ht="15" customHeight="1">
      <c r="B183" s="342"/>
      <c r="C183" s="317" t="s">
        <v>1457</v>
      </c>
      <c r="D183" s="317"/>
      <c r="E183" s="317"/>
      <c r="F183" s="340" t="s">
        <v>1382</v>
      </c>
      <c r="G183" s="317"/>
      <c r="H183" s="317" t="s">
        <v>1458</v>
      </c>
      <c r="I183" s="317" t="s">
        <v>1417</v>
      </c>
      <c r="J183" s="317"/>
      <c r="K183" s="365"/>
    </row>
    <row r="184" s="1" customFormat="1" ht="15" customHeight="1">
      <c r="B184" s="342"/>
      <c r="C184" s="317" t="s">
        <v>1446</v>
      </c>
      <c r="D184" s="317"/>
      <c r="E184" s="317"/>
      <c r="F184" s="340" t="s">
        <v>1382</v>
      </c>
      <c r="G184" s="317"/>
      <c r="H184" s="317" t="s">
        <v>1459</v>
      </c>
      <c r="I184" s="317" t="s">
        <v>1417</v>
      </c>
      <c r="J184" s="317"/>
      <c r="K184" s="365"/>
    </row>
    <row r="185" s="1" customFormat="1" ht="15" customHeight="1">
      <c r="B185" s="342"/>
      <c r="C185" s="317" t="s">
        <v>151</v>
      </c>
      <c r="D185" s="317"/>
      <c r="E185" s="317"/>
      <c r="F185" s="340" t="s">
        <v>1388</v>
      </c>
      <c r="G185" s="317"/>
      <c r="H185" s="317" t="s">
        <v>1460</v>
      </c>
      <c r="I185" s="317" t="s">
        <v>1384</v>
      </c>
      <c r="J185" s="317">
        <v>50</v>
      </c>
      <c r="K185" s="365"/>
    </row>
    <row r="186" s="1" customFormat="1" ht="15" customHeight="1">
      <c r="B186" s="342"/>
      <c r="C186" s="317" t="s">
        <v>1461</v>
      </c>
      <c r="D186" s="317"/>
      <c r="E186" s="317"/>
      <c r="F186" s="340" t="s">
        <v>1388</v>
      </c>
      <c r="G186" s="317"/>
      <c r="H186" s="317" t="s">
        <v>1462</v>
      </c>
      <c r="I186" s="317" t="s">
        <v>1463</v>
      </c>
      <c r="J186" s="317"/>
      <c r="K186" s="365"/>
    </row>
    <row r="187" s="1" customFormat="1" ht="15" customHeight="1">
      <c r="B187" s="342"/>
      <c r="C187" s="317" t="s">
        <v>1464</v>
      </c>
      <c r="D187" s="317"/>
      <c r="E187" s="317"/>
      <c r="F187" s="340" t="s">
        <v>1388</v>
      </c>
      <c r="G187" s="317"/>
      <c r="H187" s="317" t="s">
        <v>1465</v>
      </c>
      <c r="I187" s="317" t="s">
        <v>1463</v>
      </c>
      <c r="J187" s="317"/>
      <c r="K187" s="365"/>
    </row>
    <row r="188" s="1" customFormat="1" ht="15" customHeight="1">
      <c r="B188" s="342"/>
      <c r="C188" s="317" t="s">
        <v>1466</v>
      </c>
      <c r="D188" s="317"/>
      <c r="E188" s="317"/>
      <c r="F188" s="340" t="s">
        <v>1388</v>
      </c>
      <c r="G188" s="317"/>
      <c r="H188" s="317" t="s">
        <v>1467</v>
      </c>
      <c r="I188" s="317" t="s">
        <v>1463</v>
      </c>
      <c r="J188" s="317"/>
      <c r="K188" s="365"/>
    </row>
    <row r="189" s="1" customFormat="1" ht="15" customHeight="1">
      <c r="B189" s="342"/>
      <c r="C189" s="378" t="s">
        <v>1468</v>
      </c>
      <c r="D189" s="317"/>
      <c r="E189" s="317"/>
      <c r="F189" s="340" t="s">
        <v>1388</v>
      </c>
      <c r="G189" s="317"/>
      <c r="H189" s="317" t="s">
        <v>1469</v>
      </c>
      <c r="I189" s="317" t="s">
        <v>1470</v>
      </c>
      <c r="J189" s="379" t="s">
        <v>1471</v>
      </c>
      <c r="K189" s="365"/>
    </row>
    <row r="190" s="17" customFormat="1" ht="15" customHeight="1">
      <c r="B190" s="380"/>
      <c r="C190" s="381" t="s">
        <v>1472</v>
      </c>
      <c r="D190" s="382"/>
      <c r="E190" s="382"/>
      <c r="F190" s="383" t="s">
        <v>1388</v>
      </c>
      <c r="G190" s="382"/>
      <c r="H190" s="382" t="s">
        <v>1473</v>
      </c>
      <c r="I190" s="382" t="s">
        <v>1470</v>
      </c>
      <c r="J190" s="384" t="s">
        <v>1471</v>
      </c>
      <c r="K190" s="385"/>
    </row>
    <row r="191" s="1" customFormat="1" ht="15" customHeight="1">
      <c r="B191" s="342"/>
      <c r="C191" s="378" t="s">
        <v>42</v>
      </c>
      <c r="D191" s="317"/>
      <c r="E191" s="317"/>
      <c r="F191" s="340" t="s">
        <v>1382</v>
      </c>
      <c r="G191" s="317"/>
      <c r="H191" s="314" t="s">
        <v>1474</v>
      </c>
      <c r="I191" s="317" t="s">
        <v>1475</v>
      </c>
      <c r="J191" s="317"/>
      <c r="K191" s="365"/>
    </row>
    <row r="192" s="1" customFormat="1" ht="15" customHeight="1">
      <c r="B192" s="342"/>
      <c r="C192" s="378" t="s">
        <v>1476</v>
      </c>
      <c r="D192" s="317"/>
      <c r="E192" s="317"/>
      <c r="F192" s="340" t="s">
        <v>1382</v>
      </c>
      <c r="G192" s="317"/>
      <c r="H192" s="317" t="s">
        <v>1477</v>
      </c>
      <c r="I192" s="317" t="s">
        <v>1417</v>
      </c>
      <c r="J192" s="317"/>
      <c r="K192" s="365"/>
    </row>
    <row r="193" s="1" customFormat="1" ht="15" customHeight="1">
      <c r="B193" s="342"/>
      <c r="C193" s="378" t="s">
        <v>1478</v>
      </c>
      <c r="D193" s="317"/>
      <c r="E193" s="317"/>
      <c r="F193" s="340" t="s">
        <v>1382</v>
      </c>
      <c r="G193" s="317"/>
      <c r="H193" s="317" t="s">
        <v>1479</v>
      </c>
      <c r="I193" s="317" t="s">
        <v>1417</v>
      </c>
      <c r="J193" s="317"/>
      <c r="K193" s="365"/>
    </row>
    <row r="194" s="1" customFormat="1" ht="15" customHeight="1">
      <c r="B194" s="342"/>
      <c r="C194" s="378" t="s">
        <v>1480</v>
      </c>
      <c r="D194" s="317"/>
      <c r="E194" s="317"/>
      <c r="F194" s="340" t="s">
        <v>1388</v>
      </c>
      <c r="G194" s="317"/>
      <c r="H194" s="317" t="s">
        <v>1481</v>
      </c>
      <c r="I194" s="317" t="s">
        <v>1417</v>
      </c>
      <c r="J194" s="317"/>
      <c r="K194" s="365"/>
    </row>
    <row r="195" s="1" customFormat="1" ht="15" customHeight="1">
      <c r="B195" s="371"/>
      <c r="C195" s="386"/>
      <c r="D195" s="351"/>
      <c r="E195" s="351"/>
      <c r="F195" s="351"/>
      <c r="G195" s="351"/>
      <c r="H195" s="351"/>
      <c r="I195" s="351"/>
      <c r="J195" s="351"/>
      <c r="K195" s="372"/>
    </row>
    <row r="196" s="1" customFormat="1" ht="18.75" customHeight="1">
      <c r="B196" s="353"/>
      <c r="C196" s="363"/>
      <c r="D196" s="363"/>
      <c r="E196" s="363"/>
      <c r="F196" s="373"/>
      <c r="G196" s="363"/>
      <c r="H196" s="363"/>
      <c r="I196" s="363"/>
      <c r="J196" s="363"/>
      <c r="K196" s="353"/>
    </row>
    <row r="197" s="1" customFormat="1" ht="18.75" customHeight="1">
      <c r="B197" s="353"/>
      <c r="C197" s="363"/>
      <c r="D197" s="363"/>
      <c r="E197" s="363"/>
      <c r="F197" s="373"/>
      <c r="G197" s="363"/>
      <c r="H197" s="363"/>
      <c r="I197" s="363"/>
      <c r="J197" s="363"/>
      <c r="K197" s="353"/>
    </row>
    <row r="198" s="1" customFormat="1" ht="18.75" customHeight="1">
      <c r="B198" s="325"/>
      <c r="C198" s="325"/>
      <c r="D198" s="325"/>
      <c r="E198" s="325"/>
      <c r="F198" s="325"/>
      <c r="G198" s="325"/>
      <c r="H198" s="325"/>
      <c r="I198" s="325"/>
      <c r="J198" s="325"/>
      <c r="K198" s="325"/>
    </row>
    <row r="199" s="1" customFormat="1" ht="13.5">
      <c r="B199" s="304"/>
      <c r="C199" s="305"/>
      <c r="D199" s="305"/>
      <c r="E199" s="305"/>
      <c r="F199" s="305"/>
      <c r="G199" s="305"/>
      <c r="H199" s="305"/>
      <c r="I199" s="305"/>
      <c r="J199" s="305"/>
      <c r="K199" s="306"/>
    </row>
    <row r="200" s="1" customFormat="1" ht="21">
      <c r="B200" s="307"/>
      <c r="C200" s="308" t="s">
        <v>1482</v>
      </c>
      <c r="D200" s="308"/>
      <c r="E200" s="308"/>
      <c r="F200" s="308"/>
      <c r="G200" s="308"/>
      <c r="H200" s="308"/>
      <c r="I200" s="308"/>
      <c r="J200" s="308"/>
      <c r="K200" s="309"/>
    </row>
    <row r="201" s="1" customFormat="1" ht="25.5" customHeight="1">
      <c r="B201" s="307"/>
      <c r="C201" s="387" t="s">
        <v>1483</v>
      </c>
      <c r="D201" s="387"/>
      <c r="E201" s="387"/>
      <c r="F201" s="387" t="s">
        <v>1484</v>
      </c>
      <c r="G201" s="388"/>
      <c r="H201" s="387" t="s">
        <v>1485</v>
      </c>
      <c r="I201" s="387"/>
      <c r="J201" s="387"/>
      <c r="K201" s="309"/>
    </row>
    <row r="202" s="1" customFormat="1" ht="5.25" customHeight="1">
      <c r="B202" s="342"/>
      <c r="C202" s="337"/>
      <c r="D202" s="337"/>
      <c r="E202" s="337"/>
      <c r="F202" s="337"/>
      <c r="G202" s="363"/>
      <c r="H202" s="337"/>
      <c r="I202" s="337"/>
      <c r="J202" s="337"/>
      <c r="K202" s="365"/>
    </row>
    <row r="203" s="1" customFormat="1" ht="15" customHeight="1">
      <c r="B203" s="342"/>
      <c r="C203" s="317" t="s">
        <v>1475</v>
      </c>
      <c r="D203" s="317"/>
      <c r="E203" s="317"/>
      <c r="F203" s="340" t="s">
        <v>43</v>
      </c>
      <c r="G203" s="317"/>
      <c r="H203" s="317" t="s">
        <v>1486</v>
      </c>
      <c r="I203" s="317"/>
      <c r="J203" s="317"/>
      <c r="K203" s="365"/>
    </row>
    <row r="204" s="1" customFormat="1" ht="15" customHeight="1">
      <c r="B204" s="342"/>
      <c r="C204" s="317"/>
      <c r="D204" s="317"/>
      <c r="E204" s="317"/>
      <c r="F204" s="340" t="s">
        <v>44</v>
      </c>
      <c r="G204" s="317"/>
      <c r="H204" s="317" t="s">
        <v>1487</v>
      </c>
      <c r="I204" s="317"/>
      <c r="J204" s="317"/>
      <c r="K204" s="365"/>
    </row>
    <row r="205" s="1" customFormat="1" ht="15" customHeight="1">
      <c r="B205" s="342"/>
      <c r="C205" s="317"/>
      <c r="D205" s="317"/>
      <c r="E205" s="317"/>
      <c r="F205" s="340" t="s">
        <v>47</v>
      </c>
      <c r="G205" s="317"/>
      <c r="H205" s="317" t="s">
        <v>1488</v>
      </c>
      <c r="I205" s="317"/>
      <c r="J205" s="317"/>
      <c r="K205" s="365"/>
    </row>
    <row r="206" s="1" customFormat="1" ht="15" customHeight="1">
      <c r="B206" s="342"/>
      <c r="C206" s="317"/>
      <c r="D206" s="317"/>
      <c r="E206" s="317"/>
      <c r="F206" s="340" t="s">
        <v>45</v>
      </c>
      <c r="G206" s="317"/>
      <c r="H206" s="317" t="s">
        <v>1489</v>
      </c>
      <c r="I206" s="317"/>
      <c r="J206" s="317"/>
      <c r="K206" s="365"/>
    </row>
    <row r="207" s="1" customFormat="1" ht="15" customHeight="1">
      <c r="B207" s="342"/>
      <c r="C207" s="317"/>
      <c r="D207" s="317"/>
      <c r="E207" s="317"/>
      <c r="F207" s="340" t="s">
        <v>46</v>
      </c>
      <c r="G207" s="317"/>
      <c r="H207" s="317" t="s">
        <v>1490</v>
      </c>
      <c r="I207" s="317"/>
      <c r="J207" s="317"/>
      <c r="K207" s="365"/>
    </row>
    <row r="208" s="1" customFormat="1" ht="15" customHeight="1">
      <c r="B208" s="342"/>
      <c r="C208" s="317"/>
      <c r="D208" s="317"/>
      <c r="E208" s="317"/>
      <c r="F208" s="340"/>
      <c r="G208" s="317"/>
      <c r="H208" s="317"/>
      <c r="I208" s="317"/>
      <c r="J208" s="317"/>
      <c r="K208" s="365"/>
    </row>
    <row r="209" s="1" customFormat="1" ht="15" customHeight="1">
      <c r="B209" s="342"/>
      <c r="C209" s="317" t="s">
        <v>1429</v>
      </c>
      <c r="D209" s="317"/>
      <c r="E209" s="317"/>
      <c r="F209" s="340" t="s">
        <v>78</v>
      </c>
      <c r="G209" s="317"/>
      <c r="H209" s="317" t="s">
        <v>1491</v>
      </c>
      <c r="I209" s="317"/>
      <c r="J209" s="317"/>
      <c r="K209" s="365"/>
    </row>
    <row r="210" s="1" customFormat="1" ht="15" customHeight="1">
      <c r="B210" s="342"/>
      <c r="C210" s="317"/>
      <c r="D210" s="317"/>
      <c r="E210" s="317"/>
      <c r="F210" s="340" t="s">
        <v>1327</v>
      </c>
      <c r="G210" s="317"/>
      <c r="H210" s="317" t="s">
        <v>1328</v>
      </c>
      <c r="I210" s="317"/>
      <c r="J210" s="317"/>
      <c r="K210" s="365"/>
    </row>
    <row r="211" s="1" customFormat="1" ht="15" customHeight="1">
      <c r="B211" s="342"/>
      <c r="C211" s="317"/>
      <c r="D211" s="317"/>
      <c r="E211" s="317"/>
      <c r="F211" s="340" t="s">
        <v>1325</v>
      </c>
      <c r="G211" s="317"/>
      <c r="H211" s="317" t="s">
        <v>1492</v>
      </c>
      <c r="I211" s="317"/>
      <c r="J211" s="317"/>
      <c r="K211" s="365"/>
    </row>
    <row r="212" s="1" customFormat="1" ht="15" customHeight="1">
      <c r="B212" s="389"/>
      <c r="C212" s="317"/>
      <c r="D212" s="317"/>
      <c r="E212" s="317"/>
      <c r="F212" s="340" t="s">
        <v>110</v>
      </c>
      <c r="G212" s="378"/>
      <c r="H212" s="369" t="s">
        <v>111</v>
      </c>
      <c r="I212" s="369"/>
      <c r="J212" s="369"/>
      <c r="K212" s="390"/>
    </row>
    <row r="213" s="1" customFormat="1" ht="15" customHeight="1">
      <c r="B213" s="389"/>
      <c r="C213" s="317"/>
      <c r="D213" s="317"/>
      <c r="E213" s="317"/>
      <c r="F213" s="340" t="s">
        <v>1329</v>
      </c>
      <c r="G213" s="378"/>
      <c r="H213" s="369" t="s">
        <v>1493</v>
      </c>
      <c r="I213" s="369"/>
      <c r="J213" s="369"/>
      <c r="K213" s="390"/>
    </row>
    <row r="214" s="1" customFormat="1" ht="15" customHeight="1">
      <c r="B214" s="389"/>
      <c r="C214" s="317"/>
      <c r="D214" s="317"/>
      <c r="E214" s="317"/>
      <c r="F214" s="340"/>
      <c r="G214" s="378"/>
      <c r="H214" s="369"/>
      <c r="I214" s="369"/>
      <c r="J214" s="369"/>
      <c r="K214" s="390"/>
    </row>
    <row r="215" s="1" customFormat="1" ht="15" customHeight="1">
      <c r="B215" s="389"/>
      <c r="C215" s="317" t="s">
        <v>1453</v>
      </c>
      <c r="D215" s="317"/>
      <c r="E215" s="317"/>
      <c r="F215" s="340">
        <v>1</v>
      </c>
      <c r="G215" s="378"/>
      <c r="H215" s="369" t="s">
        <v>1494</v>
      </c>
      <c r="I215" s="369"/>
      <c r="J215" s="369"/>
      <c r="K215" s="390"/>
    </row>
    <row r="216" s="1" customFormat="1" ht="15" customHeight="1">
      <c r="B216" s="389"/>
      <c r="C216" s="317"/>
      <c r="D216" s="317"/>
      <c r="E216" s="317"/>
      <c r="F216" s="340">
        <v>2</v>
      </c>
      <c r="G216" s="378"/>
      <c r="H216" s="369" t="s">
        <v>1495</v>
      </c>
      <c r="I216" s="369"/>
      <c r="J216" s="369"/>
      <c r="K216" s="390"/>
    </row>
    <row r="217" s="1" customFormat="1" ht="15" customHeight="1">
      <c r="B217" s="389"/>
      <c r="C217" s="317"/>
      <c r="D217" s="317"/>
      <c r="E217" s="317"/>
      <c r="F217" s="340">
        <v>3</v>
      </c>
      <c r="G217" s="378"/>
      <c r="H217" s="369" t="s">
        <v>1496</v>
      </c>
      <c r="I217" s="369"/>
      <c r="J217" s="369"/>
      <c r="K217" s="390"/>
    </row>
    <row r="218" s="1" customFormat="1" ht="15" customHeight="1">
      <c r="B218" s="389"/>
      <c r="C218" s="317"/>
      <c r="D218" s="317"/>
      <c r="E218" s="317"/>
      <c r="F218" s="340">
        <v>4</v>
      </c>
      <c r="G218" s="378"/>
      <c r="H218" s="369" t="s">
        <v>1497</v>
      </c>
      <c r="I218" s="369"/>
      <c r="J218" s="369"/>
      <c r="K218" s="390"/>
    </row>
    <row r="219" s="1" customFormat="1" ht="12.75" customHeight="1">
      <c r="B219" s="391"/>
      <c r="C219" s="392"/>
      <c r="D219" s="392"/>
      <c r="E219" s="392"/>
      <c r="F219" s="392"/>
      <c r="G219" s="392"/>
      <c r="H219" s="392"/>
      <c r="I219" s="392"/>
      <c r="J219" s="392"/>
      <c r="K219" s="39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  <c r="AZ2" s="140" t="s">
        <v>113</v>
      </c>
      <c r="BA2" s="140" t="s">
        <v>114</v>
      </c>
      <c r="BB2" s="140" t="s">
        <v>19</v>
      </c>
      <c r="BC2" s="140" t="s">
        <v>115</v>
      </c>
      <c r="BD2" s="140" t="s">
        <v>81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81</v>
      </c>
      <c r="AZ3" s="140" t="s">
        <v>116</v>
      </c>
      <c r="BA3" s="140" t="s">
        <v>117</v>
      </c>
      <c r="BB3" s="140" t="s">
        <v>19</v>
      </c>
      <c r="BC3" s="140" t="s">
        <v>118</v>
      </c>
      <c r="BD3" s="140" t="s">
        <v>81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  <c r="AZ4" s="140" t="s">
        <v>120</v>
      </c>
      <c r="BA4" s="140" t="s">
        <v>121</v>
      </c>
      <c r="BB4" s="140" t="s">
        <v>19</v>
      </c>
      <c r="BC4" s="140" t="s">
        <v>118</v>
      </c>
      <c r="BD4" s="140" t="s">
        <v>81</v>
      </c>
    </row>
    <row r="5" s="1" customFormat="1" ht="6.96" customHeight="1">
      <c r="B5" s="22"/>
      <c r="L5" s="22"/>
      <c r="AZ5" s="140" t="s">
        <v>122</v>
      </c>
      <c r="BA5" s="140" t="s">
        <v>123</v>
      </c>
      <c r="BB5" s="140" t="s">
        <v>19</v>
      </c>
      <c r="BC5" s="140" t="s">
        <v>118</v>
      </c>
      <c r="BD5" s="140" t="s">
        <v>81</v>
      </c>
    </row>
    <row r="6" s="1" customFormat="1" ht="12" customHeight="1">
      <c r="B6" s="22"/>
      <c r="D6" s="145" t="s">
        <v>16</v>
      </c>
      <c r="L6" s="22"/>
      <c r="AZ6" s="140" t="s">
        <v>124</v>
      </c>
      <c r="BA6" s="140" t="s">
        <v>125</v>
      </c>
      <c r="BB6" s="140" t="s">
        <v>19</v>
      </c>
      <c r="BC6" s="140" t="s">
        <v>126</v>
      </c>
      <c r="BD6" s="140" t="s">
        <v>81</v>
      </c>
    </row>
    <row r="7" s="1" customFormat="1" ht="16.5" customHeight="1">
      <c r="B7" s="22"/>
      <c r="E7" s="146" t="str">
        <f>'Rekapitulace stavby'!K6</f>
        <v>Brozany nad Ohří - Mlýnský náhon v ř. km 2,191 - 2,458</v>
      </c>
      <c r="F7" s="145"/>
      <c r="G7" s="145"/>
      <c r="H7" s="145"/>
      <c r="L7" s="22"/>
    </row>
    <row r="8" s="1" customFormat="1" ht="12" customHeight="1">
      <c r="B8" s="22"/>
      <c r="D8" s="145" t="s">
        <v>127</v>
      </c>
      <c r="L8" s="22"/>
    </row>
    <row r="9" s="2" customFormat="1" ht="16.5" customHeight="1">
      <c r="A9" s="40"/>
      <c r="B9" s="46"/>
      <c r="C9" s="40"/>
      <c r="D9" s="40"/>
      <c r="E9" s="146" t="s">
        <v>128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129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130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19</v>
      </c>
      <c r="G13" s="40"/>
      <c r="H13" s="40"/>
      <c r="I13" s="145" t="s">
        <v>20</v>
      </c>
      <c r="J13" s="135" t="s">
        <v>19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21</v>
      </c>
      <c r="E14" s="40"/>
      <c r="F14" s="135" t="s">
        <v>22</v>
      </c>
      <c r="G14" s="40"/>
      <c r="H14" s="40"/>
      <c r="I14" s="145" t="s">
        <v>23</v>
      </c>
      <c r="J14" s="149" t="str">
        <f>'Rekapitulace stavby'!AN8</f>
        <v>4. 11. 2024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25</v>
      </c>
      <c r="E16" s="40"/>
      <c r="F16" s="40"/>
      <c r="G16" s="40"/>
      <c r="H16" s="40"/>
      <c r="I16" s="145" t="s">
        <v>26</v>
      </c>
      <c r="J16" s="135" t="s">
        <v>19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5" t="s">
        <v>28</v>
      </c>
      <c r="J17" s="135" t="s">
        <v>19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29</v>
      </c>
      <c r="E19" s="40"/>
      <c r="F19" s="40"/>
      <c r="G19" s="40"/>
      <c r="H19" s="40"/>
      <c r="I19" s="145" t="s">
        <v>26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28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31</v>
      </c>
      <c r="E22" s="40"/>
      <c r="F22" s="40"/>
      <c r="G22" s="40"/>
      <c r="H22" s="40"/>
      <c r="I22" s="145" t="s">
        <v>26</v>
      </c>
      <c r="J22" s="135" t="s">
        <v>19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5" t="s">
        <v>28</v>
      </c>
      <c r="J23" s="135" t="s">
        <v>19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34</v>
      </c>
      <c r="E25" s="40"/>
      <c r="F25" s="40"/>
      <c r="G25" s="40"/>
      <c r="H25" s="40"/>
      <c r="I25" s="145" t="s">
        <v>26</v>
      </c>
      <c r="J25" s="135" t="s">
        <v>19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5" t="s">
        <v>28</v>
      </c>
      <c r="J26" s="135" t="s">
        <v>19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36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38</v>
      </c>
      <c r="E32" s="40"/>
      <c r="F32" s="40"/>
      <c r="G32" s="40"/>
      <c r="H32" s="40"/>
      <c r="I32" s="40"/>
      <c r="J32" s="156">
        <f>ROUND(J96,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40</v>
      </c>
      <c r="G34" s="40"/>
      <c r="H34" s="40"/>
      <c r="I34" s="157" t="s">
        <v>39</v>
      </c>
      <c r="J34" s="157" t="s">
        <v>41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42</v>
      </c>
      <c r="E35" s="145" t="s">
        <v>43</v>
      </c>
      <c r="F35" s="159">
        <f>ROUND((SUM(BE96:BE264)),  2)</f>
        <v>0</v>
      </c>
      <c r="G35" s="40"/>
      <c r="H35" s="40"/>
      <c r="I35" s="160">
        <v>0.20999999999999999</v>
      </c>
      <c r="J35" s="159">
        <f>ROUND(((SUM(BE96:BE264))*I35),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44</v>
      </c>
      <c r="F36" s="159">
        <f>ROUND((SUM(BF96:BF264)),  2)</f>
        <v>0</v>
      </c>
      <c r="G36" s="40"/>
      <c r="H36" s="40"/>
      <c r="I36" s="160">
        <v>0.14999999999999999</v>
      </c>
      <c r="J36" s="159">
        <f>ROUND(((SUM(BF96:BF264))*I36),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45</v>
      </c>
      <c r="F37" s="159">
        <f>ROUND((SUM(BG96:BG264)),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46</v>
      </c>
      <c r="F38" s="159">
        <f>ROUND((SUM(BH96:BH264)),  2)</f>
        <v>0</v>
      </c>
      <c r="G38" s="40"/>
      <c r="H38" s="40"/>
      <c r="I38" s="160">
        <v>0.14999999999999999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47</v>
      </c>
      <c r="F39" s="159">
        <f>ROUND((SUM(BI96:BI264)),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131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2" t="str">
        <f>E7</f>
        <v>Brozany nad Ohří - Mlýnský náhon v ř. km 2,191 - 2,458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2" t="s">
        <v>128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129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 xml:space="preserve">SO 101.1 - Oprava PB opevnění  (ř. km 2,185 - 2,208)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Brozany nad Ohří</v>
      </c>
      <c r="G56" s="42"/>
      <c r="H56" s="42"/>
      <c r="I56" s="34" t="s">
        <v>23</v>
      </c>
      <c r="J56" s="74" t="str">
        <f>IF(J14="","",J14)</f>
        <v>4. 11. 2024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Městys Brozany nad Ohří</v>
      </c>
      <c r="G58" s="42"/>
      <c r="H58" s="42"/>
      <c r="I58" s="34" t="s">
        <v>31</v>
      </c>
      <c r="J58" s="38" t="str">
        <f>E23</f>
        <v>AZ Consult spol. s 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Dagmar Sedláčková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3" t="s">
        <v>132</v>
      </c>
      <c r="D61" s="174"/>
      <c r="E61" s="174"/>
      <c r="F61" s="174"/>
      <c r="G61" s="174"/>
      <c r="H61" s="174"/>
      <c r="I61" s="174"/>
      <c r="J61" s="175" t="s">
        <v>133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6" t="s">
        <v>70</v>
      </c>
      <c r="D63" s="42"/>
      <c r="E63" s="42"/>
      <c r="F63" s="42"/>
      <c r="G63" s="42"/>
      <c r="H63" s="42"/>
      <c r="I63" s="42"/>
      <c r="J63" s="104">
        <f>J96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134</v>
      </c>
    </row>
    <row r="64" s="9" customFormat="1" ht="24.96" customHeight="1">
      <c r="A64" s="9"/>
      <c r="B64" s="177"/>
      <c r="C64" s="178"/>
      <c r="D64" s="179" t="s">
        <v>135</v>
      </c>
      <c r="E64" s="180"/>
      <c r="F64" s="180"/>
      <c r="G64" s="180"/>
      <c r="H64" s="180"/>
      <c r="I64" s="180"/>
      <c r="J64" s="181">
        <f>J97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7"/>
      <c r="D65" s="184" t="s">
        <v>136</v>
      </c>
      <c r="E65" s="185"/>
      <c r="F65" s="185"/>
      <c r="G65" s="185"/>
      <c r="H65" s="185"/>
      <c r="I65" s="185"/>
      <c r="J65" s="186">
        <f>J98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7"/>
      <c r="D66" s="184" t="s">
        <v>137</v>
      </c>
      <c r="E66" s="185"/>
      <c r="F66" s="185"/>
      <c r="G66" s="185"/>
      <c r="H66" s="185"/>
      <c r="I66" s="185"/>
      <c r="J66" s="186">
        <f>J152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7"/>
      <c r="D67" s="184" t="s">
        <v>138</v>
      </c>
      <c r="E67" s="185"/>
      <c r="F67" s="185"/>
      <c r="G67" s="185"/>
      <c r="H67" s="185"/>
      <c r="I67" s="185"/>
      <c r="J67" s="186">
        <f>J174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7"/>
      <c r="D68" s="184" t="s">
        <v>139</v>
      </c>
      <c r="E68" s="185"/>
      <c r="F68" s="185"/>
      <c r="G68" s="185"/>
      <c r="H68" s="185"/>
      <c r="I68" s="185"/>
      <c r="J68" s="186">
        <f>J202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7"/>
      <c r="D69" s="184" t="s">
        <v>140</v>
      </c>
      <c r="E69" s="185"/>
      <c r="F69" s="185"/>
      <c r="G69" s="185"/>
      <c r="H69" s="185"/>
      <c r="I69" s="185"/>
      <c r="J69" s="186">
        <f>J208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7"/>
      <c r="D70" s="184" t="s">
        <v>141</v>
      </c>
      <c r="E70" s="185"/>
      <c r="F70" s="185"/>
      <c r="G70" s="185"/>
      <c r="H70" s="185"/>
      <c r="I70" s="185"/>
      <c r="J70" s="186">
        <f>J219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7"/>
      <c r="D71" s="184" t="s">
        <v>142</v>
      </c>
      <c r="E71" s="185"/>
      <c r="F71" s="185"/>
      <c r="G71" s="185"/>
      <c r="H71" s="185"/>
      <c r="I71" s="185"/>
      <c r="J71" s="186">
        <f>J245</f>
        <v>0</v>
      </c>
      <c r="K71" s="127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7"/>
      <c r="D72" s="184" t="s">
        <v>143</v>
      </c>
      <c r="E72" s="185"/>
      <c r="F72" s="185"/>
      <c r="G72" s="185"/>
      <c r="H72" s="185"/>
      <c r="I72" s="185"/>
      <c r="J72" s="186">
        <f>J258</f>
        <v>0</v>
      </c>
      <c r="K72" s="127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7"/>
      <c r="C73" s="178"/>
      <c r="D73" s="179" t="s">
        <v>144</v>
      </c>
      <c r="E73" s="180"/>
      <c r="F73" s="180"/>
      <c r="G73" s="180"/>
      <c r="H73" s="180"/>
      <c r="I73" s="180"/>
      <c r="J73" s="181">
        <f>J261</f>
        <v>0</v>
      </c>
      <c r="K73" s="178"/>
      <c r="L73" s="18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3"/>
      <c r="C74" s="127"/>
      <c r="D74" s="184" t="s">
        <v>145</v>
      </c>
      <c r="E74" s="185"/>
      <c r="F74" s="185"/>
      <c r="G74" s="185"/>
      <c r="H74" s="185"/>
      <c r="I74" s="185"/>
      <c r="J74" s="186">
        <f>J262</f>
        <v>0</v>
      </c>
      <c r="K74" s="127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80" s="2" customFormat="1" ht="6.96" customHeight="1">
      <c r="A80" s="40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4.96" customHeight="1">
      <c r="A81" s="40"/>
      <c r="B81" s="41"/>
      <c r="C81" s="25" t="s">
        <v>146</v>
      </c>
      <c r="D81" s="42"/>
      <c r="E81" s="42"/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16</v>
      </c>
      <c r="D83" s="42"/>
      <c r="E83" s="42"/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172" t="str">
        <f>E7</f>
        <v>Brozany nad Ohří - Mlýnský náhon v ř. km 2,191 - 2,458</v>
      </c>
      <c r="F84" s="34"/>
      <c r="G84" s="34"/>
      <c r="H84" s="34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" customFormat="1" ht="12" customHeight="1">
      <c r="B85" s="23"/>
      <c r="C85" s="34" t="s">
        <v>127</v>
      </c>
      <c r="D85" s="24"/>
      <c r="E85" s="24"/>
      <c r="F85" s="24"/>
      <c r="G85" s="24"/>
      <c r="H85" s="24"/>
      <c r="I85" s="24"/>
      <c r="J85" s="24"/>
      <c r="K85" s="24"/>
      <c r="L85" s="22"/>
    </row>
    <row r="86" s="2" customFormat="1" ht="16.5" customHeight="1">
      <c r="A86" s="40"/>
      <c r="B86" s="41"/>
      <c r="C86" s="42"/>
      <c r="D86" s="42"/>
      <c r="E86" s="172" t="s">
        <v>128</v>
      </c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129</v>
      </c>
      <c r="D87" s="42"/>
      <c r="E87" s="42"/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71" t="str">
        <f>E11</f>
        <v xml:space="preserve">SO 101.1 - Oprava PB opevnění  (ř. km 2,185 - 2,208)</v>
      </c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F14</f>
        <v>Brozany nad Ohří</v>
      </c>
      <c r="G90" s="42"/>
      <c r="H90" s="42"/>
      <c r="I90" s="34" t="s">
        <v>23</v>
      </c>
      <c r="J90" s="74" t="str">
        <f>IF(J14="","",J14)</f>
        <v>4. 11. 2024</v>
      </c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25.65" customHeight="1">
      <c r="A92" s="40"/>
      <c r="B92" s="41"/>
      <c r="C92" s="34" t="s">
        <v>25</v>
      </c>
      <c r="D92" s="42"/>
      <c r="E92" s="42"/>
      <c r="F92" s="29" t="str">
        <f>E17</f>
        <v>Městys Brozany nad Ohří</v>
      </c>
      <c r="G92" s="42"/>
      <c r="H92" s="42"/>
      <c r="I92" s="34" t="s">
        <v>31</v>
      </c>
      <c r="J92" s="38" t="str">
        <f>E23</f>
        <v>AZ Consult spol. s r.o.</v>
      </c>
      <c r="K92" s="42"/>
      <c r="L92" s="14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29</v>
      </c>
      <c r="D93" s="42"/>
      <c r="E93" s="42"/>
      <c r="F93" s="29" t="str">
        <f>IF(E20="","",E20)</f>
        <v>Vyplň údaj</v>
      </c>
      <c r="G93" s="42"/>
      <c r="H93" s="42"/>
      <c r="I93" s="34" t="s">
        <v>34</v>
      </c>
      <c r="J93" s="38" t="str">
        <f>E26</f>
        <v>Dagmar Sedláčková</v>
      </c>
      <c r="K93" s="42"/>
      <c r="L93" s="14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4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88"/>
      <c r="B95" s="189"/>
      <c r="C95" s="190" t="s">
        <v>147</v>
      </c>
      <c r="D95" s="191" t="s">
        <v>57</v>
      </c>
      <c r="E95" s="191" t="s">
        <v>53</v>
      </c>
      <c r="F95" s="191" t="s">
        <v>54</v>
      </c>
      <c r="G95" s="191" t="s">
        <v>148</v>
      </c>
      <c r="H95" s="191" t="s">
        <v>149</v>
      </c>
      <c r="I95" s="191" t="s">
        <v>150</v>
      </c>
      <c r="J95" s="191" t="s">
        <v>133</v>
      </c>
      <c r="K95" s="192" t="s">
        <v>151</v>
      </c>
      <c r="L95" s="193"/>
      <c r="M95" s="94" t="s">
        <v>19</v>
      </c>
      <c r="N95" s="95" t="s">
        <v>42</v>
      </c>
      <c r="O95" s="95" t="s">
        <v>152</v>
      </c>
      <c r="P95" s="95" t="s">
        <v>153</v>
      </c>
      <c r="Q95" s="95" t="s">
        <v>154</v>
      </c>
      <c r="R95" s="95" t="s">
        <v>155</v>
      </c>
      <c r="S95" s="95" t="s">
        <v>156</v>
      </c>
      <c r="T95" s="96" t="s">
        <v>157</v>
      </c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</row>
    <row r="96" s="2" customFormat="1" ht="22.8" customHeight="1">
      <c r="A96" s="40"/>
      <c r="B96" s="41"/>
      <c r="C96" s="101" t="s">
        <v>158</v>
      </c>
      <c r="D96" s="42"/>
      <c r="E96" s="42"/>
      <c r="F96" s="42"/>
      <c r="G96" s="42"/>
      <c r="H96" s="42"/>
      <c r="I96" s="42"/>
      <c r="J96" s="194">
        <f>BK96</f>
        <v>0</v>
      </c>
      <c r="K96" s="42"/>
      <c r="L96" s="46"/>
      <c r="M96" s="97"/>
      <c r="N96" s="195"/>
      <c r="O96" s="98"/>
      <c r="P96" s="196">
        <f>P97+P261</f>
        <v>0</v>
      </c>
      <c r="Q96" s="98"/>
      <c r="R96" s="196">
        <f>R97+R261</f>
        <v>224.28951412999999</v>
      </c>
      <c r="S96" s="98"/>
      <c r="T96" s="197">
        <f>T97+T261</f>
        <v>178.185768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71</v>
      </c>
      <c r="AU96" s="19" t="s">
        <v>134</v>
      </c>
      <c r="BK96" s="198">
        <f>BK97+BK261</f>
        <v>0</v>
      </c>
    </row>
    <row r="97" s="12" customFormat="1" ht="25.92" customHeight="1">
      <c r="A97" s="12"/>
      <c r="B97" s="199"/>
      <c r="C97" s="200"/>
      <c r="D97" s="201" t="s">
        <v>71</v>
      </c>
      <c r="E97" s="202" t="s">
        <v>159</v>
      </c>
      <c r="F97" s="202" t="s">
        <v>160</v>
      </c>
      <c r="G97" s="200"/>
      <c r="H97" s="200"/>
      <c r="I97" s="203"/>
      <c r="J97" s="204">
        <f>BK97</f>
        <v>0</v>
      </c>
      <c r="K97" s="200"/>
      <c r="L97" s="205"/>
      <c r="M97" s="206"/>
      <c r="N97" s="207"/>
      <c r="O97" s="207"/>
      <c r="P97" s="208">
        <f>P98+P152+P174+P202+P208+P219+P245+P258</f>
        <v>0</v>
      </c>
      <c r="Q97" s="207"/>
      <c r="R97" s="208">
        <f>R98+R152+R174+R202+R208+R219+R245+R258</f>
        <v>224.28951412999999</v>
      </c>
      <c r="S97" s="207"/>
      <c r="T97" s="209">
        <f>T98+T152+T174+T202+T208+T219+T245+T258</f>
        <v>178.185768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0" t="s">
        <v>79</v>
      </c>
      <c r="AT97" s="211" t="s">
        <v>71</v>
      </c>
      <c r="AU97" s="211" t="s">
        <v>72</v>
      </c>
      <c r="AY97" s="210" t="s">
        <v>161</v>
      </c>
      <c r="BK97" s="212">
        <f>BK98+BK152+BK174+BK202+BK208+BK219+BK245+BK258</f>
        <v>0</v>
      </c>
    </row>
    <row r="98" s="12" customFormat="1" ht="22.8" customHeight="1">
      <c r="A98" s="12"/>
      <c r="B98" s="199"/>
      <c r="C98" s="200"/>
      <c r="D98" s="201" t="s">
        <v>71</v>
      </c>
      <c r="E98" s="213" t="s">
        <v>79</v>
      </c>
      <c r="F98" s="213" t="s">
        <v>162</v>
      </c>
      <c r="G98" s="200"/>
      <c r="H98" s="200"/>
      <c r="I98" s="203"/>
      <c r="J98" s="214">
        <f>BK98</f>
        <v>0</v>
      </c>
      <c r="K98" s="200"/>
      <c r="L98" s="205"/>
      <c r="M98" s="206"/>
      <c r="N98" s="207"/>
      <c r="O98" s="207"/>
      <c r="P98" s="208">
        <f>SUM(P99:P151)</f>
        <v>0</v>
      </c>
      <c r="Q98" s="207"/>
      <c r="R98" s="208">
        <f>SUM(R99:R151)</f>
        <v>42.468415999999998</v>
      </c>
      <c r="S98" s="207"/>
      <c r="T98" s="209">
        <f>SUM(T99:T151)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0" t="s">
        <v>79</v>
      </c>
      <c r="AT98" s="211" t="s">
        <v>71</v>
      </c>
      <c r="AU98" s="211" t="s">
        <v>79</v>
      </c>
      <c r="AY98" s="210" t="s">
        <v>161</v>
      </c>
      <c r="BK98" s="212">
        <f>SUM(BK99:BK151)</f>
        <v>0</v>
      </c>
    </row>
    <row r="99" s="2" customFormat="1" ht="24.15" customHeight="1">
      <c r="A99" s="40"/>
      <c r="B99" s="41"/>
      <c r="C99" s="215" t="s">
        <v>79</v>
      </c>
      <c r="D99" s="215" t="s">
        <v>163</v>
      </c>
      <c r="E99" s="216" t="s">
        <v>164</v>
      </c>
      <c r="F99" s="217" t="s">
        <v>165</v>
      </c>
      <c r="G99" s="218" t="s">
        <v>166</v>
      </c>
      <c r="H99" s="219">
        <v>1</v>
      </c>
      <c r="I99" s="220"/>
      <c r="J99" s="221">
        <f>ROUND(I99*H99,2)</f>
        <v>0</v>
      </c>
      <c r="K99" s="217" t="s">
        <v>19</v>
      </c>
      <c r="L99" s="46"/>
      <c r="M99" s="222" t="s">
        <v>19</v>
      </c>
      <c r="N99" s="223" t="s">
        <v>43</v>
      </c>
      <c r="O99" s="86"/>
      <c r="P99" s="224">
        <f>O99*H99</f>
        <v>0</v>
      </c>
      <c r="Q99" s="224">
        <v>23.346</v>
      </c>
      <c r="R99" s="224">
        <f>Q99*H99</f>
        <v>23.346</v>
      </c>
      <c r="S99" s="224">
        <v>0</v>
      </c>
      <c r="T99" s="225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6" t="s">
        <v>167</v>
      </c>
      <c r="AT99" s="226" t="s">
        <v>163</v>
      </c>
      <c r="AU99" s="226" t="s">
        <v>81</v>
      </c>
      <c r="AY99" s="19" t="s">
        <v>161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19" t="s">
        <v>79</v>
      </c>
      <c r="BK99" s="227">
        <f>ROUND(I99*H99,2)</f>
        <v>0</v>
      </c>
      <c r="BL99" s="19" t="s">
        <v>167</v>
      </c>
      <c r="BM99" s="226" t="s">
        <v>168</v>
      </c>
    </row>
    <row r="100" s="2" customFormat="1">
      <c r="A100" s="40"/>
      <c r="B100" s="41"/>
      <c r="C100" s="42"/>
      <c r="D100" s="228" t="s">
        <v>169</v>
      </c>
      <c r="E100" s="42"/>
      <c r="F100" s="229" t="s">
        <v>170</v>
      </c>
      <c r="G100" s="42"/>
      <c r="H100" s="42"/>
      <c r="I100" s="230"/>
      <c r="J100" s="42"/>
      <c r="K100" s="42"/>
      <c r="L100" s="46"/>
      <c r="M100" s="231"/>
      <c r="N100" s="232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169</v>
      </c>
      <c r="AU100" s="19" t="s">
        <v>81</v>
      </c>
    </row>
    <row r="101" s="2" customFormat="1" ht="33" customHeight="1">
      <c r="A101" s="40"/>
      <c r="B101" s="41"/>
      <c r="C101" s="215" t="s">
        <v>81</v>
      </c>
      <c r="D101" s="215" t="s">
        <v>163</v>
      </c>
      <c r="E101" s="216" t="s">
        <v>171</v>
      </c>
      <c r="F101" s="217" t="s">
        <v>172</v>
      </c>
      <c r="G101" s="218" t="s">
        <v>173</v>
      </c>
      <c r="H101" s="219">
        <v>259.02499999999998</v>
      </c>
      <c r="I101" s="220"/>
      <c r="J101" s="221">
        <f>ROUND(I101*H101,2)</f>
        <v>0</v>
      </c>
      <c r="K101" s="217" t="s">
        <v>19</v>
      </c>
      <c r="L101" s="46"/>
      <c r="M101" s="222" t="s">
        <v>19</v>
      </c>
      <c r="N101" s="223" t="s">
        <v>43</v>
      </c>
      <c r="O101" s="86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6" t="s">
        <v>167</v>
      </c>
      <c r="AT101" s="226" t="s">
        <v>163</v>
      </c>
      <c r="AU101" s="226" t="s">
        <v>81</v>
      </c>
      <c r="AY101" s="19" t="s">
        <v>161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19" t="s">
        <v>79</v>
      </c>
      <c r="BK101" s="227">
        <f>ROUND(I101*H101,2)</f>
        <v>0</v>
      </c>
      <c r="BL101" s="19" t="s">
        <v>167</v>
      </c>
      <c r="BM101" s="226" t="s">
        <v>174</v>
      </c>
    </row>
    <row r="102" s="13" customFormat="1">
      <c r="A102" s="13"/>
      <c r="B102" s="233"/>
      <c r="C102" s="234"/>
      <c r="D102" s="228" t="s">
        <v>175</v>
      </c>
      <c r="E102" s="235" t="s">
        <v>19</v>
      </c>
      <c r="F102" s="236" t="s">
        <v>176</v>
      </c>
      <c r="G102" s="234"/>
      <c r="H102" s="235" t="s">
        <v>19</v>
      </c>
      <c r="I102" s="237"/>
      <c r="J102" s="234"/>
      <c r="K102" s="234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175</v>
      </c>
      <c r="AU102" s="242" t="s">
        <v>81</v>
      </c>
      <c r="AV102" s="13" t="s">
        <v>79</v>
      </c>
      <c r="AW102" s="13" t="s">
        <v>33</v>
      </c>
      <c r="AX102" s="13" t="s">
        <v>72</v>
      </c>
      <c r="AY102" s="242" t="s">
        <v>161</v>
      </c>
    </row>
    <row r="103" s="14" customFormat="1">
      <c r="A103" s="14"/>
      <c r="B103" s="243"/>
      <c r="C103" s="244"/>
      <c r="D103" s="228" t="s">
        <v>175</v>
      </c>
      <c r="E103" s="245" t="s">
        <v>120</v>
      </c>
      <c r="F103" s="246" t="s">
        <v>177</v>
      </c>
      <c r="G103" s="244"/>
      <c r="H103" s="247">
        <v>259.02499999999998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175</v>
      </c>
      <c r="AU103" s="253" t="s">
        <v>81</v>
      </c>
      <c r="AV103" s="14" t="s">
        <v>81</v>
      </c>
      <c r="AW103" s="14" t="s">
        <v>33</v>
      </c>
      <c r="AX103" s="14" t="s">
        <v>79</v>
      </c>
      <c r="AY103" s="253" t="s">
        <v>161</v>
      </c>
    </row>
    <row r="104" s="2" customFormat="1" ht="33" customHeight="1">
      <c r="A104" s="40"/>
      <c r="B104" s="41"/>
      <c r="C104" s="215" t="s">
        <v>178</v>
      </c>
      <c r="D104" s="215" t="s">
        <v>163</v>
      </c>
      <c r="E104" s="216" t="s">
        <v>179</v>
      </c>
      <c r="F104" s="217" t="s">
        <v>180</v>
      </c>
      <c r="G104" s="218" t="s">
        <v>173</v>
      </c>
      <c r="H104" s="219">
        <v>259.02499999999998</v>
      </c>
      <c r="I104" s="220"/>
      <c r="J104" s="221">
        <f>ROUND(I104*H104,2)</f>
        <v>0</v>
      </c>
      <c r="K104" s="217" t="s">
        <v>19</v>
      </c>
      <c r="L104" s="46"/>
      <c r="M104" s="222" t="s">
        <v>19</v>
      </c>
      <c r="N104" s="223" t="s">
        <v>43</v>
      </c>
      <c r="O104" s="86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6" t="s">
        <v>167</v>
      </c>
      <c r="AT104" s="226" t="s">
        <v>163</v>
      </c>
      <c r="AU104" s="226" t="s">
        <v>81</v>
      </c>
      <c r="AY104" s="19" t="s">
        <v>161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19" t="s">
        <v>79</v>
      </c>
      <c r="BK104" s="227">
        <f>ROUND(I104*H104,2)</f>
        <v>0</v>
      </c>
      <c r="BL104" s="19" t="s">
        <v>167</v>
      </c>
      <c r="BM104" s="226" t="s">
        <v>181</v>
      </c>
    </row>
    <row r="105" s="14" customFormat="1">
      <c r="A105" s="14"/>
      <c r="B105" s="243"/>
      <c r="C105" s="244"/>
      <c r="D105" s="228" t="s">
        <v>175</v>
      </c>
      <c r="E105" s="245" t="s">
        <v>122</v>
      </c>
      <c r="F105" s="246" t="s">
        <v>182</v>
      </c>
      <c r="G105" s="244"/>
      <c r="H105" s="247">
        <v>259.02499999999998</v>
      </c>
      <c r="I105" s="248"/>
      <c r="J105" s="244"/>
      <c r="K105" s="244"/>
      <c r="L105" s="249"/>
      <c r="M105" s="250"/>
      <c r="N105" s="251"/>
      <c r="O105" s="251"/>
      <c r="P105" s="251"/>
      <c r="Q105" s="251"/>
      <c r="R105" s="251"/>
      <c r="S105" s="251"/>
      <c r="T105" s="252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3" t="s">
        <v>175</v>
      </c>
      <c r="AU105" s="253" t="s">
        <v>81</v>
      </c>
      <c r="AV105" s="14" t="s">
        <v>81</v>
      </c>
      <c r="AW105" s="14" t="s">
        <v>33</v>
      </c>
      <c r="AX105" s="14" t="s">
        <v>79</v>
      </c>
      <c r="AY105" s="253" t="s">
        <v>161</v>
      </c>
    </row>
    <row r="106" s="2" customFormat="1" ht="37.8" customHeight="1">
      <c r="A106" s="40"/>
      <c r="B106" s="41"/>
      <c r="C106" s="215" t="s">
        <v>167</v>
      </c>
      <c r="D106" s="215" t="s">
        <v>163</v>
      </c>
      <c r="E106" s="216" t="s">
        <v>183</v>
      </c>
      <c r="F106" s="217" t="s">
        <v>184</v>
      </c>
      <c r="G106" s="218" t="s">
        <v>173</v>
      </c>
      <c r="H106" s="219">
        <v>197.809</v>
      </c>
      <c r="I106" s="220"/>
      <c r="J106" s="221">
        <f>ROUND(I106*H106,2)</f>
        <v>0</v>
      </c>
      <c r="K106" s="217" t="s">
        <v>185</v>
      </c>
      <c r="L106" s="46"/>
      <c r="M106" s="222" t="s">
        <v>19</v>
      </c>
      <c r="N106" s="223" t="s">
        <v>43</v>
      </c>
      <c r="O106" s="86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6" t="s">
        <v>167</v>
      </c>
      <c r="AT106" s="226" t="s">
        <v>163</v>
      </c>
      <c r="AU106" s="226" t="s">
        <v>81</v>
      </c>
      <c r="AY106" s="19" t="s">
        <v>161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19" t="s">
        <v>79</v>
      </c>
      <c r="BK106" s="227">
        <f>ROUND(I106*H106,2)</f>
        <v>0</v>
      </c>
      <c r="BL106" s="19" t="s">
        <v>167</v>
      </c>
      <c r="BM106" s="226" t="s">
        <v>186</v>
      </c>
    </row>
    <row r="107" s="2" customFormat="1">
      <c r="A107" s="40"/>
      <c r="B107" s="41"/>
      <c r="C107" s="42"/>
      <c r="D107" s="254" t="s">
        <v>187</v>
      </c>
      <c r="E107" s="42"/>
      <c r="F107" s="255" t="s">
        <v>188</v>
      </c>
      <c r="G107" s="42"/>
      <c r="H107" s="42"/>
      <c r="I107" s="230"/>
      <c r="J107" s="42"/>
      <c r="K107" s="42"/>
      <c r="L107" s="46"/>
      <c r="M107" s="231"/>
      <c r="N107" s="232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187</v>
      </c>
      <c r="AU107" s="19" t="s">
        <v>81</v>
      </c>
    </row>
    <row r="108" s="13" customFormat="1">
      <c r="A108" s="13"/>
      <c r="B108" s="233"/>
      <c r="C108" s="234"/>
      <c r="D108" s="228" t="s">
        <v>175</v>
      </c>
      <c r="E108" s="235" t="s">
        <v>19</v>
      </c>
      <c r="F108" s="236" t="s">
        <v>189</v>
      </c>
      <c r="G108" s="234"/>
      <c r="H108" s="235" t="s">
        <v>19</v>
      </c>
      <c r="I108" s="237"/>
      <c r="J108" s="234"/>
      <c r="K108" s="234"/>
      <c r="L108" s="238"/>
      <c r="M108" s="239"/>
      <c r="N108" s="240"/>
      <c r="O108" s="240"/>
      <c r="P108" s="240"/>
      <c r="Q108" s="240"/>
      <c r="R108" s="240"/>
      <c r="S108" s="240"/>
      <c r="T108" s="24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2" t="s">
        <v>175</v>
      </c>
      <c r="AU108" s="242" t="s">
        <v>81</v>
      </c>
      <c r="AV108" s="13" t="s">
        <v>79</v>
      </c>
      <c r="AW108" s="13" t="s">
        <v>33</v>
      </c>
      <c r="AX108" s="13" t="s">
        <v>72</v>
      </c>
      <c r="AY108" s="242" t="s">
        <v>161</v>
      </c>
    </row>
    <row r="109" s="14" customFormat="1">
      <c r="A109" s="14"/>
      <c r="B109" s="243"/>
      <c r="C109" s="244"/>
      <c r="D109" s="228" t="s">
        <v>175</v>
      </c>
      <c r="E109" s="245" t="s">
        <v>19</v>
      </c>
      <c r="F109" s="246" t="s">
        <v>190</v>
      </c>
      <c r="G109" s="244"/>
      <c r="H109" s="247">
        <v>190.94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3" t="s">
        <v>175</v>
      </c>
      <c r="AU109" s="253" t="s">
        <v>81</v>
      </c>
      <c r="AV109" s="14" t="s">
        <v>81</v>
      </c>
      <c r="AW109" s="14" t="s">
        <v>33</v>
      </c>
      <c r="AX109" s="14" t="s">
        <v>72</v>
      </c>
      <c r="AY109" s="253" t="s">
        <v>161</v>
      </c>
    </row>
    <row r="110" s="14" customFormat="1">
      <c r="A110" s="14"/>
      <c r="B110" s="243"/>
      <c r="C110" s="244"/>
      <c r="D110" s="228" t="s">
        <v>175</v>
      </c>
      <c r="E110" s="245" t="s">
        <v>19</v>
      </c>
      <c r="F110" s="246" t="s">
        <v>191</v>
      </c>
      <c r="G110" s="244"/>
      <c r="H110" s="247">
        <v>6.8689999999999998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175</v>
      </c>
      <c r="AU110" s="253" t="s">
        <v>81</v>
      </c>
      <c r="AV110" s="14" t="s">
        <v>81</v>
      </c>
      <c r="AW110" s="14" t="s">
        <v>33</v>
      </c>
      <c r="AX110" s="14" t="s">
        <v>72</v>
      </c>
      <c r="AY110" s="253" t="s">
        <v>161</v>
      </c>
    </row>
    <row r="111" s="15" customFormat="1">
      <c r="A111" s="15"/>
      <c r="B111" s="256"/>
      <c r="C111" s="257"/>
      <c r="D111" s="228" t="s">
        <v>175</v>
      </c>
      <c r="E111" s="258" t="s">
        <v>19</v>
      </c>
      <c r="F111" s="259" t="s">
        <v>192</v>
      </c>
      <c r="G111" s="257"/>
      <c r="H111" s="260">
        <v>197.809</v>
      </c>
      <c r="I111" s="261"/>
      <c r="J111" s="257"/>
      <c r="K111" s="257"/>
      <c r="L111" s="262"/>
      <c r="M111" s="263"/>
      <c r="N111" s="264"/>
      <c r="O111" s="264"/>
      <c r="P111" s="264"/>
      <c r="Q111" s="264"/>
      <c r="R111" s="264"/>
      <c r="S111" s="264"/>
      <c r="T111" s="26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6" t="s">
        <v>175</v>
      </c>
      <c r="AU111" s="266" t="s">
        <v>81</v>
      </c>
      <c r="AV111" s="15" t="s">
        <v>167</v>
      </c>
      <c r="AW111" s="15" t="s">
        <v>33</v>
      </c>
      <c r="AX111" s="15" t="s">
        <v>79</v>
      </c>
      <c r="AY111" s="266" t="s">
        <v>161</v>
      </c>
    </row>
    <row r="112" s="2" customFormat="1" ht="37.8" customHeight="1">
      <c r="A112" s="40"/>
      <c r="B112" s="41"/>
      <c r="C112" s="215" t="s">
        <v>193</v>
      </c>
      <c r="D112" s="215" t="s">
        <v>163</v>
      </c>
      <c r="E112" s="216" t="s">
        <v>194</v>
      </c>
      <c r="F112" s="217" t="s">
        <v>195</v>
      </c>
      <c r="G112" s="218" t="s">
        <v>173</v>
      </c>
      <c r="H112" s="219">
        <v>156.68600000000001</v>
      </c>
      <c r="I112" s="220"/>
      <c r="J112" s="221">
        <f>ROUND(I112*H112,2)</f>
        <v>0</v>
      </c>
      <c r="K112" s="217" t="s">
        <v>185</v>
      </c>
      <c r="L112" s="46"/>
      <c r="M112" s="222" t="s">
        <v>19</v>
      </c>
      <c r="N112" s="223" t="s">
        <v>43</v>
      </c>
      <c r="O112" s="86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6" t="s">
        <v>167</v>
      </c>
      <c r="AT112" s="226" t="s">
        <v>163</v>
      </c>
      <c r="AU112" s="226" t="s">
        <v>81</v>
      </c>
      <c r="AY112" s="19" t="s">
        <v>161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19" t="s">
        <v>79</v>
      </c>
      <c r="BK112" s="227">
        <f>ROUND(I112*H112,2)</f>
        <v>0</v>
      </c>
      <c r="BL112" s="19" t="s">
        <v>167</v>
      </c>
      <c r="BM112" s="226" t="s">
        <v>196</v>
      </c>
    </row>
    <row r="113" s="2" customFormat="1">
      <c r="A113" s="40"/>
      <c r="B113" s="41"/>
      <c r="C113" s="42"/>
      <c r="D113" s="254" t="s">
        <v>187</v>
      </c>
      <c r="E113" s="42"/>
      <c r="F113" s="255" t="s">
        <v>197</v>
      </c>
      <c r="G113" s="42"/>
      <c r="H113" s="42"/>
      <c r="I113" s="230"/>
      <c r="J113" s="42"/>
      <c r="K113" s="42"/>
      <c r="L113" s="46"/>
      <c r="M113" s="231"/>
      <c r="N113" s="232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187</v>
      </c>
      <c r="AU113" s="19" t="s">
        <v>81</v>
      </c>
    </row>
    <row r="114" s="13" customFormat="1">
      <c r="A114" s="13"/>
      <c r="B114" s="233"/>
      <c r="C114" s="234"/>
      <c r="D114" s="228" t="s">
        <v>175</v>
      </c>
      <c r="E114" s="235" t="s">
        <v>19</v>
      </c>
      <c r="F114" s="236" t="s">
        <v>198</v>
      </c>
      <c r="G114" s="234"/>
      <c r="H114" s="235" t="s">
        <v>19</v>
      </c>
      <c r="I114" s="237"/>
      <c r="J114" s="234"/>
      <c r="K114" s="234"/>
      <c r="L114" s="238"/>
      <c r="M114" s="239"/>
      <c r="N114" s="240"/>
      <c r="O114" s="240"/>
      <c r="P114" s="240"/>
      <c r="Q114" s="240"/>
      <c r="R114" s="240"/>
      <c r="S114" s="240"/>
      <c r="T114" s="24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2" t="s">
        <v>175</v>
      </c>
      <c r="AU114" s="242" t="s">
        <v>81</v>
      </c>
      <c r="AV114" s="13" t="s">
        <v>79</v>
      </c>
      <c r="AW114" s="13" t="s">
        <v>33</v>
      </c>
      <c r="AX114" s="13" t="s">
        <v>72</v>
      </c>
      <c r="AY114" s="242" t="s">
        <v>161</v>
      </c>
    </row>
    <row r="115" s="14" customFormat="1">
      <c r="A115" s="14"/>
      <c r="B115" s="243"/>
      <c r="C115" s="244"/>
      <c r="D115" s="228" t="s">
        <v>175</v>
      </c>
      <c r="E115" s="245" t="s">
        <v>19</v>
      </c>
      <c r="F115" s="246" t="s">
        <v>199</v>
      </c>
      <c r="G115" s="244"/>
      <c r="H115" s="247">
        <v>156.68600000000001</v>
      </c>
      <c r="I115" s="248"/>
      <c r="J115" s="244"/>
      <c r="K115" s="244"/>
      <c r="L115" s="249"/>
      <c r="M115" s="250"/>
      <c r="N115" s="251"/>
      <c r="O115" s="251"/>
      <c r="P115" s="251"/>
      <c r="Q115" s="251"/>
      <c r="R115" s="251"/>
      <c r="S115" s="251"/>
      <c r="T115" s="25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3" t="s">
        <v>175</v>
      </c>
      <c r="AU115" s="253" t="s">
        <v>81</v>
      </c>
      <c r="AV115" s="14" t="s">
        <v>81</v>
      </c>
      <c r="AW115" s="14" t="s">
        <v>33</v>
      </c>
      <c r="AX115" s="14" t="s">
        <v>72</v>
      </c>
      <c r="AY115" s="253" t="s">
        <v>161</v>
      </c>
    </row>
    <row r="116" s="15" customFormat="1">
      <c r="A116" s="15"/>
      <c r="B116" s="256"/>
      <c r="C116" s="257"/>
      <c r="D116" s="228" t="s">
        <v>175</v>
      </c>
      <c r="E116" s="258" t="s">
        <v>113</v>
      </c>
      <c r="F116" s="259" t="s">
        <v>192</v>
      </c>
      <c r="G116" s="257"/>
      <c r="H116" s="260">
        <v>156.68600000000001</v>
      </c>
      <c r="I116" s="261"/>
      <c r="J116" s="257"/>
      <c r="K116" s="257"/>
      <c r="L116" s="262"/>
      <c r="M116" s="263"/>
      <c r="N116" s="264"/>
      <c r="O116" s="264"/>
      <c r="P116" s="264"/>
      <c r="Q116" s="264"/>
      <c r="R116" s="264"/>
      <c r="S116" s="264"/>
      <c r="T116" s="26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6" t="s">
        <v>175</v>
      </c>
      <c r="AU116" s="266" t="s">
        <v>81</v>
      </c>
      <c r="AV116" s="15" t="s">
        <v>167</v>
      </c>
      <c r="AW116" s="15" t="s">
        <v>33</v>
      </c>
      <c r="AX116" s="15" t="s">
        <v>79</v>
      </c>
      <c r="AY116" s="266" t="s">
        <v>161</v>
      </c>
    </row>
    <row r="117" s="2" customFormat="1" ht="37.8" customHeight="1">
      <c r="A117" s="40"/>
      <c r="B117" s="41"/>
      <c r="C117" s="215" t="s">
        <v>200</v>
      </c>
      <c r="D117" s="215" t="s">
        <v>163</v>
      </c>
      <c r="E117" s="216" t="s">
        <v>201</v>
      </c>
      <c r="F117" s="217" t="s">
        <v>202</v>
      </c>
      <c r="G117" s="218" t="s">
        <v>173</v>
      </c>
      <c r="H117" s="219">
        <v>1566.8599999999999</v>
      </c>
      <c r="I117" s="220"/>
      <c r="J117" s="221">
        <f>ROUND(I117*H117,2)</f>
        <v>0</v>
      </c>
      <c r="K117" s="217" t="s">
        <v>185</v>
      </c>
      <c r="L117" s="46"/>
      <c r="M117" s="222" t="s">
        <v>19</v>
      </c>
      <c r="N117" s="223" t="s">
        <v>43</v>
      </c>
      <c r="O117" s="86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6" t="s">
        <v>167</v>
      </c>
      <c r="AT117" s="226" t="s">
        <v>163</v>
      </c>
      <c r="AU117" s="226" t="s">
        <v>81</v>
      </c>
      <c r="AY117" s="19" t="s">
        <v>161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19" t="s">
        <v>79</v>
      </c>
      <c r="BK117" s="227">
        <f>ROUND(I117*H117,2)</f>
        <v>0</v>
      </c>
      <c r="BL117" s="19" t="s">
        <v>167</v>
      </c>
      <c r="BM117" s="226" t="s">
        <v>203</v>
      </c>
    </row>
    <row r="118" s="2" customFormat="1">
      <c r="A118" s="40"/>
      <c r="B118" s="41"/>
      <c r="C118" s="42"/>
      <c r="D118" s="254" t="s">
        <v>187</v>
      </c>
      <c r="E118" s="42"/>
      <c r="F118" s="255" t="s">
        <v>204</v>
      </c>
      <c r="G118" s="42"/>
      <c r="H118" s="42"/>
      <c r="I118" s="230"/>
      <c r="J118" s="42"/>
      <c r="K118" s="42"/>
      <c r="L118" s="46"/>
      <c r="M118" s="231"/>
      <c r="N118" s="232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187</v>
      </c>
      <c r="AU118" s="19" t="s">
        <v>81</v>
      </c>
    </row>
    <row r="119" s="13" customFormat="1">
      <c r="A119" s="13"/>
      <c r="B119" s="233"/>
      <c r="C119" s="234"/>
      <c r="D119" s="228" t="s">
        <v>175</v>
      </c>
      <c r="E119" s="235" t="s">
        <v>19</v>
      </c>
      <c r="F119" s="236" t="s">
        <v>198</v>
      </c>
      <c r="G119" s="234"/>
      <c r="H119" s="235" t="s">
        <v>19</v>
      </c>
      <c r="I119" s="237"/>
      <c r="J119" s="234"/>
      <c r="K119" s="234"/>
      <c r="L119" s="238"/>
      <c r="M119" s="239"/>
      <c r="N119" s="240"/>
      <c r="O119" s="240"/>
      <c r="P119" s="240"/>
      <c r="Q119" s="240"/>
      <c r="R119" s="240"/>
      <c r="S119" s="240"/>
      <c r="T119" s="24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2" t="s">
        <v>175</v>
      </c>
      <c r="AU119" s="242" t="s">
        <v>81</v>
      </c>
      <c r="AV119" s="13" t="s">
        <v>79</v>
      </c>
      <c r="AW119" s="13" t="s">
        <v>33</v>
      </c>
      <c r="AX119" s="13" t="s">
        <v>72</v>
      </c>
      <c r="AY119" s="242" t="s">
        <v>161</v>
      </c>
    </row>
    <row r="120" s="14" customFormat="1">
      <c r="A120" s="14"/>
      <c r="B120" s="243"/>
      <c r="C120" s="244"/>
      <c r="D120" s="228" t="s">
        <v>175</v>
      </c>
      <c r="E120" s="245" t="s">
        <v>19</v>
      </c>
      <c r="F120" s="246" t="s">
        <v>199</v>
      </c>
      <c r="G120" s="244"/>
      <c r="H120" s="247">
        <v>156.68600000000001</v>
      </c>
      <c r="I120" s="248"/>
      <c r="J120" s="244"/>
      <c r="K120" s="244"/>
      <c r="L120" s="249"/>
      <c r="M120" s="250"/>
      <c r="N120" s="251"/>
      <c r="O120" s="251"/>
      <c r="P120" s="251"/>
      <c r="Q120" s="251"/>
      <c r="R120" s="251"/>
      <c r="S120" s="251"/>
      <c r="T120" s="252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3" t="s">
        <v>175</v>
      </c>
      <c r="AU120" s="253" t="s">
        <v>81</v>
      </c>
      <c r="AV120" s="14" t="s">
        <v>81</v>
      </c>
      <c r="AW120" s="14" t="s">
        <v>33</v>
      </c>
      <c r="AX120" s="14" t="s">
        <v>72</v>
      </c>
      <c r="AY120" s="253" t="s">
        <v>161</v>
      </c>
    </row>
    <row r="121" s="15" customFormat="1">
      <c r="A121" s="15"/>
      <c r="B121" s="256"/>
      <c r="C121" s="257"/>
      <c r="D121" s="228" t="s">
        <v>175</v>
      </c>
      <c r="E121" s="258" t="s">
        <v>19</v>
      </c>
      <c r="F121" s="259" t="s">
        <v>192</v>
      </c>
      <c r="G121" s="257"/>
      <c r="H121" s="260">
        <v>156.68600000000001</v>
      </c>
      <c r="I121" s="261"/>
      <c r="J121" s="257"/>
      <c r="K121" s="257"/>
      <c r="L121" s="262"/>
      <c r="M121" s="263"/>
      <c r="N121" s="264"/>
      <c r="O121" s="264"/>
      <c r="P121" s="264"/>
      <c r="Q121" s="264"/>
      <c r="R121" s="264"/>
      <c r="S121" s="264"/>
      <c r="T121" s="26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6" t="s">
        <v>175</v>
      </c>
      <c r="AU121" s="266" t="s">
        <v>81</v>
      </c>
      <c r="AV121" s="15" t="s">
        <v>167</v>
      </c>
      <c r="AW121" s="15" t="s">
        <v>33</v>
      </c>
      <c r="AX121" s="15" t="s">
        <v>79</v>
      </c>
      <c r="AY121" s="266" t="s">
        <v>161</v>
      </c>
    </row>
    <row r="122" s="14" customFormat="1">
      <c r="A122" s="14"/>
      <c r="B122" s="243"/>
      <c r="C122" s="244"/>
      <c r="D122" s="228" t="s">
        <v>175</v>
      </c>
      <c r="E122" s="244"/>
      <c r="F122" s="246" t="s">
        <v>205</v>
      </c>
      <c r="G122" s="244"/>
      <c r="H122" s="247">
        <v>1566.8599999999999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175</v>
      </c>
      <c r="AU122" s="253" t="s">
        <v>81</v>
      </c>
      <c r="AV122" s="14" t="s">
        <v>81</v>
      </c>
      <c r="AW122" s="14" t="s">
        <v>4</v>
      </c>
      <c r="AX122" s="14" t="s">
        <v>79</v>
      </c>
      <c r="AY122" s="253" t="s">
        <v>161</v>
      </c>
    </row>
    <row r="123" s="2" customFormat="1" ht="37.8" customHeight="1">
      <c r="A123" s="40"/>
      <c r="B123" s="41"/>
      <c r="C123" s="215" t="s">
        <v>206</v>
      </c>
      <c r="D123" s="215" t="s">
        <v>163</v>
      </c>
      <c r="E123" s="216" t="s">
        <v>207</v>
      </c>
      <c r="F123" s="217" t="s">
        <v>208</v>
      </c>
      <c r="G123" s="218" t="s">
        <v>173</v>
      </c>
      <c r="H123" s="219">
        <v>259.02499999999998</v>
      </c>
      <c r="I123" s="220"/>
      <c r="J123" s="221">
        <f>ROUND(I123*H123,2)</f>
        <v>0</v>
      </c>
      <c r="K123" s="217" t="s">
        <v>185</v>
      </c>
      <c r="L123" s="46"/>
      <c r="M123" s="222" t="s">
        <v>19</v>
      </c>
      <c r="N123" s="223" t="s">
        <v>43</v>
      </c>
      <c r="O123" s="86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6" t="s">
        <v>167</v>
      </c>
      <c r="AT123" s="226" t="s">
        <v>163</v>
      </c>
      <c r="AU123" s="226" t="s">
        <v>81</v>
      </c>
      <c r="AY123" s="19" t="s">
        <v>161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9" t="s">
        <v>79</v>
      </c>
      <c r="BK123" s="227">
        <f>ROUND(I123*H123,2)</f>
        <v>0</v>
      </c>
      <c r="BL123" s="19" t="s">
        <v>167</v>
      </c>
      <c r="BM123" s="226" t="s">
        <v>209</v>
      </c>
    </row>
    <row r="124" s="2" customFormat="1">
      <c r="A124" s="40"/>
      <c r="B124" s="41"/>
      <c r="C124" s="42"/>
      <c r="D124" s="254" t="s">
        <v>187</v>
      </c>
      <c r="E124" s="42"/>
      <c r="F124" s="255" t="s">
        <v>210</v>
      </c>
      <c r="G124" s="42"/>
      <c r="H124" s="42"/>
      <c r="I124" s="230"/>
      <c r="J124" s="42"/>
      <c r="K124" s="42"/>
      <c r="L124" s="46"/>
      <c r="M124" s="231"/>
      <c r="N124" s="232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187</v>
      </c>
      <c r="AU124" s="19" t="s">
        <v>81</v>
      </c>
    </row>
    <row r="125" s="14" customFormat="1">
      <c r="A125" s="14"/>
      <c r="B125" s="243"/>
      <c r="C125" s="244"/>
      <c r="D125" s="228" t="s">
        <v>175</v>
      </c>
      <c r="E125" s="245" t="s">
        <v>116</v>
      </c>
      <c r="F125" s="246" t="s">
        <v>211</v>
      </c>
      <c r="G125" s="244"/>
      <c r="H125" s="247">
        <v>259.02499999999998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175</v>
      </c>
      <c r="AU125" s="253" t="s">
        <v>81</v>
      </c>
      <c r="AV125" s="14" t="s">
        <v>81</v>
      </c>
      <c r="AW125" s="14" t="s">
        <v>33</v>
      </c>
      <c r="AX125" s="14" t="s">
        <v>79</v>
      </c>
      <c r="AY125" s="253" t="s">
        <v>161</v>
      </c>
    </row>
    <row r="126" s="2" customFormat="1" ht="37.8" customHeight="1">
      <c r="A126" s="40"/>
      <c r="B126" s="41"/>
      <c r="C126" s="215" t="s">
        <v>212</v>
      </c>
      <c r="D126" s="215" t="s">
        <v>163</v>
      </c>
      <c r="E126" s="216" t="s">
        <v>213</v>
      </c>
      <c r="F126" s="217" t="s">
        <v>214</v>
      </c>
      <c r="G126" s="218" t="s">
        <v>173</v>
      </c>
      <c r="H126" s="219">
        <v>259.02499999999998</v>
      </c>
      <c r="I126" s="220"/>
      <c r="J126" s="221">
        <f>ROUND(I126*H126,2)</f>
        <v>0</v>
      </c>
      <c r="K126" s="217" t="s">
        <v>185</v>
      </c>
      <c r="L126" s="46"/>
      <c r="M126" s="222" t="s">
        <v>19</v>
      </c>
      <c r="N126" s="223" t="s">
        <v>43</v>
      </c>
      <c r="O126" s="86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6" t="s">
        <v>167</v>
      </c>
      <c r="AT126" s="226" t="s">
        <v>163</v>
      </c>
      <c r="AU126" s="226" t="s">
        <v>81</v>
      </c>
      <c r="AY126" s="19" t="s">
        <v>161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9" t="s">
        <v>79</v>
      </c>
      <c r="BK126" s="227">
        <f>ROUND(I126*H126,2)</f>
        <v>0</v>
      </c>
      <c r="BL126" s="19" t="s">
        <v>167</v>
      </c>
      <c r="BM126" s="226" t="s">
        <v>215</v>
      </c>
    </row>
    <row r="127" s="2" customFormat="1">
      <c r="A127" s="40"/>
      <c r="B127" s="41"/>
      <c r="C127" s="42"/>
      <c r="D127" s="254" t="s">
        <v>187</v>
      </c>
      <c r="E127" s="42"/>
      <c r="F127" s="255" t="s">
        <v>216</v>
      </c>
      <c r="G127" s="42"/>
      <c r="H127" s="42"/>
      <c r="I127" s="230"/>
      <c r="J127" s="42"/>
      <c r="K127" s="42"/>
      <c r="L127" s="46"/>
      <c r="M127" s="231"/>
      <c r="N127" s="232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187</v>
      </c>
      <c r="AU127" s="19" t="s">
        <v>81</v>
      </c>
    </row>
    <row r="128" s="14" customFormat="1">
      <c r="A128" s="14"/>
      <c r="B128" s="243"/>
      <c r="C128" s="244"/>
      <c r="D128" s="228" t="s">
        <v>175</v>
      </c>
      <c r="E128" s="245" t="s">
        <v>19</v>
      </c>
      <c r="F128" s="246" t="s">
        <v>211</v>
      </c>
      <c r="G128" s="244"/>
      <c r="H128" s="247">
        <v>259.02499999999998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175</v>
      </c>
      <c r="AU128" s="253" t="s">
        <v>81</v>
      </c>
      <c r="AV128" s="14" t="s">
        <v>81</v>
      </c>
      <c r="AW128" s="14" t="s">
        <v>33</v>
      </c>
      <c r="AX128" s="14" t="s">
        <v>79</v>
      </c>
      <c r="AY128" s="253" t="s">
        <v>161</v>
      </c>
    </row>
    <row r="129" s="2" customFormat="1" ht="24.15" customHeight="1">
      <c r="A129" s="40"/>
      <c r="B129" s="41"/>
      <c r="C129" s="215" t="s">
        <v>217</v>
      </c>
      <c r="D129" s="215" t="s">
        <v>163</v>
      </c>
      <c r="E129" s="216" t="s">
        <v>218</v>
      </c>
      <c r="F129" s="217" t="s">
        <v>219</v>
      </c>
      <c r="G129" s="218" t="s">
        <v>173</v>
      </c>
      <c r="H129" s="219">
        <v>102.339</v>
      </c>
      <c r="I129" s="220"/>
      <c r="J129" s="221">
        <f>ROUND(I129*H129,2)</f>
        <v>0</v>
      </c>
      <c r="K129" s="217" t="s">
        <v>185</v>
      </c>
      <c r="L129" s="46"/>
      <c r="M129" s="222" t="s">
        <v>19</v>
      </c>
      <c r="N129" s="223" t="s">
        <v>43</v>
      </c>
      <c r="O129" s="86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6" t="s">
        <v>167</v>
      </c>
      <c r="AT129" s="226" t="s">
        <v>163</v>
      </c>
      <c r="AU129" s="226" t="s">
        <v>81</v>
      </c>
      <c r="AY129" s="19" t="s">
        <v>161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9" t="s">
        <v>79</v>
      </c>
      <c r="BK129" s="227">
        <f>ROUND(I129*H129,2)</f>
        <v>0</v>
      </c>
      <c r="BL129" s="19" t="s">
        <v>167</v>
      </c>
      <c r="BM129" s="226" t="s">
        <v>220</v>
      </c>
    </row>
    <row r="130" s="2" customFormat="1">
      <c r="A130" s="40"/>
      <c r="B130" s="41"/>
      <c r="C130" s="42"/>
      <c r="D130" s="254" t="s">
        <v>187</v>
      </c>
      <c r="E130" s="42"/>
      <c r="F130" s="255" t="s">
        <v>221</v>
      </c>
      <c r="G130" s="42"/>
      <c r="H130" s="42"/>
      <c r="I130" s="230"/>
      <c r="J130" s="42"/>
      <c r="K130" s="42"/>
      <c r="L130" s="46"/>
      <c r="M130" s="231"/>
      <c r="N130" s="232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187</v>
      </c>
      <c r="AU130" s="19" t="s">
        <v>81</v>
      </c>
    </row>
    <row r="131" s="13" customFormat="1">
      <c r="A131" s="13"/>
      <c r="B131" s="233"/>
      <c r="C131" s="234"/>
      <c r="D131" s="228" t="s">
        <v>175</v>
      </c>
      <c r="E131" s="235" t="s">
        <v>19</v>
      </c>
      <c r="F131" s="236" t="s">
        <v>222</v>
      </c>
      <c r="G131" s="234"/>
      <c r="H131" s="235" t="s">
        <v>19</v>
      </c>
      <c r="I131" s="237"/>
      <c r="J131" s="234"/>
      <c r="K131" s="234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175</v>
      </c>
      <c r="AU131" s="242" t="s">
        <v>81</v>
      </c>
      <c r="AV131" s="13" t="s">
        <v>79</v>
      </c>
      <c r="AW131" s="13" t="s">
        <v>33</v>
      </c>
      <c r="AX131" s="13" t="s">
        <v>72</v>
      </c>
      <c r="AY131" s="242" t="s">
        <v>161</v>
      </c>
    </row>
    <row r="132" s="14" customFormat="1">
      <c r="A132" s="14"/>
      <c r="B132" s="243"/>
      <c r="C132" s="244"/>
      <c r="D132" s="228" t="s">
        <v>175</v>
      </c>
      <c r="E132" s="245" t="s">
        <v>19</v>
      </c>
      <c r="F132" s="246" t="s">
        <v>124</v>
      </c>
      <c r="G132" s="244"/>
      <c r="H132" s="247">
        <v>95.469999999999999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175</v>
      </c>
      <c r="AU132" s="253" t="s">
        <v>81</v>
      </c>
      <c r="AV132" s="14" t="s">
        <v>81</v>
      </c>
      <c r="AW132" s="14" t="s">
        <v>33</v>
      </c>
      <c r="AX132" s="14" t="s">
        <v>72</v>
      </c>
      <c r="AY132" s="253" t="s">
        <v>161</v>
      </c>
    </row>
    <row r="133" s="13" customFormat="1">
      <c r="A133" s="13"/>
      <c r="B133" s="233"/>
      <c r="C133" s="234"/>
      <c r="D133" s="228" t="s">
        <v>175</v>
      </c>
      <c r="E133" s="235" t="s">
        <v>19</v>
      </c>
      <c r="F133" s="236" t="s">
        <v>223</v>
      </c>
      <c r="G133" s="234"/>
      <c r="H133" s="235" t="s">
        <v>19</v>
      </c>
      <c r="I133" s="237"/>
      <c r="J133" s="234"/>
      <c r="K133" s="234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175</v>
      </c>
      <c r="AU133" s="242" t="s">
        <v>81</v>
      </c>
      <c r="AV133" s="13" t="s">
        <v>79</v>
      </c>
      <c r="AW133" s="13" t="s">
        <v>33</v>
      </c>
      <c r="AX133" s="13" t="s">
        <v>72</v>
      </c>
      <c r="AY133" s="242" t="s">
        <v>161</v>
      </c>
    </row>
    <row r="134" s="14" customFormat="1">
      <c r="A134" s="14"/>
      <c r="B134" s="243"/>
      <c r="C134" s="244"/>
      <c r="D134" s="228" t="s">
        <v>175</v>
      </c>
      <c r="E134" s="245" t="s">
        <v>19</v>
      </c>
      <c r="F134" s="246" t="s">
        <v>224</v>
      </c>
      <c r="G134" s="244"/>
      <c r="H134" s="247">
        <v>6.8689999999999998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175</v>
      </c>
      <c r="AU134" s="253" t="s">
        <v>81</v>
      </c>
      <c r="AV134" s="14" t="s">
        <v>81</v>
      </c>
      <c r="AW134" s="14" t="s">
        <v>33</v>
      </c>
      <c r="AX134" s="14" t="s">
        <v>72</v>
      </c>
      <c r="AY134" s="253" t="s">
        <v>161</v>
      </c>
    </row>
    <row r="135" s="15" customFormat="1">
      <c r="A135" s="15"/>
      <c r="B135" s="256"/>
      <c r="C135" s="257"/>
      <c r="D135" s="228" t="s">
        <v>175</v>
      </c>
      <c r="E135" s="258" t="s">
        <v>19</v>
      </c>
      <c r="F135" s="259" t="s">
        <v>192</v>
      </c>
      <c r="G135" s="257"/>
      <c r="H135" s="260">
        <v>102.339</v>
      </c>
      <c r="I135" s="261"/>
      <c r="J135" s="257"/>
      <c r="K135" s="257"/>
      <c r="L135" s="262"/>
      <c r="M135" s="263"/>
      <c r="N135" s="264"/>
      <c r="O135" s="264"/>
      <c r="P135" s="264"/>
      <c r="Q135" s="264"/>
      <c r="R135" s="264"/>
      <c r="S135" s="264"/>
      <c r="T135" s="26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6" t="s">
        <v>175</v>
      </c>
      <c r="AU135" s="266" t="s">
        <v>81</v>
      </c>
      <c r="AV135" s="15" t="s">
        <v>167</v>
      </c>
      <c r="AW135" s="15" t="s">
        <v>33</v>
      </c>
      <c r="AX135" s="15" t="s">
        <v>79</v>
      </c>
      <c r="AY135" s="266" t="s">
        <v>161</v>
      </c>
    </row>
    <row r="136" s="2" customFormat="1" ht="24.15" customHeight="1">
      <c r="A136" s="40"/>
      <c r="B136" s="41"/>
      <c r="C136" s="215" t="s">
        <v>225</v>
      </c>
      <c r="D136" s="215" t="s">
        <v>163</v>
      </c>
      <c r="E136" s="216" t="s">
        <v>226</v>
      </c>
      <c r="F136" s="217" t="s">
        <v>227</v>
      </c>
      <c r="G136" s="218" t="s">
        <v>228</v>
      </c>
      <c r="H136" s="219">
        <v>831.42200000000003</v>
      </c>
      <c r="I136" s="220"/>
      <c r="J136" s="221">
        <f>ROUND(I136*H136,2)</f>
        <v>0</v>
      </c>
      <c r="K136" s="217" t="s">
        <v>19</v>
      </c>
      <c r="L136" s="46"/>
      <c r="M136" s="222" t="s">
        <v>19</v>
      </c>
      <c r="N136" s="223" t="s">
        <v>43</v>
      </c>
      <c r="O136" s="86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6" t="s">
        <v>167</v>
      </c>
      <c r="AT136" s="226" t="s">
        <v>163</v>
      </c>
      <c r="AU136" s="226" t="s">
        <v>81</v>
      </c>
      <c r="AY136" s="19" t="s">
        <v>161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9" t="s">
        <v>79</v>
      </c>
      <c r="BK136" s="227">
        <f>ROUND(I136*H136,2)</f>
        <v>0</v>
      </c>
      <c r="BL136" s="19" t="s">
        <v>167</v>
      </c>
      <c r="BM136" s="226" t="s">
        <v>229</v>
      </c>
    </row>
    <row r="137" s="14" customFormat="1">
      <c r="A137" s="14"/>
      <c r="B137" s="243"/>
      <c r="C137" s="244"/>
      <c r="D137" s="228" t="s">
        <v>175</v>
      </c>
      <c r="E137" s="245" t="s">
        <v>19</v>
      </c>
      <c r="F137" s="246" t="s">
        <v>230</v>
      </c>
      <c r="G137" s="244"/>
      <c r="H137" s="247">
        <v>415.71100000000001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175</v>
      </c>
      <c r="AU137" s="253" t="s">
        <v>81</v>
      </c>
      <c r="AV137" s="14" t="s">
        <v>81</v>
      </c>
      <c r="AW137" s="14" t="s">
        <v>33</v>
      </c>
      <c r="AX137" s="14" t="s">
        <v>79</v>
      </c>
      <c r="AY137" s="253" t="s">
        <v>161</v>
      </c>
    </row>
    <row r="138" s="14" customFormat="1">
      <c r="A138" s="14"/>
      <c r="B138" s="243"/>
      <c r="C138" s="244"/>
      <c r="D138" s="228" t="s">
        <v>175</v>
      </c>
      <c r="E138" s="244"/>
      <c r="F138" s="246" t="s">
        <v>231</v>
      </c>
      <c r="G138" s="244"/>
      <c r="H138" s="247">
        <v>831.42200000000003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175</v>
      </c>
      <c r="AU138" s="253" t="s">
        <v>81</v>
      </c>
      <c r="AV138" s="14" t="s">
        <v>81</v>
      </c>
      <c r="AW138" s="14" t="s">
        <v>4</v>
      </c>
      <c r="AX138" s="14" t="s">
        <v>79</v>
      </c>
      <c r="AY138" s="253" t="s">
        <v>161</v>
      </c>
    </row>
    <row r="139" s="2" customFormat="1" ht="24.15" customHeight="1">
      <c r="A139" s="40"/>
      <c r="B139" s="41"/>
      <c r="C139" s="215" t="s">
        <v>232</v>
      </c>
      <c r="D139" s="215" t="s">
        <v>163</v>
      </c>
      <c r="E139" s="216" t="s">
        <v>233</v>
      </c>
      <c r="F139" s="217" t="s">
        <v>234</v>
      </c>
      <c r="G139" s="218" t="s">
        <v>173</v>
      </c>
      <c r="H139" s="219">
        <v>95.469999999999999</v>
      </c>
      <c r="I139" s="220"/>
      <c r="J139" s="221">
        <f>ROUND(I139*H139,2)</f>
        <v>0</v>
      </c>
      <c r="K139" s="217" t="s">
        <v>185</v>
      </c>
      <c r="L139" s="46"/>
      <c r="M139" s="222" t="s">
        <v>19</v>
      </c>
      <c r="N139" s="223" t="s">
        <v>43</v>
      </c>
      <c r="O139" s="86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6" t="s">
        <v>167</v>
      </c>
      <c r="AT139" s="226" t="s">
        <v>163</v>
      </c>
      <c r="AU139" s="226" t="s">
        <v>81</v>
      </c>
      <c r="AY139" s="19" t="s">
        <v>161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9" t="s">
        <v>79</v>
      </c>
      <c r="BK139" s="227">
        <f>ROUND(I139*H139,2)</f>
        <v>0</v>
      </c>
      <c r="BL139" s="19" t="s">
        <v>167</v>
      </c>
      <c r="BM139" s="226" t="s">
        <v>235</v>
      </c>
    </row>
    <row r="140" s="2" customFormat="1">
      <c r="A140" s="40"/>
      <c r="B140" s="41"/>
      <c r="C140" s="42"/>
      <c r="D140" s="254" t="s">
        <v>187</v>
      </c>
      <c r="E140" s="42"/>
      <c r="F140" s="255" t="s">
        <v>236</v>
      </c>
      <c r="G140" s="42"/>
      <c r="H140" s="42"/>
      <c r="I140" s="230"/>
      <c r="J140" s="42"/>
      <c r="K140" s="42"/>
      <c r="L140" s="46"/>
      <c r="M140" s="231"/>
      <c r="N140" s="232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187</v>
      </c>
      <c r="AU140" s="19" t="s">
        <v>81</v>
      </c>
    </row>
    <row r="141" s="14" customFormat="1">
      <c r="A141" s="14"/>
      <c r="B141" s="243"/>
      <c r="C141" s="244"/>
      <c r="D141" s="228" t="s">
        <v>175</v>
      </c>
      <c r="E141" s="245" t="s">
        <v>124</v>
      </c>
      <c r="F141" s="246" t="s">
        <v>237</v>
      </c>
      <c r="G141" s="244"/>
      <c r="H141" s="247">
        <v>95.469999999999999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175</v>
      </c>
      <c r="AU141" s="253" t="s">
        <v>81</v>
      </c>
      <c r="AV141" s="14" t="s">
        <v>81</v>
      </c>
      <c r="AW141" s="14" t="s">
        <v>33</v>
      </c>
      <c r="AX141" s="14" t="s">
        <v>79</v>
      </c>
      <c r="AY141" s="253" t="s">
        <v>161</v>
      </c>
    </row>
    <row r="142" s="2" customFormat="1" ht="24.15" customHeight="1">
      <c r="A142" s="40"/>
      <c r="B142" s="41"/>
      <c r="C142" s="215" t="s">
        <v>238</v>
      </c>
      <c r="D142" s="215" t="s">
        <v>163</v>
      </c>
      <c r="E142" s="216" t="s">
        <v>239</v>
      </c>
      <c r="F142" s="217" t="s">
        <v>240</v>
      </c>
      <c r="G142" s="218" t="s">
        <v>241</v>
      </c>
      <c r="H142" s="219">
        <v>70.819999999999993</v>
      </c>
      <c r="I142" s="220"/>
      <c r="J142" s="221">
        <f>ROUND(I142*H142,2)</f>
        <v>0</v>
      </c>
      <c r="K142" s="217" t="s">
        <v>185</v>
      </c>
      <c r="L142" s="46"/>
      <c r="M142" s="222" t="s">
        <v>19</v>
      </c>
      <c r="N142" s="223" t="s">
        <v>43</v>
      </c>
      <c r="O142" s="86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6" t="s">
        <v>167</v>
      </c>
      <c r="AT142" s="226" t="s">
        <v>163</v>
      </c>
      <c r="AU142" s="226" t="s">
        <v>81</v>
      </c>
      <c r="AY142" s="19" t="s">
        <v>161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9" t="s">
        <v>79</v>
      </c>
      <c r="BK142" s="227">
        <f>ROUND(I142*H142,2)</f>
        <v>0</v>
      </c>
      <c r="BL142" s="19" t="s">
        <v>167</v>
      </c>
      <c r="BM142" s="226" t="s">
        <v>242</v>
      </c>
    </row>
    <row r="143" s="2" customFormat="1">
      <c r="A143" s="40"/>
      <c r="B143" s="41"/>
      <c r="C143" s="42"/>
      <c r="D143" s="254" t="s">
        <v>187</v>
      </c>
      <c r="E143" s="42"/>
      <c r="F143" s="255" t="s">
        <v>243</v>
      </c>
      <c r="G143" s="42"/>
      <c r="H143" s="42"/>
      <c r="I143" s="230"/>
      <c r="J143" s="42"/>
      <c r="K143" s="42"/>
      <c r="L143" s="46"/>
      <c r="M143" s="231"/>
      <c r="N143" s="232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187</v>
      </c>
      <c r="AU143" s="19" t="s">
        <v>81</v>
      </c>
    </row>
    <row r="144" s="14" customFormat="1">
      <c r="A144" s="14"/>
      <c r="B144" s="243"/>
      <c r="C144" s="244"/>
      <c r="D144" s="228" t="s">
        <v>175</v>
      </c>
      <c r="E144" s="245" t="s">
        <v>19</v>
      </c>
      <c r="F144" s="246" t="s">
        <v>244</v>
      </c>
      <c r="G144" s="244"/>
      <c r="H144" s="247">
        <v>70.819999999999993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175</v>
      </c>
      <c r="AU144" s="253" t="s">
        <v>81</v>
      </c>
      <c r="AV144" s="14" t="s">
        <v>81</v>
      </c>
      <c r="AW144" s="14" t="s">
        <v>33</v>
      </c>
      <c r="AX144" s="14" t="s">
        <v>79</v>
      </c>
      <c r="AY144" s="253" t="s">
        <v>161</v>
      </c>
    </row>
    <row r="145" s="2" customFormat="1" ht="16.5" customHeight="1">
      <c r="A145" s="40"/>
      <c r="B145" s="41"/>
      <c r="C145" s="267" t="s">
        <v>245</v>
      </c>
      <c r="D145" s="267" t="s">
        <v>246</v>
      </c>
      <c r="E145" s="268" t="s">
        <v>247</v>
      </c>
      <c r="F145" s="269" t="s">
        <v>248</v>
      </c>
      <c r="G145" s="270" t="s">
        <v>228</v>
      </c>
      <c r="H145" s="271">
        <v>19.120999999999999</v>
      </c>
      <c r="I145" s="272"/>
      <c r="J145" s="273">
        <f>ROUND(I145*H145,2)</f>
        <v>0</v>
      </c>
      <c r="K145" s="269" t="s">
        <v>185</v>
      </c>
      <c r="L145" s="274"/>
      <c r="M145" s="275" t="s">
        <v>19</v>
      </c>
      <c r="N145" s="276" t="s">
        <v>43</v>
      </c>
      <c r="O145" s="86"/>
      <c r="P145" s="224">
        <f>O145*H145</f>
        <v>0</v>
      </c>
      <c r="Q145" s="224">
        <v>1</v>
      </c>
      <c r="R145" s="224">
        <f>Q145*H145</f>
        <v>19.120999999999999</v>
      </c>
      <c r="S145" s="224">
        <v>0</v>
      </c>
      <c r="T145" s="225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6" t="s">
        <v>212</v>
      </c>
      <c r="AT145" s="226" t="s">
        <v>246</v>
      </c>
      <c r="AU145" s="226" t="s">
        <v>81</v>
      </c>
      <c r="AY145" s="19" t="s">
        <v>161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9" t="s">
        <v>79</v>
      </c>
      <c r="BK145" s="227">
        <f>ROUND(I145*H145,2)</f>
        <v>0</v>
      </c>
      <c r="BL145" s="19" t="s">
        <v>167</v>
      </c>
      <c r="BM145" s="226" t="s">
        <v>249</v>
      </c>
    </row>
    <row r="146" s="14" customFormat="1">
      <c r="A146" s="14"/>
      <c r="B146" s="243"/>
      <c r="C146" s="244"/>
      <c r="D146" s="228" t="s">
        <v>175</v>
      </c>
      <c r="E146" s="245" t="s">
        <v>19</v>
      </c>
      <c r="F146" s="246" t="s">
        <v>250</v>
      </c>
      <c r="G146" s="244"/>
      <c r="H146" s="247">
        <v>10.622999999999999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175</v>
      </c>
      <c r="AU146" s="253" t="s">
        <v>81</v>
      </c>
      <c r="AV146" s="14" t="s">
        <v>81</v>
      </c>
      <c r="AW146" s="14" t="s">
        <v>33</v>
      </c>
      <c r="AX146" s="14" t="s">
        <v>79</v>
      </c>
      <c r="AY146" s="253" t="s">
        <v>161</v>
      </c>
    </row>
    <row r="147" s="14" customFormat="1">
      <c r="A147" s="14"/>
      <c r="B147" s="243"/>
      <c r="C147" s="244"/>
      <c r="D147" s="228" t="s">
        <v>175</v>
      </c>
      <c r="E147" s="244"/>
      <c r="F147" s="246" t="s">
        <v>251</v>
      </c>
      <c r="G147" s="244"/>
      <c r="H147" s="247">
        <v>19.120999999999999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175</v>
      </c>
      <c r="AU147" s="253" t="s">
        <v>81</v>
      </c>
      <c r="AV147" s="14" t="s">
        <v>81</v>
      </c>
      <c r="AW147" s="14" t="s">
        <v>4</v>
      </c>
      <c r="AX147" s="14" t="s">
        <v>79</v>
      </c>
      <c r="AY147" s="253" t="s">
        <v>161</v>
      </c>
    </row>
    <row r="148" s="2" customFormat="1" ht="24.15" customHeight="1">
      <c r="A148" s="40"/>
      <c r="B148" s="41"/>
      <c r="C148" s="215" t="s">
        <v>252</v>
      </c>
      <c r="D148" s="215" t="s">
        <v>163</v>
      </c>
      <c r="E148" s="216" t="s">
        <v>253</v>
      </c>
      <c r="F148" s="217" t="s">
        <v>254</v>
      </c>
      <c r="G148" s="218" t="s">
        <v>241</v>
      </c>
      <c r="H148" s="219">
        <v>70.819999999999993</v>
      </c>
      <c r="I148" s="220"/>
      <c r="J148" s="221">
        <f>ROUND(I148*H148,2)</f>
        <v>0</v>
      </c>
      <c r="K148" s="217" t="s">
        <v>185</v>
      </c>
      <c r="L148" s="46"/>
      <c r="M148" s="222" t="s">
        <v>19</v>
      </c>
      <c r="N148" s="223" t="s">
        <v>43</v>
      </c>
      <c r="O148" s="86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6" t="s">
        <v>167</v>
      </c>
      <c r="AT148" s="226" t="s">
        <v>163</v>
      </c>
      <c r="AU148" s="226" t="s">
        <v>81</v>
      </c>
      <c r="AY148" s="19" t="s">
        <v>161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9" t="s">
        <v>79</v>
      </c>
      <c r="BK148" s="227">
        <f>ROUND(I148*H148,2)</f>
        <v>0</v>
      </c>
      <c r="BL148" s="19" t="s">
        <v>167</v>
      </c>
      <c r="BM148" s="226" t="s">
        <v>255</v>
      </c>
    </row>
    <row r="149" s="2" customFormat="1">
      <c r="A149" s="40"/>
      <c r="B149" s="41"/>
      <c r="C149" s="42"/>
      <c r="D149" s="254" t="s">
        <v>187</v>
      </c>
      <c r="E149" s="42"/>
      <c r="F149" s="255" t="s">
        <v>256</v>
      </c>
      <c r="G149" s="42"/>
      <c r="H149" s="42"/>
      <c r="I149" s="230"/>
      <c r="J149" s="42"/>
      <c r="K149" s="42"/>
      <c r="L149" s="46"/>
      <c r="M149" s="231"/>
      <c r="N149" s="232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187</v>
      </c>
      <c r="AU149" s="19" t="s">
        <v>81</v>
      </c>
    </row>
    <row r="150" s="2" customFormat="1" ht="16.5" customHeight="1">
      <c r="A150" s="40"/>
      <c r="B150" s="41"/>
      <c r="C150" s="267" t="s">
        <v>8</v>
      </c>
      <c r="D150" s="267" t="s">
        <v>246</v>
      </c>
      <c r="E150" s="268" t="s">
        <v>257</v>
      </c>
      <c r="F150" s="269" t="s">
        <v>258</v>
      </c>
      <c r="G150" s="270" t="s">
        <v>259</v>
      </c>
      <c r="H150" s="271">
        <v>1.4159999999999999</v>
      </c>
      <c r="I150" s="272"/>
      <c r="J150" s="273">
        <f>ROUND(I150*H150,2)</f>
        <v>0</v>
      </c>
      <c r="K150" s="269" t="s">
        <v>185</v>
      </c>
      <c r="L150" s="274"/>
      <c r="M150" s="275" t="s">
        <v>19</v>
      </c>
      <c r="N150" s="276" t="s">
        <v>43</v>
      </c>
      <c r="O150" s="86"/>
      <c r="P150" s="224">
        <f>O150*H150</f>
        <v>0</v>
      </c>
      <c r="Q150" s="224">
        <v>0.001</v>
      </c>
      <c r="R150" s="224">
        <f>Q150*H150</f>
        <v>0.0014159999999999999</v>
      </c>
      <c r="S150" s="224">
        <v>0</v>
      </c>
      <c r="T150" s="225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6" t="s">
        <v>212</v>
      </c>
      <c r="AT150" s="226" t="s">
        <v>246</v>
      </c>
      <c r="AU150" s="226" t="s">
        <v>81</v>
      </c>
      <c r="AY150" s="19" t="s">
        <v>161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9" t="s">
        <v>79</v>
      </c>
      <c r="BK150" s="227">
        <f>ROUND(I150*H150,2)</f>
        <v>0</v>
      </c>
      <c r="BL150" s="19" t="s">
        <v>167</v>
      </c>
      <c r="BM150" s="226" t="s">
        <v>260</v>
      </c>
    </row>
    <row r="151" s="14" customFormat="1">
      <c r="A151" s="14"/>
      <c r="B151" s="243"/>
      <c r="C151" s="244"/>
      <c r="D151" s="228" t="s">
        <v>175</v>
      </c>
      <c r="E151" s="244"/>
      <c r="F151" s="246" t="s">
        <v>261</v>
      </c>
      <c r="G151" s="244"/>
      <c r="H151" s="247">
        <v>1.4159999999999999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175</v>
      </c>
      <c r="AU151" s="253" t="s">
        <v>81</v>
      </c>
      <c r="AV151" s="14" t="s">
        <v>81</v>
      </c>
      <c r="AW151" s="14" t="s">
        <v>4</v>
      </c>
      <c r="AX151" s="14" t="s">
        <v>79</v>
      </c>
      <c r="AY151" s="253" t="s">
        <v>161</v>
      </c>
    </row>
    <row r="152" s="12" customFormat="1" ht="22.8" customHeight="1">
      <c r="A152" s="12"/>
      <c r="B152" s="199"/>
      <c r="C152" s="200"/>
      <c r="D152" s="201" t="s">
        <v>71</v>
      </c>
      <c r="E152" s="213" t="s">
        <v>81</v>
      </c>
      <c r="F152" s="213" t="s">
        <v>262</v>
      </c>
      <c r="G152" s="200"/>
      <c r="H152" s="200"/>
      <c r="I152" s="203"/>
      <c r="J152" s="214">
        <f>BK152</f>
        <v>0</v>
      </c>
      <c r="K152" s="200"/>
      <c r="L152" s="205"/>
      <c r="M152" s="206"/>
      <c r="N152" s="207"/>
      <c r="O152" s="207"/>
      <c r="P152" s="208">
        <f>SUM(P153:P173)</f>
        <v>0</v>
      </c>
      <c r="Q152" s="207"/>
      <c r="R152" s="208">
        <f>SUM(R153:R173)</f>
        <v>29.886434560000001</v>
      </c>
      <c r="S152" s="207"/>
      <c r="T152" s="209">
        <f>SUM(T153:T173)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0" t="s">
        <v>79</v>
      </c>
      <c r="AT152" s="211" t="s">
        <v>71</v>
      </c>
      <c r="AU152" s="211" t="s">
        <v>79</v>
      </c>
      <c r="AY152" s="210" t="s">
        <v>161</v>
      </c>
      <c r="BK152" s="212">
        <f>SUM(BK153:BK173)</f>
        <v>0</v>
      </c>
    </row>
    <row r="153" s="2" customFormat="1" ht="24.15" customHeight="1">
      <c r="A153" s="40"/>
      <c r="B153" s="41"/>
      <c r="C153" s="215" t="s">
        <v>263</v>
      </c>
      <c r="D153" s="215" t="s">
        <v>163</v>
      </c>
      <c r="E153" s="216" t="s">
        <v>264</v>
      </c>
      <c r="F153" s="217" t="s">
        <v>265</v>
      </c>
      <c r="G153" s="218" t="s">
        <v>173</v>
      </c>
      <c r="H153" s="219">
        <v>5.601</v>
      </c>
      <c r="I153" s="220"/>
      <c r="J153" s="221">
        <f>ROUND(I153*H153,2)</f>
        <v>0</v>
      </c>
      <c r="K153" s="217" t="s">
        <v>19</v>
      </c>
      <c r="L153" s="46"/>
      <c r="M153" s="222" t="s">
        <v>19</v>
      </c>
      <c r="N153" s="223" t="s">
        <v>43</v>
      </c>
      <c r="O153" s="86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6" t="s">
        <v>167</v>
      </c>
      <c r="AT153" s="226" t="s">
        <v>163</v>
      </c>
      <c r="AU153" s="226" t="s">
        <v>81</v>
      </c>
      <c r="AY153" s="19" t="s">
        <v>161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9" t="s">
        <v>79</v>
      </c>
      <c r="BK153" s="227">
        <f>ROUND(I153*H153,2)</f>
        <v>0</v>
      </c>
      <c r="BL153" s="19" t="s">
        <v>167</v>
      </c>
      <c r="BM153" s="226" t="s">
        <v>266</v>
      </c>
    </row>
    <row r="154" s="14" customFormat="1">
      <c r="A154" s="14"/>
      <c r="B154" s="243"/>
      <c r="C154" s="244"/>
      <c r="D154" s="228" t="s">
        <v>175</v>
      </c>
      <c r="E154" s="245" t="s">
        <v>19</v>
      </c>
      <c r="F154" s="246" t="s">
        <v>267</v>
      </c>
      <c r="G154" s="244"/>
      <c r="H154" s="247">
        <v>5.601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175</v>
      </c>
      <c r="AU154" s="253" t="s">
        <v>81</v>
      </c>
      <c r="AV154" s="14" t="s">
        <v>81</v>
      </c>
      <c r="AW154" s="14" t="s">
        <v>33</v>
      </c>
      <c r="AX154" s="14" t="s">
        <v>79</v>
      </c>
      <c r="AY154" s="253" t="s">
        <v>161</v>
      </c>
    </row>
    <row r="155" s="2" customFormat="1" ht="24.15" customHeight="1">
      <c r="A155" s="40"/>
      <c r="B155" s="41"/>
      <c r="C155" s="215" t="s">
        <v>268</v>
      </c>
      <c r="D155" s="215" t="s">
        <v>163</v>
      </c>
      <c r="E155" s="216" t="s">
        <v>269</v>
      </c>
      <c r="F155" s="217" t="s">
        <v>270</v>
      </c>
      <c r="G155" s="218" t="s">
        <v>241</v>
      </c>
      <c r="H155" s="219">
        <v>93.287999999999997</v>
      </c>
      <c r="I155" s="220"/>
      <c r="J155" s="221">
        <f>ROUND(I155*H155,2)</f>
        <v>0</v>
      </c>
      <c r="K155" s="217" t="s">
        <v>185</v>
      </c>
      <c r="L155" s="46"/>
      <c r="M155" s="222" t="s">
        <v>19</v>
      </c>
      <c r="N155" s="223" t="s">
        <v>43</v>
      </c>
      <c r="O155" s="86"/>
      <c r="P155" s="224">
        <f>O155*H155</f>
        <v>0</v>
      </c>
      <c r="Q155" s="224">
        <v>0.00027</v>
      </c>
      <c r="R155" s="224">
        <f>Q155*H155</f>
        <v>0.02518776</v>
      </c>
      <c r="S155" s="224">
        <v>0</v>
      </c>
      <c r="T155" s="225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6" t="s">
        <v>167</v>
      </c>
      <c r="AT155" s="226" t="s">
        <v>163</v>
      </c>
      <c r="AU155" s="226" t="s">
        <v>81</v>
      </c>
      <c r="AY155" s="19" t="s">
        <v>161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9" t="s">
        <v>79</v>
      </c>
      <c r="BK155" s="227">
        <f>ROUND(I155*H155,2)</f>
        <v>0</v>
      </c>
      <c r="BL155" s="19" t="s">
        <v>167</v>
      </c>
      <c r="BM155" s="226" t="s">
        <v>271</v>
      </c>
    </row>
    <row r="156" s="2" customFormat="1">
      <c r="A156" s="40"/>
      <c r="B156" s="41"/>
      <c r="C156" s="42"/>
      <c r="D156" s="254" t="s">
        <v>187</v>
      </c>
      <c r="E156" s="42"/>
      <c r="F156" s="255" t="s">
        <v>272</v>
      </c>
      <c r="G156" s="42"/>
      <c r="H156" s="42"/>
      <c r="I156" s="230"/>
      <c r="J156" s="42"/>
      <c r="K156" s="42"/>
      <c r="L156" s="46"/>
      <c r="M156" s="231"/>
      <c r="N156" s="232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187</v>
      </c>
      <c r="AU156" s="19" t="s">
        <v>81</v>
      </c>
    </row>
    <row r="157" s="13" customFormat="1">
      <c r="A157" s="13"/>
      <c r="B157" s="233"/>
      <c r="C157" s="234"/>
      <c r="D157" s="228" t="s">
        <v>175</v>
      </c>
      <c r="E157" s="235" t="s">
        <v>19</v>
      </c>
      <c r="F157" s="236" t="s">
        <v>273</v>
      </c>
      <c r="G157" s="234"/>
      <c r="H157" s="235" t="s">
        <v>19</v>
      </c>
      <c r="I157" s="237"/>
      <c r="J157" s="234"/>
      <c r="K157" s="234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175</v>
      </c>
      <c r="AU157" s="242" t="s">
        <v>81</v>
      </c>
      <c r="AV157" s="13" t="s">
        <v>79</v>
      </c>
      <c r="AW157" s="13" t="s">
        <v>33</v>
      </c>
      <c r="AX157" s="13" t="s">
        <v>72</v>
      </c>
      <c r="AY157" s="242" t="s">
        <v>161</v>
      </c>
    </row>
    <row r="158" s="14" customFormat="1">
      <c r="A158" s="14"/>
      <c r="B158" s="243"/>
      <c r="C158" s="244"/>
      <c r="D158" s="228" t="s">
        <v>175</v>
      </c>
      <c r="E158" s="245" t="s">
        <v>19</v>
      </c>
      <c r="F158" s="246" t="s">
        <v>274</v>
      </c>
      <c r="G158" s="244"/>
      <c r="H158" s="247">
        <v>93.287999999999997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175</v>
      </c>
      <c r="AU158" s="253" t="s">
        <v>81</v>
      </c>
      <c r="AV158" s="14" t="s">
        <v>81</v>
      </c>
      <c r="AW158" s="14" t="s">
        <v>33</v>
      </c>
      <c r="AX158" s="14" t="s">
        <v>72</v>
      </c>
      <c r="AY158" s="253" t="s">
        <v>161</v>
      </c>
    </row>
    <row r="159" s="15" customFormat="1">
      <c r="A159" s="15"/>
      <c r="B159" s="256"/>
      <c r="C159" s="257"/>
      <c r="D159" s="228" t="s">
        <v>175</v>
      </c>
      <c r="E159" s="258" t="s">
        <v>19</v>
      </c>
      <c r="F159" s="259" t="s">
        <v>192</v>
      </c>
      <c r="G159" s="257"/>
      <c r="H159" s="260">
        <v>93.287999999999997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6" t="s">
        <v>175</v>
      </c>
      <c r="AU159" s="266" t="s">
        <v>81</v>
      </c>
      <c r="AV159" s="15" t="s">
        <v>167</v>
      </c>
      <c r="AW159" s="15" t="s">
        <v>33</v>
      </c>
      <c r="AX159" s="15" t="s">
        <v>79</v>
      </c>
      <c r="AY159" s="266" t="s">
        <v>161</v>
      </c>
    </row>
    <row r="160" s="2" customFormat="1" ht="16.5" customHeight="1">
      <c r="A160" s="40"/>
      <c r="B160" s="41"/>
      <c r="C160" s="267" t="s">
        <v>275</v>
      </c>
      <c r="D160" s="267" t="s">
        <v>246</v>
      </c>
      <c r="E160" s="268" t="s">
        <v>276</v>
      </c>
      <c r="F160" s="269" t="s">
        <v>277</v>
      </c>
      <c r="G160" s="270" t="s">
        <v>241</v>
      </c>
      <c r="H160" s="271">
        <v>111.946</v>
      </c>
      <c r="I160" s="272"/>
      <c r="J160" s="273">
        <f>ROUND(I160*H160,2)</f>
        <v>0</v>
      </c>
      <c r="K160" s="269" t="s">
        <v>185</v>
      </c>
      <c r="L160" s="274"/>
      <c r="M160" s="275" t="s">
        <v>19</v>
      </c>
      <c r="N160" s="276" t="s">
        <v>43</v>
      </c>
      <c r="O160" s="86"/>
      <c r="P160" s="224">
        <f>O160*H160</f>
        <v>0</v>
      </c>
      <c r="Q160" s="224">
        <v>0.00029999999999999997</v>
      </c>
      <c r="R160" s="224">
        <f>Q160*H160</f>
        <v>0.033583799999999997</v>
      </c>
      <c r="S160" s="224">
        <v>0</v>
      </c>
      <c r="T160" s="225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6" t="s">
        <v>212</v>
      </c>
      <c r="AT160" s="226" t="s">
        <v>246</v>
      </c>
      <c r="AU160" s="226" t="s">
        <v>81</v>
      </c>
      <c r="AY160" s="19" t="s">
        <v>161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9" t="s">
        <v>79</v>
      </c>
      <c r="BK160" s="227">
        <f>ROUND(I160*H160,2)</f>
        <v>0</v>
      </c>
      <c r="BL160" s="19" t="s">
        <v>167</v>
      </c>
      <c r="BM160" s="226" t="s">
        <v>278</v>
      </c>
    </row>
    <row r="161" s="14" customFormat="1">
      <c r="A161" s="14"/>
      <c r="B161" s="243"/>
      <c r="C161" s="244"/>
      <c r="D161" s="228" t="s">
        <v>175</v>
      </c>
      <c r="E161" s="244"/>
      <c r="F161" s="246" t="s">
        <v>279</v>
      </c>
      <c r="G161" s="244"/>
      <c r="H161" s="247">
        <v>111.946</v>
      </c>
      <c r="I161" s="248"/>
      <c r="J161" s="244"/>
      <c r="K161" s="244"/>
      <c r="L161" s="249"/>
      <c r="M161" s="250"/>
      <c r="N161" s="251"/>
      <c r="O161" s="251"/>
      <c r="P161" s="251"/>
      <c r="Q161" s="251"/>
      <c r="R161" s="251"/>
      <c r="S161" s="251"/>
      <c r="T161" s="25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3" t="s">
        <v>175</v>
      </c>
      <c r="AU161" s="253" t="s">
        <v>81</v>
      </c>
      <c r="AV161" s="14" t="s">
        <v>81</v>
      </c>
      <c r="AW161" s="14" t="s">
        <v>4</v>
      </c>
      <c r="AX161" s="14" t="s">
        <v>79</v>
      </c>
      <c r="AY161" s="253" t="s">
        <v>161</v>
      </c>
    </row>
    <row r="162" s="2" customFormat="1" ht="16.5" customHeight="1">
      <c r="A162" s="40"/>
      <c r="B162" s="41"/>
      <c r="C162" s="215" t="s">
        <v>280</v>
      </c>
      <c r="D162" s="215" t="s">
        <v>163</v>
      </c>
      <c r="E162" s="216" t="s">
        <v>281</v>
      </c>
      <c r="F162" s="217" t="s">
        <v>282</v>
      </c>
      <c r="G162" s="218" t="s">
        <v>173</v>
      </c>
      <c r="H162" s="219">
        <v>10.218</v>
      </c>
      <c r="I162" s="220"/>
      <c r="J162" s="221">
        <f>ROUND(I162*H162,2)</f>
        <v>0</v>
      </c>
      <c r="K162" s="217" t="s">
        <v>185</v>
      </c>
      <c r="L162" s="46"/>
      <c r="M162" s="222" t="s">
        <v>19</v>
      </c>
      <c r="N162" s="223" t="s">
        <v>43</v>
      </c>
      <c r="O162" s="86"/>
      <c r="P162" s="224">
        <f>O162*H162</f>
        <v>0</v>
      </c>
      <c r="Q162" s="224">
        <v>2.3010199999999998</v>
      </c>
      <c r="R162" s="224">
        <f>Q162*H162</f>
        <v>23.51182236</v>
      </c>
      <c r="S162" s="224">
        <v>0</v>
      </c>
      <c r="T162" s="225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6" t="s">
        <v>167</v>
      </c>
      <c r="AT162" s="226" t="s">
        <v>163</v>
      </c>
      <c r="AU162" s="226" t="s">
        <v>81</v>
      </c>
      <c r="AY162" s="19" t="s">
        <v>161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9" t="s">
        <v>79</v>
      </c>
      <c r="BK162" s="227">
        <f>ROUND(I162*H162,2)</f>
        <v>0</v>
      </c>
      <c r="BL162" s="19" t="s">
        <v>167</v>
      </c>
      <c r="BM162" s="226" t="s">
        <v>283</v>
      </c>
    </row>
    <row r="163" s="2" customFormat="1">
      <c r="A163" s="40"/>
      <c r="B163" s="41"/>
      <c r="C163" s="42"/>
      <c r="D163" s="254" t="s">
        <v>187</v>
      </c>
      <c r="E163" s="42"/>
      <c r="F163" s="255" t="s">
        <v>284</v>
      </c>
      <c r="G163" s="42"/>
      <c r="H163" s="42"/>
      <c r="I163" s="230"/>
      <c r="J163" s="42"/>
      <c r="K163" s="42"/>
      <c r="L163" s="46"/>
      <c r="M163" s="231"/>
      <c r="N163" s="232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187</v>
      </c>
      <c r="AU163" s="19" t="s">
        <v>81</v>
      </c>
    </row>
    <row r="164" s="13" customFormat="1">
      <c r="A164" s="13"/>
      <c r="B164" s="233"/>
      <c r="C164" s="234"/>
      <c r="D164" s="228" t="s">
        <v>175</v>
      </c>
      <c r="E164" s="235" t="s">
        <v>19</v>
      </c>
      <c r="F164" s="236" t="s">
        <v>285</v>
      </c>
      <c r="G164" s="234"/>
      <c r="H164" s="235" t="s">
        <v>19</v>
      </c>
      <c r="I164" s="237"/>
      <c r="J164" s="234"/>
      <c r="K164" s="234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175</v>
      </c>
      <c r="AU164" s="242" t="s">
        <v>81</v>
      </c>
      <c r="AV164" s="13" t="s">
        <v>79</v>
      </c>
      <c r="AW164" s="13" t="s">
        <v>33</v>
      </c>
      <c r="AX164" s="13" t="s">
        <v>72</v>
      </c>
      <c r="AY164" s="242" t="s">
        <v>161</v>
      </c>
    </row>
    <row r="165" s="14" customFormat="1">
      <c r="A165" s="14"/>
      <c r="B165" s="243"/>
      <c r="C165" s="244"/>
      <c r="D165" s="228" t="s">
        <v>175</v>
      </c>
      <c r="E165" s="245" t="s">
        <v>19</v>
      </c>
      <c r="F165" s="246" t="s">
        <v>286</v>
      </c>
      <c r="G165" s="244"/>
      <c r="H165" s="247">
        <v>10.218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175</v>
      </c>
      <c r="AU165" s="253" t="s">
        <v>81</v>
      </c>
      <c r="AV165" s="14" t="s">
        <v>81</v>
      </c>
      <c r="AW165" s="14" t="s">
        <v>33</v>
      </c>
      <c r="AX165" s="14" t="s">
        <v>79</v>
      </c>
      <c r="AY165" s="253" t="s">
        <v>161</v>
      </c>
    </row>
    <row r="166" s="2" customFormat="1" ht="21.75" customHeight="1">
      <c r="A166" s="40"/>
      <c r="B166" s="41"/>
      <c r="C166" s="215" t="s">
        <v>287</v>
      </c>
      <c r="D166" s="215" t="s">
        <v>163</v>
      </c>
      <c r="E166" s="216" t="s">
        <v>288</v>
      </c>
      <c r="F166" s="217" t="s">
        <v>289</v>
      </c>
      <c r="G166" s="218" t="s">
        <v>290</v>
      </c>
      <c r="H166" s="219">
        <v>39</v>
      </c>
      <c r="I166" s="220"/>
      <c r="J166" s="221">
        <f>ROUND(I166*H166,2)</f>
        <v>0</v>
      </c>
      <c r="K166" s="217" t="s">
        <v>19</v>
      </c>
      <c r="L166" s="46"/>
      <c r="M166" s="222" t="s">
        <v>19</v>
      </c>
      <c r="N166" s="223" t="s">
        <v>43</v>
      </c>
      <c r="O166" s="86"/>
      <c r="P166" s="224">
        <f>O166*H166</f>
        <v>0</v>
      </c>
      <c r="Q166" s="224">
        <v>0.00032640000000000002</v>
      </c>
      <c r="R166" s="224">
        <f>Q166*H166</f>
        <v>0.012729600000000001</v>
      </c>
      <c r="S166" s="224">
        <v>0</v>
      </c>
      <c r="T166" s="225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6" t="s">
        <v>167</v>
      </c>
      <c r="AT166" s="226" t="s">
        <v>163</v>
      </c>
      <c r="AU166" s="226" t="s">
        <v>81</v>
      </c>
      <c r="AY166" s="19" t="s">
        <v>161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9" t="s">
        <v>79</v>
      </c>
      <c r="BK166" s="227">
        <f>ROUND(I166*H166,2)</f>
        <v>0</v>
      </c>
      <c r="BL166" s="19" t="s">
        <v>167</v>
      </c>
      <c r="BM166" s="226" t="s">
        <v>291</v>
      </c>
    </row>
    <row r="167" s="2" customFormat="1" ht="16.5" customHeight="1">
      <c r="A167" s="40"/>
      <c r="B167" s="41"/>
      <c r="C167" s="215" t="s">
        <v>7</v>
      </c>
      <c r="D167" s="215" t="s">
        <v>163</v>
      </c>
      <c r="E167" s="216" t="s">
        <v>292</v>
      </c>
      <c r="F167" s="217" t="s">
        <v>293</v>
      </c>
      <c r="G167" s="218" t="s">
        <v>290</v>
      </c>
      <c r="H167" s="219">
        <v>8.8000000000000007</v>
      </c>
      <c r="I167" s="220"/>
      <c r="J167" s="221">
        <f>ROUND(I167*H167,2)</f>
        <v>0</v>
      </c>
      <c r="K167" s="217" t="s">
        <v>19</v>
      </c>
      <c r="L167" s="46"/>
      <c r="M167" s="222" t="s">
        <v>19</v>
      </c>
      <c r="N167" s="223" t="s">
        <v>43</v>
      </c>
      <c r="O167" s="86"/>
      <c r="P167" s="224">
        <f>O167*H167</f>
        <v>0</v>
      </c>
      <c r="Q167" s="224">
        <v>0.0031800000000000001</v>
      </c>
      <c r="R167" s="224">
        <f>Q167*H167</f>
        <v>0.027984000000000002</v>
      </c>
      <c r="S167" s="224">
        <v>0</v>
      </c>
      <c r="T167" s="225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6" t="s">
        <v>167</v>
      </c>
      <c r="AT167" s="226" t="s">
        <v>163</v>
      </c>
      <c r="AU167" s="226" t="s">
        <v>81</v>
      </c>
      <c r="AY167" s="19" t="s">
        <v>161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9" t="s">
        <v>79</v>
      </c>
      <c r="BK167" s="227">
        <f>ROUND(I167*H167,2)</f>
        <v>0</v>
      </c>
      <c r="BL167" s="19" t="s">
        <v>167</v>
      </c>
      <c r="BM167" s="226" t="s">
        <v>294</v>
      </c>
    </row>
    <row r="168" s="14" customFormat="1">
      <c r="A168" s="14"/>
      <c r="B168" s="243"/>
      <c r="C168" s="244"/>
      <c r="D168" s="228" t="s">
        <v>175</v>
      </c>
      <c r="E168" s="245" t="s">
        <v>19</v>
      </c>
      <c r="F168" s="246" t="s">
        <v>295</v>
      </c>
      <c r="G168" s="244"/>
      <c r="H168" s="247">
        <v>8.8000000000000007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175</v>
      </c>
      <c r="AU168" s="253" t="s">
        <v>81</v>
      </c>
      <c r="AV168" s="14" t="s">
        <v>81</v>
      </c>
      <c r="AW168" s="14" t="s">
        <v>33</v>
      </c>
      <c r="AX168" s="14" t="s">
        <v>79</v>
      </c>
      <c r="AY168" s="253" t="s">
        <v>161</v>
      </c>
    </row>
    <row r="169" s="2" customFormat="1" ht="24.15" customHeight="1">
      <c r="A169" s="40"/>
      <c r="B169" s="41"/>
      <c r="C169" s="215" t="s">
        <v>296</v>
      </c>
      <c r="D169" s="215" t="s">
        <v>163</v>
      </c>
      <c r="E169" s="216" t="s">
        <v>297</v>
      </c>
      <c r="F169" s="217" t="s">
        <v>298</v>
      </c>
      <c r="G169" s="218" t="s">
        <v>241</v>
      </c>
      <c r="H169" s="219">
        <v>6.3380000000000001</v>
      </c>
      <c r="I169" s="220"/>
      <c r="J169" s="221">
        <f>ROUND(I169*H169,2)</f>
        <v>0</v>
      </c>
      <c r="K169" s="217" t="s">
        <v>185</v>
      </c>
      <c r="L169" s="46"/>
      <c r="M169" s="222" t="s">
        <v>19</v>
      </c>
      <c r="N169" s="223" t="s">
        <v>43</v>
      </c>
      <c r="O169" s="86"/>
      <c r="P169" s="224">
        <f>O169*H169</f>
        <v>0</v>
      </c>
      <c r="Q169" s="224">
        <v>0.99007999999999996</v>
      </c>
      <c r="R169" s="224">
        <f>Q169*H169</f>
        <v>6.2751270400000001</v>
      </c>
      <c r="S169" s="224">
        <v>0</v>
      </c>
      <c r="T169" s="225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6" t="s">
        <v>167</v>
      </c>
      <c r="AT169" s="226" t="s">
        <v>163</v>
      </c>
      <c r="AU169" s="226" t="s">
        <v>81</v>
      </c>
      <c r="AY169" s="19" t="s">
        <v>161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9" t="s">
        <v>79</v>
      </c>
      <c r="BK169" s="227">
        <f>ROUND(I169*H169,2)</f>
        <v>0</v>
      </c>
      <c r="BL169" s="19" t="s">
        <v>167</v>
      </c>
      <c r="BM169" s="226" t="s">
        <v>299</v>
      </c>
    </row>
    <row r="170" s="2" customFormat="1">
      <c r="A170" s="40"/>
      <c r="B170" s="41"/>
      <c r="C170" s="42"/>
      <c r="D170" s="254" t="s">
        <v>187</v>
      </c>
      <c r="E170" s="42"/>
      <c r="F170" s="255" t="s">
        <v>300</v>
      </c>
      <c r="G170" s="42"/>
      <c r="H170" s="42"/>
      <c r="I170" s="230"/>
      <c r="J170" s="42"/>
      <c r="K170" s="42"/>
      <c r="L170" s="46"/>
      <c r="M170" s="231"/>
      <c r="N170" s="232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187</v>
      </c>
      <c r="AU170" s="19" t="s">
        <v>81</v>
      </c>
    </row>
    <row r="171" s="13" customFormat="1">
      <c r="A171" s="13"/>
      <c r="B171" s="233"/>
      <c r="C171" s="234"/>
      <c r="D171" s="228" t="s">
        <v>175</v>
      </c>
      <c r="E171" s="235" t="s">
        <v>19</v>
      </c>
      <c r="F171" s="236" t="s">
        <v>301</v>
      </c>
      <c r="G171" s="234"/>
      <c r="H171" s="235" t="s">
        <v>19</v>
      </c>
      <c r="I171" s="237"/>
      <c r="J171" s="234"/>
      <c r="K171" s="234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175</v>
      </c>
      <c r="AU171" s="242" t="s">
        <v>81</v>
      </c>
      <c r="AV171" s="13" t="s">
        <v>79</v>
      </c>
      <c r="AW171" s="13" t="s">
        <v>33</v>
      </c>
      <c r="AX171" s="13" t="s">
        <v>72</v>
      </c>
      <c r="AY171" s="242" t="s">
        <v>161</v>
      </c>
    </row>
    <row r="172" s="13" customFormat="1">
      <c r="A172" s="13"/>
      <c r="B172" s="233"/>
      <c r="C172" s="234"/>
      <c r="D172" s="228" t="s">
        <v>175</v>
      </c>
      <c r="E172" s="235" t="s">
        <v>19</v>
      </c>
      <c r="F172" s="236" t="s">
        <v>302</v>
      </c>
      <c r="G172" s="234"/>
      <c r="H172" s="235" t="s">
        <v>19</v>
      </c>
      <c r="I172" s="237"/>
      <c r="J172" s="234"/>
      <c r="K172" s="234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175</v>
      </c>
      <c r="AU172" s="242" t="s">
        <v>81</v>
      </c>
      <c r="AV172" s="13" t="s">
        <v>79</v>
      </c>
      <c r="AW172" s="13" t="s">
        <v>33</v>
      </c>
      <c r="AX172" s="13" t="s">
        <v>72</v>
      </c>
      <c r="AY172" s="242" t="s">
        <v>161</v>
      </c>
    </row>
    <row r="173" s="14" customFormat="1">
      <c r="A173" s="14"/>
      <c r="B173" s="243"/>
      <c r="C173" s="244"/>
      <c r="D173" s="228" t="s">
        <v>175</v>
      </c>
      <c r="E173" s="245" t="s">
        <v>19</v>
      </c>
      <c r="F173" s="246" t="s">
        <v>303</v>
      </c>
      <c r="G173" s="244"/>
      <c r="H173" s="247">
        <v>6.3380000000000001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175</v>
      </c>
      <c r="AU173" s="253" t="s">
        <v>81</v>
      </c>
      <c r="AV173" s="14" t="s">
        <v>81</v>
      </c>
      <c r="AW173" s="14" t="s">
        <v>33</v>
      </c>
      <c r="AX173" s="14" t="s">
        <v>79</v>
      </c>
      <c r="AY173" s="253" t="s">
        <v>161</v>
      </c>
    </row>
    <row r="174" s="12" customFormat="1" ht="22.8" customHeight="1">
      <c r="A174" s="12"/>
      <c r="B174" s="199"/>
      <c r="C174" s="200"/>
      <c r="D174" s="201" t="s">
        <v>71</v>
      </c>
      <c r="E174" s="213" t="s">
        <v>178</v>
      </c>
      <c r="F174" s="213" t="s">
        <v>304</v>
      </c>
      <c r="G174" s="200"/>
      <c r="H174" s="200"/>
      <c r="I174" s="203"/>
      <c r="J174" s="214">
        <f>BK174</f>
        <v>0</v>
      </c>
      <c r="K174" s="200"/>
      <c r="L174" s="205"/>
      <c r="M174" s="206"/>
      <c r="N174" s="207"/>
      <c r="O174" s="207"/>
      <c r="P174" s="208">
        <f>SUM(P175:P201)</f>
        <v>0</v>
      </c>
      <c r="Q174" s="207"/>
      <c r="R174" s="208">
        <f>SUM(R175:R201)</f>
        <v>98.495347219999999</v>
      </c>
      <c r="S174" s="207"/>
      <c r="T174" s="209">
        <f>SUM(T175:T201)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0" t="s">
        <v>79</v>
      </c>
      <c r="AT174" s="211" t="s">
        <v>71</v>
      </c>
      <c r="AU174" s="211" t="s">
        <v>79</v>
      </c>
      <c r="AY174" s="210" t="s">
        <v>161</v>
      </c>
      <c r="BK174" s="212">
        <f>SUM(BK175:BK201)</f>
        <v>0</v>
      </c>
    </row>
    <row r="175" s="2" customFormat="1" ht="44.25" customHeight="1">
      <c r="A175" s="40"/>
      <c r="B175" s="41"/>
      <c r="C175" s="215" t="s">
        <v>305</v>
      </c>
      <c r="D175" s="215" t="s">
        <v>163</v>
      </c>
      <c r="E175" s="216" t="s">
        <v>306</v>
      </c>
      <c r="F175" s="217" t="s">
        <v>307</v>
      </c>
      <c r="G175" s="218" t="s">
        <v>173</v>
      </c>
      <c r="H175" s="219">
        <v>30.440000000000001</v>
      </c>
      <c r="I175" s="220"/>
      <c r="J175" s="221">
        <f>ROUND(I175*H175,2)</f>
        <v>0</v>
      </c>
      <c r="K175" s="217" t="s">
        <v>185</v>
      </c>
      <c r="L175" s="46"/>
      <c r="M175" s="222" t="s">
        <v>19</v>
      </c>
      <c r="N175" s="223" t="s">
        <v>43</v>
      </c>
      <c r="O175" s="86"/>
      <c r="P175" s="224">
        <f>O175*H175</f>
        <v>0</v>
      </c>
      <c r="Q175" s="224">
        <v>3.11388</v>
      </c>
      <c r="R175" s="224">
        <f>Q175*H175</f>
        <v>94.786507200000003</v>
      </c>
      <c r="S175" s="224">
        <v>0</v>
      </c>
      <c r="T175" s="225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6" t="s">
        <v>167</v>
      </c>
      <c r="AT175" s="226" t="s">
        <v>163</v>
      </c>
      <c r="AU175" s="226" t="s">
        <v>81</v>
      </c>
      <c r="AY175" s="19" t="s">
        <v>161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9" t="s">
        <v>79</v>
      </c>
      <c r="BK175" s="227">
        <f>ROUND(I175*H175,2)</f>
        <v>0</v>
      </c>
      <c r="BL175" s="19" t="s">
        <v>167</v>
      </c>
      <c r="BM175" s="226" t="s">
        <v>308</v>
      </c>
    </row>
    <row r="176" s="2" customFormat="1">
      <c r="A176" s="40"/>
      <c r="B176" s="41"/>
      <c r="C176" s="42"/>
      <c r="D176" s="254" t="s">
        <v>187</v>
      </c>
      <c r="E176" s="42"/>
      <c r="F176" s="255" t="s">
        <v>309</v>
      </c>
      <c r="G176" s="42"/>
      <c r="H176" s="42"/>
      <c r="I176" s="230"/>
      <c r="J176" s="42"/>
      <c r="K176" s="42"/>
      <c r="L176" s="46"/>
      <c r="M176" s="231"/>
      <c r="N176" s="232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187</v>
      </c>
      <c r="AU176" s="19" t="s">
        <v>81</v>
      </c>
    </row>
    <row r="177" s="13" customFormat="1">
      <c r="A177" s="13"/>
      <c r="B177" s="233"/>
      <c r="C177" s="234"/>
      <c r="D177" s="228" t="s">
        <v>175</v>
      </c>
      <c r="E177" s="235" t="s">
        <v>19</v>
      </c>
      <c r="F177" s="236" t="s">
        <v>310</v>
      </c>
      <c r="G177" s="234"/>
      <c r="H177" s="235" t="s">
        <v>19</v>
      </c>
      <c r="I177" s="237"/>
      <c r="J177" s="234"/>
      <c r="K177" s="234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175</v>
      </c>
      <c r="AU177" s="242" t="s">
        <v>81</v>
      </c>
      <c r="AV177" s="13" t="s">
        <v>79</v>
      </c>
      <c r="AW177" s="13" t="s">
        <v>33</v>
      </c>
      <c r="AX177" s="13" t="s">
        <v>72</v>
      </c>
      <c r="AY177" s="242" t="s">
        <v>161</v>
      </c>
    </row>
    <row r="178" s="14" customFormat="1">
      <c r="A178" s="14"/>
      <c r="B178" s="243"/>
      <c r="C178" s="244"/>
      <c r="D178" s="228" t="s">
        <v>175</v>
      </c>
      <c r="E178" s="245" t="s">
        <v>19</v>
      </c>
      <c r="F178" s="246" t="s">
        <v>311</v>
      </c>
      <c r="G178" s="244"/>
      <c r="H178" s="247">
        <v>30.440000000000001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175</v>
      </c>
      <c r="AU178" s="253" t="s">
        <v>81</v>
      </c>
      <c r="AV178" s="14" t="s">
        <v>81</v>
      </c>
      <c r="AW178" s="14" t="s">
        <v>33</v>
      </c>
      <c r="AX178" s="14" t="s">
        <v>79</v>
      </c>
      <c r="AY178" s="253" t="s">
        <v>161</v>
      </c>
    </row>
    <row r="179" s="2" customFormat="1" ht="37.8" customHeight="1">
      <c r="A179" s="40"/>
      <c r="B179" s="41"/>
      <c r="C179" s="215" t="s">
        <v>312</v>
      </c>
      <c r="D179" s="215" t="s">
        <v>163</v>
      </c>
      <c r="E179" s="216" t="s">
        <v>313</v>
      </c>
      <c r="F179" s="217" t="s">
        <v>314</v>
      </c>
      <c r="G179" s="218" t="s">
        <v>173</v>
      </c>
      <c r="H179" s="219">
        <v>104.845</v>
      </c>
      <c r="I179" s="220"/>
      <c r="J179" s="221">
        <f>ROUND(I179*H179,2)</f>
        <v>0</v>
      </c>
      <c r="K179" s="217" t="s">
        <v>185</v>
      </c>
      <c r="L179" s="46"/>
      <c r="M179" s="222" t="s">
        <v>19</v>
      </c>
      <c r="N179" s="223" t="s">
        <v>43</v>
      </c>
      <c r="O179" s="86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6" t="s">
        <v>167</v>
      </c>
      <c r="AT179" s="226" t="s">
        <v>163</v>
      </c>
      <c r="AU179" s="226" t="s">
        <v>81</v>
      </c>
      <c r="AY179" s="19" t="s">
        <v>161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9" t="s">
        <v>79</v>
      </c>
      <c r="BK179" s="227">
        <f>ROUND(I179*H179,2)</f>
        <v>0</v>
      </c>
      <c r="BL179" s="19" t="s">
        <v>167</v>
      </c>
      <c r="BM179" s="226" t="s">
        <v>315</v>
      </c>
    </row>
    <row r="180" s="2" customFormat="1">
      <c r="A180" s="40"/>
      <c r="B180" s="41"/>
      <c r="C180" s="42"/>
      <c r="D180" s="254" t="s">
        <v>187</v>
      </c>
      <c r="E180" s="42"/>
      <c r="F180" s="255" t="s">
        <v>316</v>
      </c>
      <c r="G180" s="42"/>
      <c r="H180" s="42"/>
      <c r="I180" s="230"/>
      <c r="J180" s="42"/>
      <c r="K180" s="42"/>
      <c r="L180" s="46"/>
      <c r="M180" s="231"/>
      <c r="N180" s="232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187</v>
      </c>
      <c r="AU180" s="19" t="s">
        <v>81</v>
      </c>
    </row>
    <row r="181" s="13" customFormat="1">
      <c r="A181" s="13"/>
      <c r="B181" s="233"/>
      <c r="C181" s="234"/>
      <c r="D181" s="228" t="s">
        <v>175</v>
      </c>
      <c r="E181" s="235" t="s">
        <v>19</v>
      </c>
      <c r="F181" s="236" t="s">
        <v>317</v>
      </c>
      <c r="G181" s="234"/>
      <c r="H181" s="235" t="s">
        <v>19</v>
      </c>
      <c r="I181" s="237"/>
      <c r="J181" s="234"/>
      <c r="K181" s="234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175</v>
      </c>
      <c r="AU181" s="242" t="s">
        <v>81</v>
      </c>
      <c r="AV181" s="13" t="s">
        <v>79</v>
      </c>
      <c r="AW181" s="13" t="s">
        <v>33</v>
      </c>
      <c r="AX181" s="13" t="s">
        <v>72</v>
      </c>
      <c r="AY181" s="242" t="s">
        <v>161</v>
      </c>
    </row>
    <row r="182" s="14" customFormat="1">
      <c r="A182" s="14"/>
      <c r="B182" s="243"/>
      <c r="C182" s="244"/>
      <c r="D182" s="228" t="s">
        <v>175</v>
      </c>
      <c r="E182" s="245" t="s">
        <v>19</v>
      </c>
      <c r="F182" s="246" t="s">
        <v>318</v>
      </c>
      <c r="G182" s="244"/>
      <c r="H182" s="247">
        <v>44.347000000000001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175</v>
      </c>
      <c r="AU182" s="253" t="s">
        <v>81</v>
      </c>
      <c r="AV182" s="14" t="s">
        <v>81</v>
      </c>
      <c r="AW182" s="14" t="s">
        <v>33</v>
      </c>
      <c r="AX182" s="14" t="s">
        <v>72</v>
      </c>
      <c r="AY182" s="253" t="s">
        <v>161</v>
      </c>
    </row>
    <row r="183" s="14" customFormat="1">
      <c r="A183" s="14"/>
      <c r="B183" s="243"/>
      <c r="C183" s="244"/>
      <c r="D183" s="228" t="s">
        <v>175</v>
      </c>
      <c r="E183" s="245" t="s">
        <v>19</v>
      </c>
      <c r="F183" s="246" t="s">
        <v>319</v>
      </c>
      <c r="G183" s="244"/>
      <c r="H183" s="247">
        <v>60.497999999999998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175</v>
      </c>
      <c r="AU183" s="253" t="s">
        <v>81</v>
      </c>
      <c r="AV183" s="14" t="s">
        <v>81</v>
      </c>
      <c r="AW183" s="14" t="s">
        <v>33</v>
      </c>
      <c r="AX183" s="14" t="s">
        <v>72</v>
      </c>
      <c r="AY183" s="253" t="s">
        <v>161</v>
      </c>
    </row>
    <row r="184" s="15" customFormat="1">
      <c r="A184" s="15"/>
      <c r="B184" s="256"/>
      <c r="C184" s="257"/>
      <c r="D184" s="228" t="s">
        <v>175</v>
      </c>
      <c r="E184" s="258" t="s">
        <v>19</v>
      </c>
      <c r="F184" s="259" t="s">
        <v>192</v>
      </c>
      <c r="G184" s="257"/>
      <c r="H184" s="260">
        <v>104.845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6" t="s">
        <v>175</v>
      </c>
      <c r="AU184" s="266" t="s">
        <v>81</v>
      </c>
      <c r="AV184" s="15" t="s">
        <v>167</v>
      </c>
      <c r="AW184" s="15" t="s">
        <v>33</v>
      </c>
      <c r="AX184" s="15" t="s">
        <v>79</v>
      </c>
      <c r="AY184" s="266" t="s">
        <v>161</v>
      </c>
    </row>
    <row r="185" s="2" customFormat="1" ht="37.8" customHeight="1">
      <c r="A185" s="40"/>
      <c r="B185" s="41"/>
      <c r="C185" s="215" t="s">
        <v>320</v>
      </c>
      <c r="D185" s="215" t="s">
        <v>163</v>
      </c>
      <c r="E185" s="216" t="s">
        <v>321</v>
      </c>
      <c r="F185" s="217" t="s">
        <v>322</v>
      </c>
      <c r="G185" s="218" t="s">
        <v>241</v>
      </c>
      <c r="H185" s="219">
        <v>138.74199999999999</v>
      </c>
      <c r="I185" s="220"/>
      <c r="J185" s="221">
        <f>ROUND(I185*H185,2)</f>
        <v>0</v>
      </c>
      <c r="K185" s="217" t="s">
        <v>185</v>
      </c>
      <c r="L185" s="46"/>
      <c r="M185" s="222" t="s">
        <v>19</v>
      </c>
      <c r="N185" s="223" t="s">
        <v>43</v>
      </c>
      <c r="O185" s="86"/>
      <c r="P185" s="224">
        <f>O185*H185</f>
        <v>0</v>
      </c>
      <c r="Q185" s="224">
        <v>0.0086499999999999997</v>
      </c>
      <c r="R185" s="224">
        <f>Q185*H185</f>
        <v>1.2001183</v>
      </c>
      <c r="S185" s="224">
        <v>0</v>
      </c>
      <c r="T185" s="225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6" t="s">
        <v>167</v>
      </c>
      <c r="AT185" s="226" t="s">
        <v>163</v>
      </c>
      <c r="AU185" s="226" t="s">
        <v>81</v>
      </c>
      <c r="AY185" s="19" t="s">
        <v>161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9" t="s">
        <v>79</v>
      </c>
      <c r="BK185" s="227">
        <f>ROUND(I185*H185,2)</f>
        <v>0</v>
      </c>
      <c r="BL185" s="19" t="s">
        <v>167</v>
      </c>
      <c r="BM185" s="226" t="s">
        <v>323</v>
      </c>
    </row>
    <row r="186" s="2" customFormat="1">
      <c r="A186" s="40"/>
      <c r="B186" s="41"/>
      <c r="C186" s="42"/>
      <c r="D186" s="254" t="s">
        <v>187</v>
      </c>
      <c r="E186" s="42"/>
      <c r="F186" s="255" t="s">
        <v>324</v>
      </c>
      <c r="G186" s="42"/>
      <c r="H186" s="42"/>
      <c r="I186" s="230"/>
      <c r="J186" s="42"/>
      <c r="K186" s="42"/>
      <c r="L186" s="46"/>
      <c r="M186" s="231"/>
      <c r="N186" s="232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187</v>
      </c>
      <c r="AU186" s="19" t="s">
        <v>81</v>
      </c>
    </row>
    <row r="187" s="14" customFormat="1">
      <c r="A187" s="14"/>
      <c r="B187" s="243"/>
      <c r="C187" s="244"/>
      <c r="D187" s="228" t="s">
        <v>175</v>
      </c>
      <c r="E187" s="245" t="s">
        <v>19</v>
      </c>
      <c r="F187" s="246" t="s">
        <v>325</v>
      </c>
      <c r="G187" s="244"/>
      <c r="H187" s="247">
        <v>107.152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175</v>
      </c>
      <c r="AU187" s="253" t="s">
        <v>81</v>
      </c>
      <c r="AV187" s="14" t="s">
        <v>81</v>
      </c>
      <c r="AW187" s="14" t="s">
        <v>33</v>
      </c>
      <c r="AX187" s="14" t="s">
        <v>72</v>
      </c>
      <c r="AY187" s="253" t="s">
        <v>161</v>
      </c>
    </row>
    <row r="188" s="14" customFormat="1">
      <c r="A188" s="14"/>
      <c r="B188" s="243"/>
      <c r="C188" s="244"/>
      <c r="D188" s="228" t="s">
        <v>175</v>
      </c>
      <c r="E188" s="245" t="s">
        <v>19</v>
      </c>
      <c r="F188" s="246" t="s">
        <v>326</v>
      </c>
      <c r="G188" s="244"/>
      <c r="H188" s="247">
        <v>31.59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175</v>
      </c>
      <c r="AU188" s="253" t="s">
        <v>81</v>
      </c>
      <c r="AV188" s="14" t="s">
        <v>81</v>
      </c>
      <c r="AW188" s="14" t="s">
        <v>33</v>
      </c>
      <c r="AX188" s="14" t="s">
        <v>72</v>
      </c>
      <c r="AY188" s="253" t="s">
        <v>161</v>
      </c>
    </row>
    <row r="189" s="15" customFormat="1">
      <c r="A189" s="15"/>
      <c r="B189" s="256"/>
      <c r="C189" s="257"/>
      <c r="D189" s="228" t="s">
        <v>175</v>
      </c>
      <c r="E189" s="258" t="s">
        <v>19</v>
      </c>
      <c r="F189" s="259" t="s">
        <v>192</v>
      </c>
      <c r="G189" s="257"/>
      <c r="H189" s="260">
        <v>138.74199999999999</v>
      </c>
      <c r="I189" s="261"/>
      <c r="J189" s="257"/>
      <c r="K189" s="257"/>
      <c r="L189" s="262"/>
      <c r="M189" s="263"/>
      <c r="N189" s="264"/>
      <c r="O189" s="264"/>
      <c r="P189" s="264"/>
      <c r="Q189" s="264"/>
      <c r="R189" s="264"/>
      <c r="S189" s="264"/>
      <c r="T189" s="26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6" t="s">
        <v>175</v>
      </c>
      <c r="AU189" s="266" t="s">
        <v>81</v>
      </c>
      <c r="AV189" s="15" t="s">
        <v>167</v>
      </c>
      <c r="AW189" s="15" t="s">
        <v>33</v>
      </c>
      <c r="AX189" s="15" t="s">
        <v>79</v>
      </c>
      <c r="AY189" s="266" t="s">
        <v>161</v>
      </c>
    </row>
    <row r="190" s="2" customFormat="1" ht="37.8" customHeight="1">
      <c r="A190" s="40"/>
      <c r="B190" s="41"/>
      <c r="C190" s="215" t="s">
        <v>327</v>
      </c>
      <c r="D190" s="215" t="s">
        <v>163</v>
      </c>
      <c r="E190" s="216" t="s">
        <v>328</v>
      </c>
      <c r="F190" s="217" t="s">
        <v>329</v>
      </c>
      <c r="G190" s="218" t="s">
        <v>241</v>
      </c>
      <c r="H190" s="219">
        <v>138.74199999999999</v>
      </c>
      <c r="I190" s="220"/>
      <c r="J190" s="221">
        <f>ROUND(I190*H190,2)</f>
        <v>0</v>
      </c>
      <c r="K190" s="217" t="s">
        <v>185</v>
      </c>
      <c r="L190" s="46"/>
      <c r="M190" s="222" t="s">
        <v>19</v>
      </c>
      <c r="N190" s="223" t="s">
        <v>43</v>
      </c>
      <c r="O190" s="86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6" t="s">
        <v>167</v>
      </c>
      <c r="AT190" s="226" t="s">
        <v>163</v>
      </c>
      <c r="AU190" s="226" t="s">
        <v>81</v>
      </c>
      <c r="AY190" s="19" t="s">
        <v>161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9" t="s">
        <v>79</v>
      </c>
      <c r="BK190" s="227">
        <f>ROUND(I190*H190,2)</f>
        <v>0</v>
      </c>
      <c r="BL190" s="19" t="s">
        <v>167</v>
      </c>
      <c r="BM190" s="226" t="s">
        <v>330</v>
      </c>
    </row>
    <row r="191" s="2" customFormat="1">
      <c r="A191" s="40"/>
      <c r="B191" s="41"/>
      <c r="C191" s="42"/>
      <c r="D191" s="254" t="s">
        <v>187</v>
      </c>
      <c r="E191" s="42"/>
      <c r="F191" s="255" t="s">
        <v>331</v>
      </c>
      <c r="G191" s="42"/>
      <c r="H191" s="42"/>
      <c r="I191" s="230"/>
      <c r="J191" s="42"/>
      <c r="K191" s="42"/>
      <c r="L191" s="46"/>
      <c r="M191" s="231"/>
      <c r="N191" s="232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187</v>
      </c>
      <c r="AU191" s="19" t="s">
        <v>81</v>
      </c>
    </row>
    <row r="192" s="2" customFormat="1" ht="44.25" customHeight="1">
      <c r="A192" s="40"/>
      <c r="B192" s="41"/>
      <c r="C192" s="215" t="s">
        <v>332</v>
      </c>
      <c r="D192" s="215" t="s">
        <v>163</v>
      </c>
      <c r="E192" s="216" t="s">
        <v>333</v>
      </c>
      <c r="F192" s="217" t="s">
        <v>334</v>
      </c>
      <c r="G192" s="218" t="s">
        <v>228</v>
      </c>
      <c r="H192" s="219">
        <v>0.22900000000000001</v>
      </c>
      <c r="I192" s="220"/>
      <c r="J192" s="221">
        <f>ROUND(I192*H192,2)</f>
        <v>0</v>
      </c>
      <c r="K192" s="217" t="s">
        <v>185</v>
      </c>
      <c r="L192" s="46"/>
      <c r="M192" s="222" t="s">
        <v>19</v>
      </c>
      <c r="N192" s="223" t="s">
        <v>43</v>
      </c>
      <c r="O192" s="86"/>
      <c r="P192" s="224">
        <f>O192*H192</f>
        <v>0</v>
      </c>
      <c r="Q192" s="224">
        <v>1.09528</v>
      </c>
      <c r="R192" s="224">
        <f>Q192*H192</f>
        <v>0.25081912000000001</v>
      </c>
      <c r="S192" s="224">
        <v>0</v>
      </c>
      <c r="T192" s="225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6" t="s">
        <v>167</v>
      </c>
      <c r="AT192" s="226" t="s">
        <v>163</v>
      </c>
      <c r="AU192" s="226" t="s">
        <v>81</v>
      </c>
      <c r="AY192" s="19" t="s">
        <v>161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9" t="s">
        <v>79</v>
      </c>
      <c r="BK192" s="227">
        <f>ROUND(I192*H192,2)</f>
        <v>0</v>
      </c>
      <c r="BL192" s="19" t="s">
        <v>167</v>
      </c>
      <c r="BM192" s="226" t="s">
        <v>335</v>
      </c>
    </row>
    <row r="193" s="2" customFormat="1">
      <c r="A193" s="40"/>
      <c r="B193" s="41"/>
      <c r="C193" s="42"/>
      <c r="D193" s="254" t="s">
        <v>187</v>
      </c>
      <c r="E193" s="42"/>
      <c r="F193" s="255" t="s">
        <v>336</v>
      </c>
      <c r="G193" s="42"/>
      <c r="H193" s="42"/>
      <c r="I193" s="230"/>
      <c r="J193" s="42"/>
      <c r="K193" s="42"/>
      <c r="L193" s="46"/>
      <c r="M193" s="231"/>
      <c r="N193" s="232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187</v>
      </c>
      <c r="AU193" s="19" t="s">
        <v>81</v>
      </c>
    </row>
    <row r="194" s="13" customFormat="1">
      <c r="A194" s="13"/>
      <c r="B194" s="233"/>
      <c r="C194" s="234"/>
      <c r="D194" s="228" t="s">
        <v>175</v>
      </c>
      <c r="E194" s="235" t="s">
        <v>19</v>
      </c>
      <c r="F194" s="236" t="s">
        <v>337</v>
      </c>
      <c r="G194" s="234"/>
      <c r="H194" s="235" t="s">
        <v>19</v>
      </c>
      <c r="I194" s="237"/>
      <c r="J194" s="234"/>
      <c r="K194" s="234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175</v>
      </c>
      <c r="AU194" s="242" t="s">
        <v>81</v>
      </c>
      <c r="AV194" s="13" t="s">
        <v>79</v>
      </c>
      <c r="AW194" s="13" t="s">
        <v>33</v>
      </c>
      <c r="AX194" s="13" t="s">
        <v>72</v>
      </c>
      <c r="AY194" s="242" t="s">
        <v>161</v>
      </c>
    </row>
    <row r="195" s="14" customFormat="1">
      <c r="A195" s="14"/>
      <c r="B195" s="243"/>
      <c r="C195" s="244"/>
      <c r="D195" s="228" t="s">
        <v>175</v>
      </c>
      <c r="E195" s="245" t="s">
        <v>19</v>
      </c>
      <c r="F195" s="246" t="s">
        <v>338</v>
      </c>
      <c r="G195" s="244"/>
      <c r="H195" s="247">
        <v>0.22900000000000001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175</v>
      </c>
      <c r="AU195" s="253" t="s">
        <v>81</v>
      </c>
      <c r="AV195" s="14" t="s">
        <v>81</v>
      </c>
      <c r="AW195" s="14" t="s">
        <v>33</v>
      </c>
      <c r="AX195" s="14" t="s">
        <v>72</v>
      </c>
      <c r="AY195" s="253" t="s">
        <v>161</v>
      </c>
    </row>
    <row r="196" s="15" customFormat="1">
      <c r="A196" s="15"/>
      <c r="B196" s="256"/>
      <c r="C196" s="257"/>
      <c r="D196" s="228" t="s">
        <v>175</v>
      </c>
      <c r="E196" s="258" t="s">
        <v>19</v>
      </c>
      <c r="F196" s="259" t="s">
        <v>192</v>
      </c>
      <c r="G196" s="257"/>
      <c r="H196" s="260">
        <v>0.22900000000000001</v>
      </c>
      <c r="I196" s="261"/>
      <c r="J196" s="257"/>
      <c r="K196" s="257"/>
      <c r="L196" s="262"/>
      <c r="M196" s="263"/>
      <c r="N196" s="264"/>
      <c r="O196" s="264"/>
      <c r="P196" s="264"/>
      <c r="Q196" s="264"/>
      <c r="R196" s="264"/>
      <c r="S196" s="264"/>
      <c r="T196" s="26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6" t="s">
        <v>175</v>
      </c>
      <c r="AU196" s="266" t="s">
        <v>81</v>
      </c>
      <c r="AV196" s="15" t="s">
        <v>167</v>
      </c>
      <c r="AW196" s="15" t="s">
        <v>33</v>
      </c>
      <c r="AX196" s="15" t="s">
        <v>79</v>
      </c>
      <c r="AY196" s="266" t="s">
        <v>161</v>
      </c>
    </row>
    <row r="197" s="2" customFormat="1" ht="44.25" customHeight="1">
      <c r="A197" s="40"/>
      <c r="B197" s="41"/>
      <c r="C197" s="215" t="s">
        <v>339</v>
      </c>
      <c r="D197" s="215" t="s">
        <v>163</v>
      </c>
      <c r="E197" s="216" t="s">
        <v>340</v>
      </c>
      <c r="F197" s="217" t="s">
        <v>341</v>
      </c>
      <c r="G197" s="218" t="s">
        <v>228</v>
      </c>
      <c r="H197" s="219">
        <v>2.1720000000000002</v>
      </c>
      <c r="I197" s="220"/>
      <c r="J197" s="221">
        <f>ROUND(I197*H197,2)</f>
        <v>0</v>
      </c>
      <c r="K197" s="217" t="s">
        <v>185</v>
      </c>
      <c r="L197" s="46"/>
      <c r="M197" s="222" t="s">
        <v>19</v>
      </c>
      <c r="N197" s="223" t="s">
        <v>43</v>
      </c>
      <c r="O197" s="86"/>
      <c r="P197" s="224">
        <f>O197*H197</f>
        <v>0</v>
      </c>
      <c r="Q197" s="224">
        <v>1.03955</v>
      </c>
      <c r="R197" s="224">
        <f>Q197*H197</f>
        <v>2.2579026</v>
      </c>
      <c r="S197" s="224">
        <v>0</v>
      </c>
      <c r="T197" s="225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6" t="s">
        <v>167</v>
      </c>
      <c r="AT197" s="226" t="s">
        <v>163</v>
      </c>
      <c r="AU197" s="226" t="s">
        <v>81</v>
      </c>
      <c r="AY197" s="19" t="s">
        <v>161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9" t="s">
        <v>79</v>
      </c>
      <c r="BK197" s="227">
        <f>ROUND(I197*H197,2)</f>
        <v>0</v>
      </c>
      <c r="BL197" s="19" t="s">
        <v>167</v>
      </c>
      <c r="BM197" s="226" t="s">
        <v>342</v>
      </c>
    </row>
    <row r="198" s="2" customFormat="1">
      <c r="A198" s="40"/>
      <c r="B198" s="41"/>
      <c r="C198" s="42"/>
      <c r="D198" s="254" t="s">
        <v>187</v>
      </c>
      <c r="E198" s="42"/>
      <c r="F198" s="255" t="s">
        <v>343</v>
      </c>
      <c r="G198" s="42"/>
      <c r="H198" s="42"/>
      <c r="I198" s="230"/>
      <c r="J198" s="42"/>
      <c r="K198" s="42"/>
      <c r="L198" s="46"/>
      <c r="M198" s="231"/>
      <c r="N198" s="232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187</v>
      </c>
      <c r="AU198" s="19" t="s">
        <v>81</v>
      </c>
    </row>
    <row r="199" s="14" customFormat="1">
      <c r="A199" s="14"/>
      <c r="B199" s="243"/>
      <c r="C199" s="244"/>
      <c r="D199" s="228" t="s">
        <v>175</v>
      </c>
      <c r="E199" s="245" t="s">
        <v>19</v>
      </c>
      <c r="F199" s="246" t="s">
        <v>344</v>
      </c>
      <c r="G199" s="244"/>
      <c r="H199" s="247">
        <v>1.298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175</v>
      </c>
      <c r="AU199" s="253" t="s">
        <v>81</v>
      </c>
      <c r="AV199" s="14" t="s">
        <v>81</v>
      </c>
      <c r="AW199" s="14" t="s">
        <v>33</v>
      </c>
      <c r="AX199" s="14" t="s">
        <v>72</v>
      </c>
      <c r="AY199" s="253" t="s">
        <v>161</v>
      </c>
    </row>
    <row r="200" s="14" customFormat="1">
      <c r="A200" s="14"/>
      <c r="B200" s="243"/>
      <c r="C200" s="244"/>
      <c r="D200" s="228" t="s">
        <v>175</v>
      </c>
      <c r="E200" s="245" t="s">
        <v>19</v>
      </c>
      <c r="F200" s="246" t="s">
        <v>345</v>
      </c>
      <c r="G200" s="244"/>
      <c r="H200" s="247">
        <v>0.874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175</v>
      </c>
      <c r="AU200" s="253" t="s">
        <v>81</v>
      </c>
      <c r="AV200" s="14" t="s">
        <v>81</v>
      </c>
      <c r="AW200" s="14" t="s">
        <v>33</v>
      </c>
      <c r="AX200" s="14" t="s">
        <v>72</v>
      </c>
      <c r="AY200" s="253" t="s">
        <v>161</v>
      </c>
    </row>
    <row r="201" s="15" customFormat="1">
      <c r="A201" s="15"/>
      <c r="B201" s="256"/>
      <c r="C201" s="257"/>
      <c r="D201" s="228" t="s">
        <v>175</v>
      </c>
      <c r="E201" s="258" t="s">
        <v>19</v>
      </c>
      <c r="F201" s="259" t="s">
        <v>192</v>
      </c>
      <c r="G201" s="257"/>
      <c r="H201" s="260">
        <v>2.1720000000000002</v>
      </c>
      <c r="I201" s="261"/>
      <c r="J201" s="257"/>
      <c r="K201" s="257"/>
      <c r="L201" s="262"/>
      <c r="M201" s="263"/>
      <c r="N201" s="264"/>
      <c r="O201" s="264"/>
      <c r="P201" s="264"/>
      <c r="Q201" s="264"/>
      <c r="R201" s="264"/>
      <c r="S201" s="264"/>
      <c r="T201" s="26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6" t="s">
        <v>175</v>
      </c>
      <c r="AU201" s="266" t="s">
        <v>81</v>
      </c>
      <c r="AV201" s="15" t="s">
        <v>167</v>
      </c>
      <c r="AW201" s="15" t="s">
        <v>33</v>
      </c>
      <c r="AX201" s="15" t="s">
        <v>79</v>
      </c>
      <c r="AY201" s="266" t="s">
        <v>161</v>
      </c>
    </row>
    <row r="202" s="12" customFormat="1" ht="22.8" customHeight="1">
      <c r="A202" s="12"/>
      <c r="B202" s="199"/>
      <c r="C202" s="200"/>
      <c r="D202" s="201" t="s">
        <v>71</v>
      </c>
      <c r="E202" s="213" t="s">
        <v>167</v>
      </c>
      <c r="F202" s="213" t="s">
        <v>346</v>
      </c>
      <c r="G202" s="200"/>
      <c r="H202" s="200"/>
      <c r="I202" s="203"/>
      <c r="J202" s="214">
        <f>BK202</f>
        <v>0</v>
      </c>
      <c r="K202" s="200"/>
      <c r="L202" s="205"/>
      <c r="M202" s="206"/>
      <c r="N202" s="207"/>
      <c r="O202" s="207"/>
      <c r="P202" s="208">
        <f>SUM(P203:P207)</f>
        <v>0</v>
      </c>
      <c r="Q202" s="207"/>
      <c r="R202" s="208">
        <f>SUM(R203:R207)</f>
        <v>53.028359999999999</v>
      </c>
      <c r="S202" s="207"/>
      <c r="T202" s="209">
        <f>SUM(T203:T207)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0" t="s">
        <v>79</v>
      </c>
      <c r="AT202" s="211" t="s">
        <v>71</v>
      </c>
      <c r="AU202" s="211" t="s">
        <v>79</v>
      </c>
      <c r="AY202" s="210" t="s">
        <v>161</v>
      </c>
      <c r="BK202" s="212">
        <f>SUM(BK203:BK207)</f>
        <v>0</v>
      </c>
    </row>
    <row r="203" s="2" customFormat="1" ht="16.5" customHeight="1">
      <c r="A203" s="40"/>
      <c r="B203" s="41"/>
      <c r="C203" s="215" t="s">
        <v>347</v>
      </c>
      <c r="D203" s="215" t="s">
        <v>163</v>
      </c>
      <c r="E203" s="216" t="s">
        <v>348</v>
      </c>
      <c r="F203" s="217" t="s">
        <v>349</v>
      </c>
      <c r="G203" s="218" t="s">
        <v>241</v>
      </c>
      <c r="H203" s="219">
        <v>77</v>
      </c>
      <c r="I203" s="220"/>
      <c r="J203" s="221">
        <f>ROUND(I203*H203,2)</f>
        <v>0</v>
      </c>
      <c r="K203" s="217" t="s">
        <v>185</v>
      </c>
      <c r="L203" s="46"/>
      <c r="M203" s="222" t="s">
        <v>19</v>
      </c>
      <c r="N203" s="223" t="s">
        <v>43</v>
      </c>
      <c r="O203" s="86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6" t="s">
        <v>167</v>
      </c>
      <c r="AT203" s="226" t="s">
        <v>163</v>
      </c>
      <c r="AU203" s="226" t="s">
        <v>81</v>
      </c>
      <c r="AY203" s="19" t="s">
        <v>161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9" t="s">
        <v>79</v>
      </c>
      <c r="BK203" s="227">
        <f>ROUND(I203*H203,2)</f>
        <v>0</v>
      </c>
      <c r="BL203" s="19" t="s">
        <v>167</v>
      </c>
      <c r="BM203" s="226" t="s">
        <v>350</v>
      </c>
    </row>
    <row r="204" s="2" customFormat="1">
      <c r="A204" s="40"/>
      <c r="B204" s="41"/>
      <c r="C204" s="42"/>
      <c r="D204" s="254" t="s">
        <v>187</v>
      </c>
      <c r="E204" s="42"/>
      <c r="F204" s="255" t="s">
        <v>351</v>
      </c>
      <c r="G204" s="42"/>
      <c r="H204" s="42"/>
      <c r="I204" s="230"/>
      <c r="J204" s="42"/>
      <c r="K204" s="42"/>
      <c r="L204" s="46"/>
      <c r="M204" s="231"/>
      <c r="N204" s="232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187</v>
      </c>
      <c r="AU204" s="19" t="s">
        <v>81</v>
      </c>
    </row>
    <row r="205" s="14" customFormat="1">
      <c r="A205" s="14"/>
      <c r="B205" s="243"/>
      <c r="C205" s="244"/>
      <c r="D205" s="228" t="s">
        <v>175</v>
      </c>
      <c r="E205" s="245" t="s">
        <v>19</v>
      </c>
      <c r="F205" s="246" t="s">
        <v>352</v>
      </c>
      <c r="G205" s="244"/>
      <c r="H205" s="247">
        <v>77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175</v>
      </c>
      <c r="AU205" s="253" t="s">
        <v>81</v>
      </c>
      <c r="AV205" s="14" t="s">
        <v>81</v>
      </c>
      <c r="AW205" s="14" t="s">
        <v>33</v>
      </c>
      <c r="AX205" s="14" t="s">
        <v>79</v>
      </c>
      <c r="AY205" s="253" t="s">
        <v>161</v>
      </c>
    </row>
    <row r="206" s="2" customFormat="1" ht="24.15" customHeight="1">
      <c r="A206" s="40"/>
      <c r="B206" s="41"/>
      <c r="C206" s="215" t="s">
        <v>353</v>
      </c>
      <c r="D206" s="215" t="s">
        <v>163</v>
      </c>
      <c r="E206" s="216" t="s">
        <v>354</v>
      </c>
      <c r="F206" s="217" t="s">
        <v>355</v>
      </c>
      <c r="G206" s="218" t="s">
        <v>173</v>
      </c>
      <c r="H206" s="219">
        <v>34.433999999999997</v>
      </c>
      <c r="I206" s="220"/>
      <c r="J206" s="221">
        <f>ROUND(I206*H206,2)</f>
        <v>0</v>
      </c>
      <c r="K206" s="217" t="s">
        <v>19</v>
      </c>
      <c r="L206" s="46"/>
      <c r="M206" s="222" t="s">
        <v>19</v>
      </c>
      <c r="N206" s="223" t="s">
        <v>43</v>
      </c>
      <c r="O206" s="86"/>
      <c r="P206" s="224">
        <f>O206*H206</f>
        <v>0</v>
      </c>
      <c r="Q206" s="224">
        <v>1.54</v>
      </c>
      <c r="R206" s="224">
        <f>Q206*H206</f>
        <v>53.028359999999999</v>
      </c>
      <c r="S206" s="224">
        <v>0</v>
      </c>
      <c r="T206" s="225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6" t="s">
        <v>167</v>
      </c>
      <c r="AT206" s="226" t="s">
        <v>163</v>
      </c>
      <c r="AU206" s="226" t="s">
        <v>81</v>
      </c>
      <c r="AY206" s="19" t="s">
        <v>161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9" t="s">
        <v>79</v>
      </c>
      <c r="BK206" s="227">
        <f>ROUND(I206*H206,2)</f>
        <v>0</v>
      </c>
      <c r="BL206" s="19" t="s">
        <v>167</v>
      </c>
      <c r="BM206" s="226" t="s">
        <v>356</v>
      </c>
    </row>
    <row r="207" s="14" customFormat="1">
      <c r="A207" s="14"/>
      <c r="B207" s="243"/>
      <c r="C207" s="244"/>
      <c r="D207" s="228" t="s">
        <v>175</v>
      </c>
      <c r="E207" s="245" t="s">
        <v>19</v>
      </c>
      <c r="F207" s="246" t="s">
        <v>357</v>
      </c>
      <c r="G207" s="244"/>
      <c r="H207" s="247">
        <v>34.433999999999997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175</v>
      </c>
      <c r="AU207" s="253" t="s">
        <v>81</v>
      </c>
      <c r="AV207" s="14" t="s">
        <v>81</v>
      </c>
      <c r="AW207" s="14" t="s">
        <v>33</v>
      </c>
      <c r="AX207" s="14" t="s">
        <v>79</v>
      </c>
      <c r="AY207" s="253" t="s">
        <v>161</v>
      </c>
    </row>
    <row r="208" s="12" customFormat="1" ht="22.8" customHeight="1">
      <c r="A208" s="12"/>
      <c r="B208" s="199"/>
      <c r="C208" s="200"/>
      <c r="D208" s="201" t="s">
        <v>71</v>
      </c>
      <c r="E208" s="213" t="s">
        <v>212</v>
      </c>
      <c r="F208" s="213" t="s">
        <v>358</v>
      </c>
      <c r="G208" s="200"/>
      <c r="H208" s="200"/>
      <c r="I208" s="203"/>
      <c r="J208" s="214">
        <f>BK208</f>
        <v>0</v>
      </c>
      <c r="K208" s="200"/>
      <c r="L208" s="205"/>
      <c r="M208" s="206"/>
      <c r="N208" s="207"/>
      <c r="O208" s="207"/>
      <c r="P208" s="208">
        <f>SUM(P209:P218)</f>
        <v>0</v>
      </c>
      <c r="Q208" s="207"/>
      <c r="R208" s="208">
        <f>SUM(R209:R218)</f>
        <v>0.0041999999999999997</v>
      </c>
      <c r="S208" s="207"/>
      <c r="T208" s="209">
        <f>SUM(T209:T218)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0" t="s">
        <v>79</v>
      </c>
      <c r="AT208" s="211" t="s">
        <v>71</v>
      </c>
      <c r="AU208" s="211" t="s">
        <v>79</v>
      </c>
      <c r="AY208" s="210" t="s">
        <v>161</v>
      </c>
      <c r="BK208" s="212">
        <f>SUM(BK209:BK218)</f>
        <v>0</v>
      </c>
    </row>
    <row r="209" s="2" customFormat="1" ht="24.15" customHeight="1">
      <c r="A209" s="40"/>
      <c r="B209" s="41"/>
      <c r="C209" s="215" t="s">
        <v>359</v>
      </c>
      <c r="D209" s="215" t="s">
        <v>163</v>
      </c>
      <c r="E209" s="216" t="s">
        <v>360</v>
      </c>
      <c r="F209" s="217" t="s">
        <v>361</v>
      </c>
      <c r="G209" s="218" t="s">
        <v>362</v>
      </c>
      <c r="H209" s="219">
        <v>16</v>
      </c>
      <c r="I209" s="220"/>
      <c r="J209" s="221">
        <f>ROUND(I209*H209,2)</f>
        <v>0</v>
      </c>
      <c r="K209" s="217" t="s">
        <v>185</v>
      </c>
      <c r="L209" s="46"/>
      <c r="M209" s="222" t="s">
        <v>19</v>
      </c>
      <c r="N209" s="223" t="s">
        <v>43</v>
      </c>
      <c r="O209" s="86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6" t="s">
        <v>167</v>
      </c>
      <c r="AT209" s="226" t="s">
        <v>163</v>
      </c>
      <c r="AU209" s="226" t="s">
        <v>81</v>
      </c>
      <c r="AY209" s="19" t="s">
        <v>161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9" t="s">
        <v>79</v>
      </c>
      <c r="BK209" s="227">
        <f>ROUND(I209*H209,2)</f>
        <v>0</v>
      </c>
      <c r="BL209" s="19" t="s">
        <v>167</v>
      </c>
      <c r="BM209" s="226" t="s">
        <v>363</v>
      </c>
    </row>
    <row r="210" s="2" customFormat="1">
      <c r="A210" s="40"/>
      <c r="B210" s="41"/>
      <c r="C210" s="42"/>
      <c r="D210" s="254" t="s">
        <v>187</v>
      </c>
      <c r="E210" s="42"/>
      <c r="F210" s="255" t="s">
        <v>364</v>
      </c>
      <c r="G210" s="42"/>
      <c r="H210" s="42"/>
      <c r="I210" s="230"/>
      <c r="J210" s="42"/>
      <c r="K210" s="42"/>
      <c r="L210" s="46"/>
      <c r="M210" s="231"/>
      <c r="N210" s="232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187</v>
      </c>
      <c r="AU210" s="19" t="s">
        <v>81</v>
      </c>
    </row>
    <row r="211" s="2" customFormat="1" ht="16.5" customHeight="1">
      <c r="A211" s="40"/>
      <c r="B211" s="41"/>
      <c r="C211" s="267" t="s">
        <v>365</v>
      </c>
      <c r="D211" s="267" t="s">
        <v>246</v>
      </c>
      <c r="E211" s="268" t="s">
        <v>366</v>
      </c>
      <c r="F211" s="269" t="s">
        <v>367</v>
      </c>
      <c r="G211" s="270" t="s">
        <v>362</v>
      </c>
      <c r="H211" s="271">
        <v>16</v>
      </c>
      <c r="I211" s="272"/>
      <c r="J211" s="273">
        <f>ROUND(I211*H211,2)</f>
        <v>0</v>
      </c>
      <c r="K211" s="269" t="s">
        <v>19</v>
      </c>
      <c r="L211" s="274"/>
      <c r="M211" s="275" t="s">
        <v>19</v>
      </c>
      <c r="N211" s="276" t="s">
        <v>43</v>
      </c>
      <c r="O211" s="86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6" t="s">
        <v>212</v>
      </c>
      <c r="AT211" s="226" t="s">
        <v>246</v>
      </c>
      <c r="AU211" s="226" t="s">
        <v>81</v>
      </c>
      <c r="AY211" s="19" t="s">
        <v>161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9" t="s">
        <v>79</v>
      </c>
      <c r="BK211" s="227">
        <f>ROUND(I211*H211,2)</f>
        <v>0</v>
      </c>
      <c r="BL211" s="19" t="s">
        <v>167</v>
      </c>
      <c r="BM211" s="226" t="s">
        <v>368</v>
      </c>
    </row>
    <row r="212" s="14" customFormat="1">
      <c r="A212" s="14"/>
      <c r="B212" s="243"/>
      <c r="C212" s="244"/>
      <c r="D212" s="228" t="s">
        <v>175</v>
      </c>
      <c r="E212" s="245" t="s">
        <v>19</v>
      </c>
      <c r="F212" s="246" t="s">
        <v>369</v>
      </c>
      <c r="G212" s="244"/>
      <c r="H212" s="247">
        <v>16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175</v>
      </c>
      <c r="AU212" s="253" t="s">
        <v>81</v>
      </c>
      <c r="AV212" s="14" t="s">
        <v>81</v>
      </c>
      <c r="AW212" s="14" t="s">
        <v>33</v>
      </c>
      <c r="AX212" s="14" t="s">
        <v>79</v>
      </c>
      <c r="AY212" s="253" t="s">
        <v>161</v>
      </c>
    </row>
    <row r="213" s="2" customFormat="1" ht="24.15" customHeight="1">
      <c r="A213" s="40"/>
      <c r="B213" s="41"/>
      <c r="C213" s="215" t="s">
        <v>370</v>
      </c>
      <c r="D213" s="215" t="s">
        <v>163</v>
      </c>
      <c r="E213" s="216" t="s">
        <v>371</v>
      </c>
      <c r="F213" s="217" t="s">
        <v>372</v>
      </c>
      <c r="G213" s="218" t="s">
        <v>362</v>
      </c>
      <c r="H213" s="219">
        <v>8</v>
      </c>
      <c r="I213" s="220"/>
      <c r="J213" s="221">
        <f>ROUND(I213*H213,2)</f>
        <v>0</v>
      </c>
      <c r="K213" s="217" t="s">
        <v>185</v>
      </c>
      <c r="L213" s="46"/>
      <c r="M213" s="222" t="s">
        <v>19</v>
      </c>
      <c r="N213" s="223" t="s">
        <v>43</v>
      </c>
      <c r="O213" s="86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6" t="s">
        <v>167</v>
      </c>
      <c r="AT213" s="226" t="s">
        <v>163</v>
      </c>
      <c r="AU213" s="226" t="s">
        <v>81</v>
      </c>
      <c r="AY213" s="19" t="s">
        <v>161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9" t="s">
        <v>79</v>
      </c>
      <c r="BK213" s="227">
        <f>ROUND(I213*H213,2)</f>
        <v>0</v>
      </c>
      <c r="BL213" s="19" t="s">
        <v>167</v>
      </c>
      <c r="BM213" s="226" t="s">
        <v>373</v>
      </c>
    </row>
    <row r="214" s="2" customFormat="1">
      <c r="A214" s="40"/>
      <c r="B214" s="41"/>
      <c r="C214" s="42"/>
      <c r="D214" s="254" t="s">
        <v>187</v>
      </c>
      <c r="E214" s="42"/>
      <c r="F214" s="255" t="s">
        <v>374</v>
      </c>
      <c r="G214" s="42"/>
      <c r="H214" s="42"/>
      <c r="I214" s="230"/>
      <c r="J214" s="42"/>
      <c r="K214" s="42"/>
      <c r="L214" s="46"/>
      <c r="M214" s="231"/>
      <c r="N214" s="232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187</v>
      </c>
      <c r="AU214" s="19" t="s">
        <v>81</v>
      </c>
    </row>
    <row r="215" s="2" customFormat="1" ht="16.5" customHeight="1">
      <c r="A215" s="40"/>
      <c r="B215" s="41"/>
      <c r="C215" s="267" t="s">
        <v>375</v>
      </c>
      <c r="D215" s="267" t="s">
        <v>246</v>
      </c>
      <c r="E215" s="268" t="s">
        <v>376</v>
      </c>
      <c r="F215" s="269" t="s">
        <v>377</v>
      </c>
      <c r="G215" s="270" t="s">
        <v>362</v>
      </c>
      <c r="H215" s="271">
        <v>8</v>
      </c>
      <c r="I215" s="272"/>
      <c r="J215" s="273">
        <f>ROUND(I215*H215,2)</f>
        <v>0</v>
      </c>
      <c r="K215" s="269" t="s">
        <v>19</v>
      </c>
      <c r="L215" s="274"/>
      <c r="M215" s="275" t="s">
        <v>19</v>
      </c>
      <c r="N215" s="276" t="s">
        <v>43</v>
      </c>
      <c r="O215" s="86"/>
      <c r="P215" s="224">
        <f>O215*H215</f>
        <v>0</v>
      </c>
      <c r="Q215" s="224">
        <v>0.00050000000000000001</v>
      </c>
      <c r="R215" s="224">
        <f>Q215*H215</f>
        <v>0.0040000000000000001</v>
      </c>
      <c r="S215" s="224">
        <v>0</v>
      </c>
      <c r="T215" s="225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6" t="s">
        <v>212</v>
      </c>
      <c r="AT215" s="226" t="s">
        <v>246</v>
      </c>
      <c r="AU215" s="226" t="s">
        <v>81</v>
      </c>
      <c r="AY215" s="19" t="s">
        <v>161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9" t="s">
        <v>79</v>
      </c>
      <c r="BK215" s="227">
        <f>ROUND(I215*H215,2)</f>
        <v>0</v>
      </c>
      <c r="BL215" s="19" t="s">
        <v>167</v>
      </c>
      <c r="BM215" s="226" t="s">
        <v>378</v>
      </c>
    </row>
    <row r="216" s="2" customFormat="1" ht="24.15" customHeight="1">
      <c r="A216" s="40"/>
      <c r="B216" s="41"/>
      <c r="C216" s="215" t="s">
        <v>379</v>
      </c>
      <c r="D216" s="215" t="s">
        <v>163</v>
      </c>
      <c r="E216" s="216" t="s">
        <v>380</v>
      </c>
      <c r="F216" s="217" t="s">
        <v>361</v>
      </c>
      <c r="G216" s="218" t="s">
        <v>362</v>
      </c>
      <c r="H216" s="219">
        <v>2</v>
      </c>
      <c r="I216" s="220"/>
      <c r="J216" s="221">
        <f>ROUND(I216*H216,2)</f>
        <v>0</v>
      </c>
      <c r="K216" s="217" t="s">
        <v>185</v>
      </c>
      <c r="L216" s="46"/>
      <c r="M216" s="222" t="s">
        <v>19</v>
      </c>
      <c r="N216" s="223" t="s">
        <v>43</v>
      </c>
      <c r="O216" s="86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6" t="s">
        <v>167</v>
      </c>
      <c r="AT216" s="226" t="s">
        <v>163</v>
      </c>
      <c r="AU216" s="226" t="s">
        <v>81</v>
      </c>
      <c r="AY216" s="19" t="s">
        <v>161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9" t="s">
        <v>79</v>
      </c>
      <c r="BK216" s="227">
        <f>ROUND(I216*H216,2)</f>
        <v>0</v>
      </c>
      <c r="BL216" s="19" t="s">
        <v>167</v>
      </c>
      <c r="BM216" s="226" t="s">
        <v>381</v>
      </c>
    </row>
    <row r="217" s="2" customFormat="1">
      <c r="A217" s="40"/>
      <c r="B217" s="41"/>
      <c r="C217" s="42"/>
      <c r="D217" s="254" t="s">
        <v>187</v>
      </c>
      <c r="E217" s="42"/>
      <c r="F217" s="255" t="s">
        <v>382</v>
      </c>
      <c r="G217" s="42"/>
      <c r="H217" s="42"/>
      <c r="I217" s="230"/>
      <c r="J217" s="42"/>
      <c r="K217" s="42"/>
      <c r="L217" s="46"/>
      <c r="M217" s="231"/>
      <c r="N217" s="232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187</v>
      </c>
      <c r="AU217" s="19" t="s">
        <v>81</v>
      </c>
    </row>
    <row r="218" s="2" customFormat="1" ht="16.5" customHeight="1">
      <c r="A218" s="40"/>
      <c r="B218" s="41"/>
      <c r="C218" s="267" t="s">
        <v>383</v>
      </c>
      <c r="D218" s="267" t="s">
        <v>246</v>
      </c>
      <c r="E218" s="268" t="s">
        <v>384</v>
      </c>
      <c r="F218" s="269" t="s">
        <v>385</v>
      </c>
      <c r="G218" s="270" t="s">
        <v>362</v>
      </c>
      <c r="H218" s="271">
        <v>2</v>
      </c>
      <c r="I218" s="272"/>
      <c r="J218" s="273">
        <f>ROUND(I218*H218,2)</f>
        <v>0</v>
      </c>
      <c r="K218" s="269" t="s">
        <v>19</v>
      </c>
      <c r="L218" s="274"/>
      <c r="M218" s="275" t="s">
        <v>19</v>
      </c>
      <c r="N218" s="276" t="s">
        <v>43</v>
      </c>
      <c r="O218" s="86"/>
      <c r="P218" s="224">
        <f>O218*H218</f>
        <v>0</v>
      </c>
      <c r="Q218" s="224">
        <v>0.00010000000000000001</v>
      </c>
      <c r="R218" s="224">
        <f>Q218*H218</f>
        <v>0.00020000000000000001</v>
      </c>
      <c r="S218" s="224">
        <v>0</v>
      </c>
      <c r="T218" s="225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6" t="s">
        <v>212</v>
      </c>
      <c r="AT218" s="226" t="s">
        <v>246</v>
      </c>
      <c r="AU218" s="226" t="s">
        <v>81</v>
      </c>
      <c r="AY218" s="19" t="s">
        <v>161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9" t="s">
        <v>79</v>
      </c>
      <c r="BK218" s="227">
        <f>ROUND(I218*H218,2)</f>
        <v>0</v>
      </c>
      <c r="BL218" s="19" t="s">
        <v>167</v>
      </c>
      <c r="BM218" s="226" t="s">
        <v>386</v>
      </c>
    </row>
    <row r="219" s="12" customFormat="1" ht="22.8" customHeight="1">
      <c r="A219" s="12"/>
      <c r="B219" s="199"/>
      <c r="C219" s="200"/>
      <c r="D219" s="201" t="s">
        <v>71</v>
      </c>
      <c r="E219" s="213" t="s">
        <v>217</v>
      </c>
      <c r="F219" s="213" t="s">
        <v>387</v>
      </c>
      <c r="G219" s="200"/>
      <c r="H219" s="200"/>
      <c r="I219" s="203"/>
      <c r="J219" s="214">
        <f>BK219</f>
        <v>0</v>
      </c>
      <c r="K219" s="200"/>
      <c r="L219" s="205"/>
      <c r="M219" s="206"/>
      <c r="N219" s="207"/>
      <c r="O219" s="207"/>
      <c r="P219" s="208">
        <f>SUM(P220:P244)</f>
        <v>0</v>
      </c>
      <c r="Q219" s="207"/>
      <c r="R219" s="208">
        <f>SUM(R220:R244)</f>
        <v>0.40675634999999999</v>
      </c>
      <c r="S219" s="207"/>
      <c r="T219" s="209">
        <f>SUM(T220:T244)</f>
        <v>178.185768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0" t="s">
        <v>79</v>
      </c>
      <c r="AT219" s="211" t="s">
        <v>71</v>
      </c>
      <c r="AU219" s="211" t="s">
        <v>79</v>
      </c>
      <c r="AY219" s="210" t="s">
        <v>161</v>
      </c>
      <c r="BK219" s="212">
        <f>SUM(BK220:BK244)</f>
        <v>0</v>
      </c>
    </row>
    <row r="220" s="2" customFormat="1" ht="16.5" customHeight="1">
      <c r="A220" s="40"/>
      <c r="B220" s="41"/>
      <c r="C220" s="215" t="s">
        <v>388</v>
      </c>
      <c r="D220" s="215" t="s">
        <v>163</v>
      </c>
      <c r="E220" s="216" t="s">
        <v>389</v>
      </c>
      <c r="F220" s="217" t="s">
        <v>390</v>
      </c>
      <c r="G220" s="218" t="s">
        <v>173</v>
      </c>
      <c r="H220" s="219">
        <v>45.548999999999999</v>
      </c>
      <c r="I220" s="220"/>
      <c r="J220" s="221">
        <f>ROUND(I220*H220,2)</f>
        <v>0</v>
      </c>
      <c r="K220" s="217" t="s">
        <v>185</v>
      </c>
      <c r="L220" s="46"/>
      <c r="M220" s="222" t="s">
        <v>19</v>
      </c>
      <c r="N220" s="223" t="s">
        <v>43</v>
      </c>
      <c r="O220" s="86"/>
      <c r="P220" s="224">
        <f>O220*H220</f>
        <v>0</v>
      </c>
      <c r="Q220" s="224">
        <v>0</v>
      </c>
      <c r="R220" s="224">
        <f>Q220*H220</f>
        <v>0</v>
      </c>
      <c r="S220" s="224">
        <v>2.5</v>
      </c>
      <c r="T220" s="225">
        <f>S220*H220</f>
        <v>113.8725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6" t="s">
        <v>167</v>
      </c>
      <c r="AT220" s="226" t="s">
        <v>163</v>
      </c>
      <c r="AU220" s="226" t="s">
        <v>81</v>
      </c>
      <c r="AY220" s="19" t="s">
        <v>161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9" t="s">
        <v>79</v>
      </c>
      <c r="BK220" s="227">
        <f>ROUND(I220*H220,2)</f>
        <v>0</v>
      </c>
      <c r="BL220" s="19" t="s">
        <v>167</v>
      </c>
      <c r="BM220" s="226" t="s">
        <v>391</v>
      </c>
    </row>
    <row r="221" s="2" customFormat="1">
      <c r="A221" s="40"/>
      <c r="B221" s="41"/>
      <c r="C221" s="42"/>
      <c r="D221" s="254" t="s">
        <v>187</v>
      </c>
      <c r="E221" s="42"/>
      <c r="F221" s="255" t="s">
        <v>392</v>
      </c>
      <c r="G221" s="42"/>
      <c r="H221" s="42"/>
      <c r="I221" s="230"/>
      <c r="J221" s="42"/>
      <c r="K221" s="42"/>
      <c r="L221" s="46"/>
      <c r="M221" s="231"/>
      <c r="N221" s="232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187</v>
      </c>
      <c r="AU221" s="19" t="s">
        <v>81</v>
      </c>
    </row>
    <row r="222" s="13" customFormat="1">
      <c r="A222" s="13"/>
      <c r="B222" s="233"/>
      <c r="C222" s="234"/>
      <c r="D222" s="228" t="s">
        <v>175</v>
      </c>
      <c r="E222" s="235" t="s">
        <v>19</v>
      </c>
      <c r="F222" s="236" t="s">
        <v>393</v>
      </c>
      <c r="G222" s="234"/>
      <c r="H222" s="235" t="s">
        <v>19</v>
      </c>
      <c r="I222" s="237"/>
      <c r="J222" s="234"/>
      <c r="K222" s="234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175</v>
      </c>
      <c r="AU222" s="242" t="s">
        <v>81</v>
      </c>
      <c r="AV222" s="13" t="s">
        <v>79</v>
      </c>
      <c r="AW222" s="13" t="s">
        <v>33</v>
      </c>
      <c r="AX222" s="13" t="s">
        <v>72</v>
      </c>
      <c r="AY222" s="242" t="s">
        <v>161</v>
      </c>
    </row>
    <row r="223" s="14" customFormat="1">
      <c r="A223" s="14"/>
      <c r="B223" s="243"/>
      <c r="C223" s="244"/>
      <c r="D223" s="228" t="s">
        <v>175</v>
      </c>
      <c r="E223" s="245" t="s">
        <v>19</v>
      </c>
      <c r="F223" s="246" t="s">
        <v>394</v>
      </c>
      <c r="G223" s="244"/>
      <c r="H223" s="247">
        <v>45.548999999999999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175</v>
      </c>
      <c r="AU223" s="253" t="s">
        <v>81</v>
      </c>
      <c r="AV223" s="14" t="s">
        <v>81</v>
      </c>
      <c r="AW223" s="14" t="s">
        <v>33</v>
      </c>
      <c r="AX223" s="14" t="s">
        <v>79</v>
      </c>
      <c r="AY223" s="253" t="s">
        <v>161</v>
      </c>
    </row>
    <row r="224" s="2" customFormat="1" ht="16.5" customHeight="1">
      <c r="A224" s="40"/>
      <c r="B224" s="41"/>
      <c r="C224" s="215" t="s">
        <v>395</v>
      </c>
      <c r="D224" s="215" t="s">
        <v>163</v>
      </c>
      <c r="E224" s="216" t="s">
        <v>396</v>
      </c>
      <c r="F224" s="217" t="s">
        <v>397</v>
      </c>
      <c r="G224" s="218" t="s">
        <v>173</v>
      </c>
      <c r="H224" s="219">
        <v>25.986000000000001</v>
      </c>
      <c r="I224" s="220"/>
      <c r="J224" s="221">
        <f>ROUND(I224*H224,2)</f>
        <v>0</v>
      </c>
      <c r="K224" s="217" t="s">
        <v>185</v>
      </c>
      <c r="L224" s="46"/>
      <c r="M224" s="222" t="s">
        <v>19</v>
      </c>
      <c r="N224" s="223" t="s">
        <v>43</v>
      </c>
      <c r="O224" s="86"/>
      <c r="P224" s="224">
        <f>O224*H224</f>
        <v>0</v>
      </c>
      <c r="Q224" s="224">
        <v>0</v>
      </c>
      <c r="R224" s="224">
        <f>Q224*H224</f>
        <v>0</v>
      </c>
      <c r="S224" s="224">
        <v>2.3999999999999999</v>
      </c>
      <c r="T224" s="225">
        <f>S224*H224</f>
        <v>62.366399999999999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6" t="s">
        <v>167</v>
      </c>
      <c r="AT224" s="226" t="s">
        <v>163</v>
      </c>
      <c r="AU224" s="226" t="s">
        <v>81</v>
      </c>
      <c r="AY224" s="19" t="s">
        <v>161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9" t="s">
        <v>79</v>
      </c>
      <c r="BK224" s="227">
        <f>ROUND(I224*H224,2)</f>
        <v>0</v>
      </c>
      <c r="BL224" s="19" t="s">
        <v>167</v>
      </c>
      <c r="BM224" s="226" t="s">
        <v>398</v>
      </c>
    </row>
    <row r="225" s="2" customFormat="1">
      <c r="A225" s="40"/>
      <c r="B225" s="41"/>
      <c r="C225" s="42"/>
      <c r="D225" s="254" t="s">
        <v>187</v>
      </c>
      <c r="E225" s="42"/>
      <c r="F225" s="255" t="s">
        <v>399</v>
      </c>
      <c r="G225" s="42"/>
      <c r="H225" s="42"/>
      <c r="I225" s="230"/>
      <c r="J225" s="42"/>
      <c r="K225" s="42"/>
      <c r="L225" s="46"/>
      <c r="M225" s="231"/>
      <c r="N225" s="232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187</v>
      </c>
      <c r="AU225" s="19" t="s">
        <v>81</v>
      </c>
    </row>
    <row r="226" s="13" customFormat="1">
      <c r="A226" s="13"/>
      <c r="B226" s="233"/>
      <c r="C226" s="234"/>
      <c r="D226" s="228" t="s">
        <v>175</v>
      </c>
      <c r="E226" s="235" t="s">
        <v>19</v>
      </c>
      <c r="F226" s="236" t="s">
        <v>400</v>
      </c>
      <c r="G226" s="234"/>
      <c r="H226" s="235" t="s">
        <v>19</v>
      </c>
      <c r="I226" s="237"/>
      <c r="J226" s="234"/>
      <c r="K226" s="234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175</v>
      </c>
      <c r="AU226" s="242" t="s">
        <v>81</v>
      </c>
      <c r="AV226" s="13" t="s">
        <v>79</v>
      </c>
      <c r="AW226" s="13" t="s">
        <v>33</v>
      </c>
      <c r="AX226" s="13" t="s">
        <v>72</v>
      </c>
      <c r="AY226" s="242" t="s">
        <v>161</v>
      </c>
    </row>
    <row r="227" s="14" customFormat="1">
      <c r="A227" s="14"/>
      <c r="B227" s="243"/>
      <c r="C227" s="244"/>
      <c r="D227" s="228" t="s">
        <v>175</v>
      </c>
      <c r="E227" s="245" t="s">
        <v>19</v>
      </c>
      <c r="F227" s="246" t="s">
        <v>401</v>
      </c>
      <c r="G227" s="244"/>
      <c r="H227" s="247">
        <v>25.986000000000001</v>
      </c>
      <c r="I227" s="248"/>
      <c r="J227" s="244"/>
      <c r="K227" s="244"/>
      <c r="L227" s="249"/>
      <c r="M227" s="250"/>
      <c r="N227" s="251"/>
      <c r="O227" s="251"/>
      <c r="P227" s="251"/>
      <c r="Q227" s="251"/>
      <c r="R227" s="251"/>
      <c r="S227" s="251"/>
      <c r="T227" s="25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3" t="s">
        <v>175</v>
      </c>
      <c r="AU227" s="253" t="s">
        <v>81</v>
      </c>
      <c r="AV227" s="14" t="s">
        <v>81</v>
      </c>
      <c r="AW227" s="14" t="s">
        <v>33</v>
      </c>
      <c r="AX227" s="14" t="s">
        <v>79</v>
      </c>
      <c r="AY227" s="253" t="s">
        <v>161</v>
      </c>
    </row>
    <row r="228" s="2" customFormat="1" ht="16.5" customHeight="1">
      <c r="A228" s="40"/>
      <c r="B228" s="41"/>
      <c r="C228" s="215" t="s">
        <v>402</v>
      </c>
      <c r="D228" s="215" t="s">
        <v>163</v>
      </c>
      <c r="E228" s="216" t="s">
        <v>403</v>
      </c>
      <c r="F228" s="217" t="s">
        <v>404</v>
      </c>
      <c r="G228" s="218" t="s">
        <v>241</v>
      </c>
      <c r="H228" s="219">
        <v>9.9329999999999998</v>
      </c>
      <c r="I228" s="220"/>
      <c r="J228" s="221">
        <f>ROUND(I228*H228,2)</f>
        <v>0</v>
      </c>
      <c r="K228" s="217" t="s">
        <v>185</v>
      </c>
      <c r="L228" s="46"/>
      <c r="M228" s="222" t="s">
        <v>19</v>
      </c>
      <c r="N228" s="223" t="s">
        <v>43</v>
      </c>
      <c r="O228" s="86"/>
      <c r="P228" s="224">
        <f>O228*H228</f>
        <v>0</v>
      </c>
      <c r="Q228" s="224">
        <v>0</v>
      </c>
      <c r="R228" s="224">
        <f>Q228*H228</f>
        <v>0</v>
      </c>
      <c r="S228" s="224">
        <v>0.066000000000000003</v>
      </c>
      <c r="T228" s="225">
        <f>S228*H228</f>
        <v>0.65557799999999999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6" t="s">
        <v>167</v>
      </c>
      <c r="AT228" s="226" t="s">
        <v>163</v>
      </c>
      <c r="AU228" s="226" t="s">
        <v>81</v>
      </c>
      <c r="AY228" s="19" t="s">
        <v>161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9" t="s">
        <v>79</v>
      </c>
      <c r="BK228" s="227">
        <f>ROUND(I228*H228,2)</f>
        <v>0</v>
      </c>
      <c r="BL228" s="19" t="s">
        <v>167</v>
      </c>
      <c r="BM228" s="226" t="s">
        <v>405</v>
      </c>
    </row>
    <row r="229" s="2" customFormat="1">
      <c r="A229" s="40"/>
      <c r="B229" s="41"/>
      <c r="C229" s="42"/>
      <c r="D229" s="254" t="s">
        <v>187</v>
      </c>
      <c r="E229" s="42"/>
      <c r="F229" s="255" t="s">
        <v>406</v>
      </c>
      <c r="G229" s="42"/>
      <c r="H229" s="42"/>
      <c r="I229" s="230"/>
      <c r="J229" s="42"/>
      <c r="K229" s="42"/>
      <c r="L229" s="46"/>
      <c r="M229" s="231"/>
      <c r="N229" s="232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187</v>
      </c>
      <c r="AU229" s="19" t="s">
        <v>81</v>
      </c>
    </row>
    <row r="230" s="13" customFormat="1">
      <c r="A230" s="13"/>
      <c r="B230" s="233"/>
      <c r="C230" s="234"/>
      <c r="D230" s="228" t="s">
        <v>175</v>
      </c>
      <c r="E230" s="235" t="s">
        <v>19</v>
      </c>
      <c r="F230" s="236" t="s">
        <v>407</v>
      </c>
      <c r="G230" s="234"/>
      <c r="H230" s="235" t="s">
        <v>19</v>
      </c>
      <c r="I230" s="237"/>
      <c r="J230" s="234"/>
      <c r="K230" s="234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175</v>
      </c>
      <c r="AU230" s="242" t="s">
        <v>81</v>
      </c>
      <c r="AV230" s="13" t="s">
        <v>79</v>
      </c>
      <c r="AW230" s="13" t="s">
        <v>33</v>
      </c>
      <c r="AX230" s="13" t="s">
        <v>72</v>
      </c>
      <c r="AY230" s="242" t="s">
        <v>161</v>
      </c>
    </row>
    <row r="231" s="14" customFormat="1">
      <c r="A231" s="14"/>
      <c r="B231" s="243"/>
      <c r="C231" s="244"/>
      <c r="D231" s="228" t="s">
        <v>175</v>
      </c>
      <c r="E231" s="245" t="s">
        <v>19</v>
      </c>
      <c r="F231" s="246" t="s">
        <v>408</v>
      </c>
      <c r="G231" s="244"/>
      <c r="H231" s="247">
        <v>9.9329999999999998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175</v>
      </c>
      <c r="AU231" s="253" t="s">
        <v>81</v>
      </c>
      <c r="AV231" s="14" t="s">
        <v>81</v>
      </c>
      <c r="AW231" s="14" t="s">
        <v>33</v>
      </c>
      <c r="AX231" s="14" t="s">
        <v>79</v>
      </c>
      <c r="AY231" s="253" t="s">
        <v>161</v>
      </c>
    </row>
    <row r="232" s="2" customFormat="1" ht="16.5" customHeight="1">
      <c r="A232" s="40"/>
      <c r="B232" s="41"/>
      <c r="C232" s="215" t="s">
        <v>409</v>
      </c>
      <c r="D232" s="215" t="s">
        <v>163</v>
      </c>
      <c r="E232" s="216" t="s">
        <v>410</v>
      </c>
      <c r="F232" s="217" t="s">
        <v>411</v>
      </c>
      <c r="G232" s="218" t="s">
        <v>241</v>
      </c>
      <c r="H232" s="219">
        <v>9.9329999999999998</v>
      </c>
      <c r="I232" s="220"/>
      <c r="J232" s="221">
        <f>ROUND(I232*H232,2)</f>
        <v>0</v>
      </c>
      <c r="K232" s="217" t="s">
        <v>185</v>
      </c>
      <c r="L232" s="46"/>
      <c r="M232" s="222" t="s">
        <v>19</v>
      </c>
      <c r="N232" s="223" t="s">
        <v>43</v>
      </c>
      <c r="O232" s="86"/>
      <c r="P232" s="224">
        <f>O232*H232</f>
        <v>0</v>
      </c>
      <c r="Q232" s="224">
        <v>0</v>
      </c>
      <c r="R232" s="224">
        <f>Q232*H232</f>
        <v>0</v>
      </c>
      <c r="S232" s="224">
        <v>0.059999999999999998</v>
      </c>
      <c r="T232" s="225">
        <f>S232*H232</f>
        <v>0.59597999999999995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6" t="s">
        <v>167</v>
      </c>
      <c r="AT232" s="226" t="s">
        <v>163</v>
      </c>
      <c r="AU232" s="226" t="s">
        <v>81</v>
      </c>
      <c r="AY232" s="19" t="s">
        <v>161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9" t="s">
        <v>79</v>
      </c>
      <c r="BK232" s="227">
        <f>ROUND(I232*H232,2)</f>
        <v>0</v>
      </c>
      <c r="BL232" s="19" t="s">
        <v>167</v>
      </c>
      <c r="BM232" s="226" t="s">
        <v>412</v>
      </c>
    </row>
    <row r="233" s="2" customFormat="1">
      <c r="A233" s="40"/>
      <c r="B233" s="41"/>
      <c r="C233" s="42"/>
      <c r="D233" s="254" t="s">
        <v>187</v>
      </c>
      <c r="E233" s="42"/>
      <c r="F233" s="255" t="s">
        <v>413</v>
      </c>
      <c r="G233" s="42"/>
      <c r="H233" s="42"/>
      <c r="I233" s="230"/>
      <c r="J233" s="42"/>
      <c r="K233" s="42"/>
      <c r="L233" s="46"/>
      <c r="M233" s="231"/>
      <c r="N233" s="232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187</v>
      </c>
      <c r="AU233" s="19" t="s">
        <v>81</v>
      </c>
    </row>
    <row r="234" s="2" customFormat="1" ht="21.75" customHeight="1">
      <c r="A234" s="40"/>
      <c r="B234" s="41"/>
      <c r="C234" s="215" t="s">
        <v>414</v>
      </c>
      <c r="D234" s="215" t="s">
        <v>163</v>
      </c>
      <c r="E234" s="216" t="s">
        <v>415</v>
      </c>
      <c r="F234" s="217" t="s">
        <v>416</v>
      </c>
      <c r="G234" s="218" t="s">
        <v>241</v>
      </c>
      <c r="H234" s="219">
        <v>9.9329999999999998</v>
      </c>
      <c r="I234" s="220"/>
      <c r="J234" s="221">
        <f>ROUND(I234*H234,2)</f>
        <v>0</v>
      </c>
      <c r="K234" s="217" t="s">
        <v>185</v>
      </c>
      <c r="L234" s="46"/>
      <c r="M234" s="222" t="s">
        <v>19</v>
      </c>
      <c r="N234" s="223" t="s">
        <v>43</v>
      </c>
      <c r="O234" s="86"/>
      <c r="P234" s="224">
        <f>O234*H234</f>
        <v>0</v>
      </c>
      <c r="Q234" s="224">
        <v>0</v>
      </c>
      <c r="R234" s="224">
        <f>Q234*H234</f>
        <v>0</v>
      </c>
      <c r="S234" s="224">
        <v>0.070000000000000007</v>
      </c>
      <c r="T234" s="225">
        <f>S234*H234</f>
        <v>0.69531000000000009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6" t="s">
        <v>167</v>
      </c>
      <c r="AT234" s="226" t="s">
        <v>163</v>
      </c>
      <c r="AU234" s="226" t="s">
        <v>81</v>
      </c>
      <c r="AY234" s="19" t="s">
        <v>161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9" t="s">
        <v>79</v>
      </c>
      <c r="BK234" s="227">
        <f>ROUND(I234*H234,2)</f>
        <v>0</v>
      </c>
      <c r="BL234" s="19" t="s">
        <v>167</v>
      </c>
      <c r="BM234" s="226" t="s">
        <v>417</v>
      </c>
    </row>
    <row r="235" s="2" customFormat="1">
      <c r="A235" s="40"/>
      <c r="B235" s="41"/>
      <c r="C235" s="42"/>
      <c r="D235" s="254" t="s">
        <v>187</v>
      </c>
      <c r="E235" s="42"/>
      <c r="F235" s="255" t="s">
        <v>418</v>
      </c>
      <c r="G235" s="42"/>
      <c r="H235" s="42"/>
      <c r="I235" s="230"/>
      <c r="J235" s="42"/>
      <c r="K235" s="42"/>
      <c r="L235" s="46"/>
      <c r="M235" s="231"/>
      <c r="N235" s="232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187</v>
      </c>
      <c r="AU235" s="19" t="s">
        <v>81</v>
      </c>
    </row>
    <row r="236" s="13" customFormat="1">
      <c r="A236" s="13"/>
      <c r="B236" s="233"/>
      <c r="C236" s="234"/>
      <c r="D236" s="228" t="s">
        <v>175</v>
      </c>
      <c r="E236" s="235" t="s">
        <v>19</v>
      </c>
      <c r="F236" s="236" t="s">
        <v>407</v>
      </c>
      <c r="G236" s="234"/>
      <c r="H236" s="235" t="s">
        <v>19</v>
      </c>
      <c r="I236" s="237"/>
      <c r="J236" s="234"/>
      <c r="K236" s="234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175</v>
      </c>
      <c r="AU236" s="242" t="s">
        <v>81</v>
      </c>
      <c r="AV236" s="13" t="s">
        <v>79</v>
      </c>
      <c r="AW236" s="13" t="s">
        <v>33</v>
      </c>
      <c r="AX236" s="13" t="s">
        <v>72</v>
      </c>
      <c r="AY236" s="242" t="s">
        <v>161</v>
      </c>
    </row>
    <row r="237" s="14" customFormat="1">
      <c r="A237" s="14"/>
      <c r="B237" s="243"/>
      <c r="C237" s="244"/>
      <c r="D237" s="228" t="s">
        <v>175</v>
      </c>
      <c r="E237" s="245" t="s">
        <v>19</v>
      </c>
      <c r="F237" s="246" t="s">
        <v>419</v>
      </c>
      <c r="G237" s="244"/>
      <c r="H237" s="247">
        <v>9.9329999999999998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175</v>
      </c>
      <c r="AU237" s="253" t="s">
        <v>81</v>
      </c>
      <c r="AV237" s="14" t="s">
        <v>81</v>
      </c>
      <c r="AW237" s="14" t="s">
        <v>33</v>
      </c>
      <c r="AX237" s="14" t="s">
        <v>79</v>
      </c>
      <c r="AY237" s="253" t="s">
        <v>161</v>
      </c>
    </row>
    <row r="238" s="2" customFormat="1" ht="21.75" customHeight="1">
      <c r="A238" s="40"/>
      <c r="B238" s="41"/>
      <c r="C238" s="215" t="s">
        <v>420</v>
      </c>
      <c r="D238" s="215" t="s">
        <v>163</v>
      </c>
      <c r="E238" s="216" t="s">
        <v>421</v>
      </c>
      <c r="F238" s="217" t="s">
        <v>422</v>
      </c>
      <c r="G238" s="218" t="s">
        <v>241</v>
      </c>
      <c r="H238" s="219">
        <v>9.9329999999999998</v>
      </c>
      <c r="I238" s="220"/>
      <c r="J238" s="221">
        <f>ROUND(I238*H238,2)</f>
        <v>0</v>
      </c>
      <c r="K238" s="217" t="s">
        <v>185</v>
      </c>
      <c r="L238" s="46"/>
      <c r="M238" s="222" t="s">
        <v>19</v>
      </c>
      <c r="N238" s="223" t="s">
        <v>43</v>
      </c>
      <c r="O238" s="86"/>
      <c r="P238" s="224">
        <f>O238*H238</f>
        <v>0</v>
      </c>
      <c r="Q238" s="224">
        <v>0.038850000000000003</v>
      </c>
      <c r="R238" s="224">
        <f>Q238*H238</f>
        <v>0.38589705000000002</v>
      </c>
      <c r="S238" s="224">
        <v>0</v>
      </c>
      <c r="T238" s="225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6" t="s">
        <v>167</v>
      </c>
      <c r="AT238" s="226" t="s">
        <v>163</v>
      </c>
      <c r="AU238" s="226" t="s">
        <v>81</v>
      </c>
      <c r="AY238" s="19" t="s">
        <v>161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9" t="s">
        <v>79</v>
      </c>
      <c r="BK238" s="227">
        <f>ROUND(I238*H238,2)</f>
        <v>0</v>
      </c>
      <c r="BL238" s="19" t="s">
        <v>167</v>
      </c>
      <c r="BM238" s="226" t="s">
        <v>423</v>
      </c>
    </row>
    <row r="239" s="2" customFormat="1">
      <c r="A239" s="40"/>
      <c r="B239" s="41"/>
      <c r="C239" s="42"/>
      <c r="D239" s="254" t="s">
        <v>187</v>
      </c>
      <c r="E239" s="42"/>
      <c r="F239" s="255" t="s">
        <v>424</v>
      </c>
      <c r="G239" s="42"/>
      <c r="H239" s="42"/>
      <c r="I239" s="230"/>
      <c r="J239" s="42"/>
      <c r="K239" s="42"/>
      <c r="L239" s="46"/>
      <c r="M239" s="231"/>
      <c r="N239" s="232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187</v>
      </c>
      <c r="AU239" s="19" t="s">
        <v>81</v>
      </c>
    </row>
    <row r="240" s="14" customFormat="1">
      <c r="A240" s="14"/>
      <c r="B240" s="243"/>
      <c r="C240" s="244"/>
      <c r="D240" s="228" t="s">
        <v>175</v>
      </c>
      <c r="E240" s="245" t="s">
        <v>19</v>
      </c>
      <c r="F240" s="246" t="s">
        <v>425</v>
      </c>
      <c r="G240" s="244"/>
      <c r="H240" s="247">
        <v>9.9329999999999998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175</v>
      </c>
      <c r="AU240" s="253" t="s">
        <v>81</v>
      </c>
      <c r="AV240" s="14" t="s">
        <v>81</v>
      </c>
      <c r="AW240" s="14" t="s">
        <v>33</v>
      </c>
      <c r="AX240" s="14" t="s">
        <v>79</v>
      </c>
      <c r="AY240" s="253" t="s">
        <v>161</v>
      </c>
    </row>
    <row r="241" s="2" customFormat="1" ht="24.15" customHeight="1">
      <c r="A241" s="40"/>
      <c r="B241" s="41"/>
      <c r="C241" s="215" t="s">
        <v>426</v>
      </c>
      <c r="D241" s="215" t="s">
        <v>163</v>
      </c>
      <c r="E241" s="216" t="s">
        <v>427</v>
      </c>
      <c r="F241" s="217" t="s">
        <v>428</v>
      </c>
      <c r="G241" s="218" t="s">
        <v>241</v>
      </c>
      <c r="H241" s="219">
        <v>9.9329999999999998</v>
      </c>
      <c r="I241" s="220"/>
      <c r="J241" s="221">
        <f>ROUND(I241*H241,2)</f>
        <v>0</v>
      </c>
      <c r="K241" s="217" t="s">
        <v>185</v>
      </c>
      <c r="L241" s="46"/>
      <c r="M241" s="222" t="s">
        <v>19</v>
      </c>
      <c r="N241" s="223" t="s">
        <v>43</v>
      </c>
      <c r="O241" s="86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6" t="s">
        <v>167</v>
      </c>
      <c r="AT241" s="226" t="s">
        <v>163</v>
      </c>
      <c r="AU241" s="226" t="s">
        <v>81</v>
      </c>
      <c r="AY241" s="19" t="s">
        <v>161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9" t="s">
        <v>79</v>
      </c>
      <c r="BK241" s="227">
        <f>ROUND(I241*H241,2)</f>
        <v>0</v>
      </c>
      <c r="BL241" s="19" t="s">
        <v>167</v>
      </c>
      <c r="BM241" s="226" t="s">
        <v>429</v>
      </c>
    </row>
    <row r="242" s="2" customFormat="1">
      <c r="A242" s="40"/>
      <c r="B242" s="41"/>
      <c r="C242" s="42"/>
      <c r="D242" s="254" t="s">
        <v>187</v>
      </c>
      <c r="E242" s="42"/>
      <c r="F242" s="255" t="s">
        <v>430</v>
      </c>
      <c r="G242" s="42"/>
      <c r="H242" s="42"/>
      <c r="I242" s="230"/>
      <c r="J242" s="42"/>
      <c r="K242" s="42"/>
      <c r="L242" s="46"/>
      <c r="M242" s="231"/>
      <c r="N242" s="232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187</v>
      </c>
      <c r="AU242" s="19" t="s">
        <v>81</v>
      </c>
    </row>
    <row r="243" s="2" customFormat="1" ht="16.5" customHeight="1">
      <c r="A243" s="40"/>
      <c r="B243" s="41"/>
      <c r="C243" s="215" t="s">
        <v>431</v>
      </c>
      <c r="D243" s="215" t="s">
        <v>163</v>
      </c>
      <c r="E243" s="216" t="s">
        <v>432</v>
      </c>
      <c r="F243" s="217" t="s">
        <v>433</v>
      </c>
      <c r="G243" s="218" t="s">
        <v>241</v>
      </c>
      <c r="H243" s="219">
        <v>9.9329999999999998</v>
      </c>
      <c r="I243" s="220"/>
      <c r="J243" s="221">
        <f>ROUND(I243*H243,2)</f>
        <v>0</v>
      </c>
      <c r="K243" s="217" t="s">
        <v>185</v>
      </c>
      <c r="L243" s="46"/>
      <c r="M243" s="222" t="s">
        <v>19</v>
      </c>
      <c r="N243" s="223" t="s">
        <v>43</v>
      </c>
      <c r="O243" s="86"/>
      <c r="P243" s="224">
        <f>O243*H243</f>
        <v>0</v>
      </c>
      <c r="Q243" s="224">
        <v>0.0020999999999999999</v>
      </c>
      <c r="R243" s="224">
        <f>Q243*H243</f>
        <v>0.020859299999999997</v>
      </c>
      <c r="S243" s="224">
        <v>0</v>
      </c>
      <c r="T243" s="225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26" t="s">
        <v>167</v>
      </c>
      <c r="AT243" s="226" t="s">
        <v>163</v>
      </c>
      <c r="AU243" s="226" t="s">
        <v>81</v>
      </c>
      <c r="AY243" s="19" t="s">
        <v>161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19" t="s">
        <v>79</v>
      </c>
      <c r="BK243" s="227">
        <f>ROUND(I243*H243,2)</f>
        <v>0</v>
      </c>
      <c r="BL243" s="19" t="s">
        <v>167</v>
      </c>
      <c r="BM243" s="226" t="s">
        <v>434</v>
      </c>
    </row>
    <row r="244" s="2" customFormat="1">
      <c r="A244" s="40"/>
      <c r="B244" s="41"/>
      <c r="C244" s="42"/>
      <c r="D244" s="254" t="s">
        <v>187</v>
      </c>
      <c r="E244" s="42"/>
      <c r="F244" s="255" t="s">
        <v>435</v>
      </c>
      <c r="G244" s="42"/>
      <c r="H244" s="42"/>
      <c r="I244" s="230"/>
      <c r="J244" s="42"/>
      <c r="K244" s="42"/>
      <c r="L244" s="46"/>
      <c r="M244" s="231"/>
      <c r="N244" s="232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187</v>
      </c>
      <c r="AU244" s="19" t="s">
        <v>81</v>
      </c>
    </row>
    <row r="245" s="12" customFormat="1" ht="22.8" customHeight="1">
      <c r="A245" s="12"/>
      <c r="B245" s="199"/>
      <c r="C245" s="200"/>
      <c r="D245" s="201" t="s">
        <v>71</v>
      </c>
      <c r="E245" s="213" t="s">
        <v>436</v>
      </c>
      <c r="F245" s="213" t="s">
        <v>437</v>
      </c>
      <c r="G245" s="200"/>
      <c r="H245" s="200"/>
      <c r="I245" s="203"/>
      <c r="J245" s="214">
        <f>BK245</f>
        <v>0</v>
      </c>
      <c r="K245" s="200"/>
      <c r="L245" s="205"/>
      <c r="M245" s="206"/>
      <c r="N245" s="207"/>
      <c r="O245" s="207"/>
      <c r="P245" s="208">
        <f>SUM(P246:P257)</f>
        <v>0</v>
      </c>
      <c r="Q245" s="207"/>
      <c r="R245" s="208">
        <f>SUM(R246:R257)</f>
        <v>0</v>
      </c>
      <c r="S245" s="207"/>
      <c r="T245" s="209">
        <f>SUM(T246:T257)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0" t="s">
        <v>79</v>
      </c>
      <c r="AT245" s="211" t="s">
        <v>71</v>
      </c>
      <c r="AU245" s="211" t="s">
        <v>79</v>
      </c>
      <c r="AY245" s="210" t="s">
        <v>161</v>
      </c>
      <c r="BK245" s="212">
        <f>SUM(BK246:BK257)</f>
        <v>0</v>
      </c>
    </row>
    <row r="246" s="2" customFormat="1" ht="21.75" customHeight="1">
      <c r="A246" s="40"/>
      <c r="B246" s="41"/>
      <c r="C246" s="215" t="s">
        <v>438</v>
      </c>
      <c r="D246" s="215" t="s">
        <v>163</v>
      </c>
      <c r="E246" s="216" t="s">
        <v>439</v>
      </c>
      <c r="F246" s="217" t="s">
        <v>440</v>
      </c>
      <c r="G246" s="218" t="s">
        <v>228</v>
      </c>
      <c r="H246" s="219">
        <v>178.18600000000001</v>
      </c>
      <c r="I246" s="220"/>
      <c r="J246" s="221">
        <f>ROUND(I246*H246,2)</f>
        <v>0</v>
      </c>
      <c r="K246" s="217" t="s">
        <v>185</v>
      </c>
      <c r="L246" s="46"/>
      <c r="M246" s="222" t="s">
        <v>19</v>
      </c>
      <c r="N246" s="223" t="s">
        <v>43</v>
      </c>
      <c r="O246" s="86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6" t="s">
        <v>167</v>
      </c>
      <c r="AT246" s="226" t="s">
        <v>163</v>
      </c>
      <c r="AU246" s="226" t="s">
        <v>81</v>
      </c>
      <c r="AY246" s="19" t="s">
        <v>161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9" t="s">
        <v>79</v>
      </c>
      <c r="BK246" s="227">
        <f>ROUND(I246*H246,2)</f>
        <v>0</v>
      </c>
      <c r="BL246" s="19" t="s">
        <v>167</v>
      </c>
      <c r="BM246" s="226" t="s">
        <v>441</v>
      </c>
    </row>
    <row r="247" s="2" customFormat="1">
      <c r="A247" s="40"/>
      <c r="B247" s="41"/>
      <c r="C247" s="42"/>
      <c r="D247" s="254" t="s">
        <v>187</v>
      </c>
      <c r="E247" s="42"/>
      <c r="F247" s="255" t="s">
        <v>442</v>
      </c>
      <c r="G247" s="42"/>
      <c r="H247" s="42"/>
      <c r="I247" s="230"/>
      <c r="J247" s="42"/>
      <c r="K247" s="42"/>
      <c r="L247" s="46"/>
      <c r="M247" s="231"/>
      <c r="N247" s="232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187</v>
      </c>
      <c r="AU247" s="19" t="s">
        <v>81</v>
      </c>
    </row>
    <row r="248" s="2" customFormat="1" ht="24.15" customHeight="1">
      <c r="A248" s="40"/>
      <c r="B248" s="41"/>
      <c r="C248" s="215" t="s">
        <v>443</v>
      </c>
      <c r="D248" s="215" t="s">
        <v>163</v>
      </c>
      <c r="E248" s="216" t="s">
        <v>444</v>
      </c>
      <c r="F248" s="217" t="s">
        <v>445</v>
      </c>
      <c r="G248" s="218" t="s">
        <v>228</v>
      </c>
      <c r="H248" s="219">
        <v>2138.232</v>
      </c>
      <c r="I248" s="220"/>
      <c r="J248" s="221">
        <f>ROUND(I248*H248,2)</f>
        <v>0</v>
      </c>
      <c r="K248" s="217" t="s">
        <v>185</v>
      </c>
      <c r="L248" s="46"/>
      <c r="M248" s="222" t="s">
        <v>19</v>
      </c>
      <c r="N248" s="223" t="s">
        <v>43</v>
      </c>
      <c r="O248" s="86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6" t="s">
        <v>167</v>
      </c>
      <c r="AT248" s="226" t="s">
        <v>163</v>
      </c>
      <c r="AU248" s="226" t="s">
        <v>81</v>
      </c>
      <c r="AY248" s="19" t="s">
        <v>161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9" t="s">
        <v>79</v>
      </c>
      <c r="BK248" s="227">
        <f>ROUND(I248*H248,2)</f>
        <v>0</v>
      </c>
      <c r="BL248" s="19" t="s">
        <v>167</v>
      </c>
      <c r="BM248" s="226" t="s">
        <v>446</v>
      </c>
    </row>
    <row r="249" s="2" customFormat="1">
      <c r="A249" s="40"/>
      <c r="B249" s="41"/>
      <c r="C249" s="42"/>
      <c r="D249" s="254" t="s">
        <v>187</v>
      </c>
      <c r="E249" s="42"/>
      <c r="F249" s="255" t="s">
        <v>447</v>
      </c>
      <c r="G249" s="42"/>
      <c r="H249" s="42"/>
      <c r="I249" s="230"/>
      <c r="J249" s="42"/>
      <c r="K249" s="42"/>
      <c r="L249" s="46"/>
      <c r="M249" s="231"/>
      <c r="N249" s="232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187</v>
      </c>
      <c r="AU249" s="19" t="s">
        <v>81</v>
      </c>
    </row>
    <row r="250" s="14" customFormat="1">
      <c r="A250" s="14"/>
      <c r="B250" s="243"/>
      <c r="C250" s="244"/>
      <c r="D250" s="228" t="s">
        <v>175</v>
      </c>
      <c r="E250" s="244"/>
      <c r="F250" s="246" t="s">
        <v>448</v>
      </c>
      <c r="G250" s="244"/>
      <c r="H250" s="247">
        <v>2138.232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175</v>
      </c>
      <c r="AU250" s="253" t="s">
        <v>81</v>
      </c>
      <c r="AV250" s="14" t="s">
        <v>81</v>
      </c>
      <c r="AW250" s="14" t="s">
        <v>4</v>
      </c>
      <c r="AX250" s="14" t="s">
        <v>79</v>
      </c>
      <c r="AY250" s="253" t="s">
        <v>161</v>
      </c>
    </row>
    <row r="251" s="2" customFormat="1" ht="24.15" customHeight="1">
      <c r="A251" s="40"/>
      <c r="B251" s="41"/>
      <c r="C251" s="215" t="s">
        <v>449</v>
      </c>
      <c r="D251" s="215" t="s">
        <v>163</v>
      </c>
      <c r="E251" s="216" t="s">
        <v>450</v>
      </c>
      <c r="F251" s="217" t="s">
        <v>451</v>
      </c>
      <c r="G251" s="218" t="s">
        <v>228</v>
      </c>
      <c r="H251" s="219">
        <v>1.9470000000000001</v>
      </c>
      <c r="I251" s="220"/>
      <c r="J251" s="221">
        <f>ROUND(I251*H251,2)</f>
        <v>0</v>
      </c>
      <c r="K251" s="217" t="s">
        <v>19</v>
      </c>
      <c r="L251" s="46"/>
      <c r="M251" s="222" t="s">
        <v>19</v>
      </c>
      <c r="N251" s="223" t="s">
        <v>43</v>
      </c>
      <c r="O251" s="86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6" t="s">
        <v>167</v>
      </c>
      <c r="AT251" s="226" t="s">
        <v>163</v>
      </c>
      <c r="AU251" s="226" t="s">
        <v>81</v>
      </c>
      <c r="AY251" s="19" t="s">
        <v>161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9" t="s">
        <v>79</v>
      </c>
      <c r="BK251" s="227">
        <f>ROUND(I251*H251,2)</f>
        <v>0</v>
      </c>
      <c r="BL251" s="19" t="s">
        <v>167</v>
      </c>
      <c r="BM251" s="226" t="s">
        <v>452</v>
      </c>
    </row>
    <row r="252" s="14" customFormat="1">
      <c r="A252" s="14"/>
      <c r="B252" s="243"/>
      <c r="C252" s="244"/>
      <c r="D252" s="228" t="s">
        <v>175</v>
      </c>
      <c r="E252" s="245" t="s">
        <v>19</v>
      </c>
      <c r="F252" s="246" t="s">
        <v>453</v>
      </c>
      <c r="G252" s="244"/>
      <c r="H252" s="247">
        <v>1.9470000000000001</v>
      </c>
      <c r="I252" s="248"/>
      <c r="J252" s="244"/>
      <c r="K252" s="244"/>
      <c r="L252" s="249"/>
      <c r="M252" s="250"/>
      <c r="N252" s="251"/>
      <c r="O252" s="251"/>
      <c r="P252" s="251"/>
      <c r="Q252" s="251"/>
      <c r="R252" s="251"/>
      <c r="S252" s="251"/>
      <c r="T252" s="25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3" t="s">
        <v>175</v>
      </c>
      <c r="AU252" s="253" t="s">
        <v>81</v>
      </c>
      <c r="AV252" s="14" t="s">
        <v>81</v>
      </c>
      <c r="AW252" s="14" t="s">
        <v>33</v>
      </c>
      <c r="AX252" s="14" t="s">
        <v>79</v>
      </c>
      <c r="AY252" s="253" t="s">
        <v>161</v>
      </c>
    </row>
    <row r="253" s="2" customFormat="1" ht="24.15" customHeight="1">
      <c r="A253" s="40"/>
      <c r="B253" s="41"/>
      <c r="C253" s="215" t="s">
        <v>454</v>
      </c>
      <c r="D253" s="215" t="s">
        <v>163</v>
      </c>
      <c r="E253" s="216" t="s">
        <v>455</v>
      </c>
      <c r="F253" s="217" t="s">
        <v>456</v>
      </c>
      <c r="G253" s="218" t="s">
        <v>228</v>
      </c>
      <c r="H253" s="219">
        <v>62.366</v>
      </c>
      <c r="I253" s="220"/>
      <c r="J253" s="221">
        <f>ROUND(I253*H253,2)</f>
        <v>0</v>
      </c>
      <c r="K253" s="217" t="s">
        <v>19</v>
      </c>
      <c r="L253" s="46"/>
      <c r="M253" s="222" t="s">
        <v>19</v>
      </c>
      <c r="N253" s="223" t="s">
        <v>43</v>
      </c>
      <c r="O253" s="86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26" t="s">
        <v>167</v>
      </c>
      <c r="AT253" s="226" t="s">
        <v>163</v>
      </c>
      <c r="AU253" s="226" t="s">
        <v>81</v>
      </c>
      <c r="AY253" s="19" t="s">
        <v>161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9" t="s">
        <v>79</v>
      </c>
      <c r="BK253" s="227">
        <f>ROUND(I253*H253,2)</f>
        <v>0</v>
      </c>
      <c r="BL253" s="19" t="s">
        <v>167</v>
      </c>
      <c r="BM253" s="226" t="s">
        <v>457</v>
      </c>
    </row>
    <row r="254" s="14" customFormat="1">
      <c r="A254" s="14"/>
      <c r="B254" s="243"/>
      <c r="C254" s="244"/>
      <c r="D254" s="228" t="s">
        <v>175</v>
      </c>
      <c r="E254" s="245" t="s">
        <v>19</v>
      </c>
      <c r="F254" s="246" t="s">
        <v>458</v>
      </c>
      <c r="G254" s="244"/>
      <c r="H254" s="247">
        <v>62.366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3" t="s">
        <v>175</v>
      </c>
      <c r="AU254" s="253" t="s">
        <v>81</v>
      </c>
      <c r="AV254" s="14" t="s">
        <v>81</v>
      </c>
      <c r="AW254" s="14" t="s">
        <v>33</v>
      </c>
      <c r="AX254" s="14" t="s">
        <v>79</v>
      </c>
      <c r="AY254" s="253" t="s">
        <v>161</v>
      </c>
    </row>
    <row r="255" s="2" customFormat="1" ht="24.15" customHeight="1">
      <c r="A255" s="40"/>
      <c r="B255" s="41"/>
      <c r="C255" s="215" t="s">
        <v>459</v>
      </c>
      <c r="D255" s="215" t="s">
        <v>163</v>
      </c>
      <c r="E255" s="216" t="s">
        <v>460</v>
      </c>
      <c r="F255" s="217" t="s">
        <v>461</v>
      </c>
      <c r="G255" s="218" t="s">
        <v>228</v>
      </c>
      <c r="H255" s="219">
        <v>113.87300000000001</v>
      </c>
      <c r="I255" s="220"/>
      <c r="J255" s="221">
        <f>ROUND(I255*H255,2)</f>
        <v>0</v>
      </c>
      <c r="K255" s="217" t="s">
        <v>19</v>
      </c>
      <c r="L255" s="46"/>
      <c r="M255" s="222" t="s">
        <v>19</v>
      </c>
      <c r="N255" s="223" t="s">
        <v>43</v>
      </c>
      <c r="O255" s="86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5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6" t="s">
        <v>167</v>
      </c>
      <c r="AT255" s="226" t="s">
        <v>163</v>
      </c>
      <c r="AU255" s="226" t="s">
        <v>81</v>
      </c>
      <c r="AY255" s="19" t="s">
        <v>161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19" t="s">
        <v>79</v>
      </c>
      <c r="BK255" s="227">
        <f>ROUND(I255*H255,2)</f>
        <v>0</v>
      </c>
      <c r="BL255" s="19" t="s">
        <v>167</v>
      </c>
      <c r="BM255" s="226" t="s">
        <v>462</v>
      </c>
    </row>
    <row r="256" s="14" customFormat="1">
      <c r="A256" s="14"/>
      <c r="B256" s="243"/>
      <c r="C256" s="244"/>
      <c r="D256" s="228" t="s">
        <v>175</v>
      </c>
      <c r="E256" s="245" t="s">
        <v>19</v>
      </c>
      <c r="F256" s="246" t="s">
        <v>463</v>
      </c>
      <c r="G256" s="244"/>
      <c r="H256" s="247">
        <v>113.87300000000001</v>
      </c>
      <c r="I256" s="248"/>
      <c r="J256" s="244"/>
      <c r="K256" s="244"/>
      <c r="L256" s="249"/>
      <c r="M256" s="250"/>
      <c r="N256" s="251"/>
      <c r="O256" s="251"/>
      <c r="P256" s="251"/>
      <c r="Q256" s="251"/>
      <c r="R256" s="251"/>
      <c r="S256" s="251"/>
      <c r="T256" s="25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3" t="s">
        <v>175</v>
      </c>
      <c r="AU256" s="253" t="s">
        <v>81</v>
      </c>
      <c r="AV256" s="14" t="s">
        <v>81</v>
      </c>
      <c r="AW256" s="14" t="s">
        <v>33</v>
      </c>
      <c r="AX256" s="14" t="s">
        <v>79</v>
      </c>
      <c r="AY256" s="253" t="s">
        <v>161</v>
      </c>
    </row>
    <row r="257" s="2" customFormat="1" ht="16.5" customHeight="1">
      <c r="A257" s="40"/>
      <c r="B257" s="41"/>
      <c r="C257" s="215" t="s">
        <v>464</v>
      </c>
      <c r="D257" s="215" t="s">
        <v>163</v>
      </c>
      <c r="E257" s="216" t="s">
        <v>465</v>
      </c>
      <c r="F257" s="217" t="s">
        <v>466</v>
      </c>
      <c r="G257" s="218" t="s">
        <v>228</v>
      </c>
      <c r="H257" s="219">
        <v>178.18600000000001</v>
      </c>
      <c r="I257" s="220"/>
      <c r="J257" s="221">
        <f>ROUND(I257*H257,2)</f>
        <v>0</v>
      </c>
      <c r="K257" s="217" t="s">
        <v>19</v>
      </c>
      <c r="L257" s="46"/>
      <c r="M257" s="222" t="s">
        <v>19</v>
      </c>
      <c r="N257" s="223" t="s">
        <v>43</v>
      </c>
      <c r="O257" s="86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6" t="s">
        <v>167</v>
      </c>
      <c r="AT257" s="226" t="s">
        <v>163</v>
      </c>
      <c r="AU257" s="226" t="s">
        <v>81</v>
      </c>
      <c r="AY257" s="19" t="s">
        <v>161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19" t="s">
        <v>79</v>
      </c>
      <c r="BK257" s="227">
        <f>ROUND(I257*H257,2)</f>
        <v>0</v>
      </c>
      <c r="BL257" s="19" t="s">
        <v>167</v>
      </c>
      <c r="BM257" s="226" t="s">
        <v>467</v>
      </c>
    </row>
    <row r="258" s="12" customFormat="1" ht="22.8" customHeight="1">
      <c r="A258" s="12"/>
      <c r="B258" s="199"/>
      <c r="C258" s="200"/>
      <c r="D258" s="201" t="s">
        <v>71</v>
      </c>
      <c r="E258" s="213" t="s">
        <v>468</v>
      </c>
      <c r="F258" s="213" t="s">
        <v>469</v>
      </c>
      <c r="G258" s="200"/>
      <c r="H258" s="200"/>
      <c r="I258" s="203"/>
      <c r="J258" s="214">
        <f>BK258</f>
        <v>0</v>
      </c>
      <c r="K258" s="200"/>
      <c r="L258" s="205"/>
      <c r="M258" s="206"/>
      <c r="N258" s="207"/>
      <c r="O258" s="207"/>
      <c r="P258" s="208">
        <f>SUM(P259:P260)</f>
        <v>0</v>
      </c>
      <c r="Q258" s="207"/>
      <c r="R258" s="208">
        <f>SUM(R259:R260)</f>
        <v>0</v>
      </c>
      <c r="S258" s="207"/>
      <c r="T258" s="209">
        <f>SUM(T259:T260)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0" t="s">
        <v>79</v>
      </c>
      <c r="AT258" s="211" t="s">
        <v>71</v>
      </c>
      <c r="AU258" s="211" t="s">
        <v>79</v>
      </c>
      <c r="AY258" s="210" t="s">
        <v>161</v>
      </c>
      <c r="BK258" s="212">
        <f>SUM(BK259:BK260)</f>
        <v>0</v>
      </c>
    </row>
    <row r="259" s="2" customFormat="1" ht="21.75" customHeight="1">
      <c r="A259" s="40"/>
      <c r="B259" s="41"/>
      <c r="C259" s="215" t="s">
        <v>470</v>
      </c>
      <c r="D259" s="215" t="s">
        <v>163</v>
      </c>
      <c r="E259" s="216" t="s">
        <v>471</v>
      </c>
      <c r="F259" s="217" t="s">
        <v>472</v>
      </c>
      <c r="G259" s="218" t="s">
        <v>228</v>
      </c>
      <c r="H259" s="219">
        <v>224.28999999999999</v>
      </c>
      <c r="I259" s="220"/>
      <c r="J259" s="221">
        <f>ROUND(I259*H259,2)</f>
        <v>0</v>
      </c>
      <c r="K259" s="217" t="s">
        <v>185</v>
      </c>
      <c r="L259" s="46"/>
      <c r="M259" s="222" t="s">
        <v>19</v>
      </c>
      <c r="N259" s="223" t="s">
        <v>43</v>
      </c>
      <c r="O259" s="86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6" t="s">
        <v>167</v>
      </c>
      <c r="AT259" s="226" t="s">
        <v>163</v>
      </c>
      <c r="AU259" s="226" t="s">
        <v>81</v>
      </c>
      <c r="AY259" s="19" t="s">
        <v>161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19" t="s">
        <v>79</v>
      </c>
      <c r="BK259" s="227">
        <f>ROUND(I259*H259,2)</f>
        <v>0</v>
      </c>
      <c r="BL259" s="19" t="s">
        <v>167</v>
      </c>
      <c r="BM259" s="226" t="s">
        <v>473</v>
      </c>
    </row>
    <row r="260" s="2" customFormat="1">
      <c r="A260" s="40"/>
      <c r="B260" s="41"/>
      <c r="C260" s="42"/>
      <c r="D260" s="254" t="s">
        <v>187</v>
      </c>
      <c r="E260" s="42"/>
      <c r="F260" s="255" t="s">
        <v>474</v>
      </c>
      <c r="G260" s="42"/>
      <c r="H260" s="42"/>
      <c r="I260" s="230"/>
      <c r="J260" s="42"/>
      <c r="K260" s="42"/>
      <c r="L260" s="46"/>
      <c r="M260" s="231"/>
      <c r="N260" s="232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187</v>
      </c>
      <c r="AU260" s="19" t="s">
        <v>81</v>
      </c>
    </row>
    <row r="261" s="12" customFormat="1" ht="25.92" customHeight="1">
      <c r="A261" s="12"/>
      <c r="B261" s="199"/>
      <c r="C261" s="200"/>
      <c r="D261" s="201" t="s">
        <v>71</v>
      </c>
      <c r="E261" s="202" t="s">
        <v>475</v>
      </c>
      <c r="F261" s="202" t="s">
        <v>476</v>
      </c>
      <c r="G261" s="200"/>
      <c r="H261" s="200"/>
      <c r="I261" s="203"/>
      <c r="J261" s="204">
        <f>BK261</f>
        <v>0</v>
      </c>
      <c r="K261" s="200"/>
      <c r="L261" s="205"/>
      <c r="M261" s="206"/>
      <c r="N261" s="207"/>
      <c r="O261" s="207"/>
      <c r="P261" s="208">
        <f>P262</f>
        <v>0</v>
      </c>
      <c r="Q261" s="207"/>
      <c r="R261" s="208">
        <f>R262</f>
        <v>0</v>
      </c>
      <c r="S261" s="207"/>
      <c r="T261" s="209">
        <f>T262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0" t="s">
        <v>193</v>
      </c>
      <c r="AT261" s="211" t="s">
        <v>71</v>
      </c>
      <c r="AU261" s="211" t="s">
        <v>72</v>
      </c>
      <c r="AY261" s="210" t="s">
        <v>161</v>
      </c>
      <c r="BK261" s="212">
        <f>BK262</f>
        <v>0</v>
      </c>
    </row>
    <row r="262" s="12" customFormat="1" ht="22.8" customHeight="1">
      <c r="A262" s="12"/>
      <c r="B262" s="199"/>
      <c r="C262" s="200"/>
      <c r="D262" s="201" t="s">
        <v>71</v>
      </c>
      <c r="E262" s="213" t="s">
        <v>477</v>
      </c>
      <c r="F262" s="213" t="s">
        <v>478</v>
      </c>
      <c r="G262" s="200"/>
      <c r="H262" s="200"/>
      <c r="I262" s="203"/>
      <c r="J262" s="214">
        <f>BK262</f>
        <v>0</v>
      </c>
      <c r="K262" s="200"/>
      <c r="L262" s="205"/>
      <c r="M262" s="206"/>
      <c r="N262" s="207"/>
      <c r="O262" s="207"/>
      <c r="P262" s="208">
        <f>SUM(P263:P264)</f>
        <v>0</v>
      </c>
      <c r="Q262" s="207"/>
      <c r="R262" s="208">
        <f>SUM(R263:R264)</f>
        <v>0</v>
      </c>
      <c r="S262" s="207"/>
      <c r="T262" s="209">
        <f>SUM(T263:T264)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0" t="s">
        <v>193</v>
      </c>
      <c r="AT262" s="211" t="s">
        <v>71</v>
      </c>
      <c r="AU262" s="211" t="s">
        <v>79</v>
      </c>
      <c r="AY262" s="210" t="s">
        <v>161</v>
      </c>
      <c r="BK262" s="212">
        <f>SUM(BK263:BK264)</f>
        <v>0</v>
      </c>
    </row>
    <row r="263" s="2" customFormat="1" ht="16.5" customHeight="1">
      <c r="A263" s="40"/>
      <c r="B263" s="41"/>
      <c r="C263" s="215" t="s">
        <v>479</v>
      </c>
      <c r="D263" s="215" t="s">
        <v>163</v>
      </c>
      <c r="E263" s="216" t="s">
        <v>480</v>
      </c>
      <c r="F263" s="217" t="s">
        <v>481</v>
      </c>
      <c r="G263" s="218" t="s">
        <v>362</v>
      </c>
      <c r="H263" s="219">
        <v>2</v>
      </c>
      <c r="I263" s="220"/>
      <c r="J263" s="221">
        <f>ROUND(I263*H263,2)</f>
        <v>0</v>
      </c>
      <c r="K263" s="217" t="s">
        <v>19</v>
      </c>
      <c r="L263" s="46"/>
      <c r="M263" s="222" t="s">
        <v>19</v>
      </c>
      <c r="N263" s="223" t="s">
        <v>43</v>
      </c>
      <c r="O263" s="86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6" t="s">
        <v>482</v>
      </c>
      <c r="AT263" s="226" t="s">
        <v>163</v>
      </c>
      <c r="AU263" s="226" t="s">
        <v>81</v>
      </c>
      <c r="AY263" s="19" t="s">
        <v>161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19" t="s">
        <v>79</v>
      </c>
      <c r="BK263" s="227">
        <f>ROUND(I263*H263,2)</f>
        <v>0</v>
      </c>
      <c r="BL263" s="19" t="s">
        <v>482</v>
      </c>
      <c r="BM263" s="226" t="s">
        <v>483</v>
      </c>
    </row>
    <row r="264" s="14" customFormat="1">
      <c r="A264" s="14"/>
      <c r="B264" s="243"/>
      <c r="C264" s="244"/>
      <c r="D264" s="228" t="s">
        <v>175</v>
      </c>
      <c r="E264" s="245" t="s">
        <v>19</v>
      </c>
      <c r="F264" s="246" t="s">
        <v>484</v>
      </c>
      <c r="G264" s="244"/>
      <c r="H264" s="247">
        <v>2</v>
      </c>
      <c r="I264" s="248"/>
      <c r="J264" s="244"/>
      <c r="K264" s="244"/>
      <c r="L264" s="249"/>
      <c r="M264" s="277"/>
      <c r="N264" s="278"/>
      <c r="O264" s="278"/>
      <c r="P264" s="278"/>
      <c r="Q264" s="278"/>
      <c r="R264" s="278"/>
      <c r="S264" s="278"/>
      <c r="T264" s="279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3" t="s">
        <v>175</v>
      </c>
      <c r="AU264" s="253" t="s">
        <v>81</v>
      </c>
      <c r="AV264" s="14" t="s">
        <v>81</v>
      </c>
      <c r="AW264" s="14" t="s">
        <v>33</v>
      </c>
      <c r="AX264" s="14" t="s">
        <v>79</v>
      </c>
      <c r="AY264" s="253" t="s">
        <v>161</v>
      </c>
    </row>
    <row r="265" s="2" customFormat="1" ht="6.96" customHeight="1">
      <c r="A265" s="40"/>
      <c r="B265" s="61"/>
      <c r="C265" s="62"/>
      <c r="D265" s="62"/>
      <c r="E265" s="62"/>
      <c r="F265" s="62"/>
      <c r="G265" s="62"/>
      <c r="H265" s="62"/>
      <c r="I265" s="62"/>
      <c r="J265" s="62"/>
      <c r="K265" s="62"/>
      <c r="L265" s="46"/>
      <c r="M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</row>
  </sheetData>
  <sheetProtection sheet="1" autoFilter="0" formatColumns="0" formatRows="0" objects="1" scenarios="1" spinCount="100000" saltValue="du5y3oxO2H/Gx3OyJVSFUyI9B6pOg0wXUyze8vxlme/W+CiGpvyVylE/f5Ag9Pq6yMszdOpD2Hy/yFVy33+HGg==" hashValue="ReufO8F1amRu+g+uVKLTQolT+wUfn0S9FybCmOHAvT6WbT9WnhP7G7sLrushC7XmQY+z29bFkivVhgeVqLmZqg==" algorithmName="SHA-512" password="CC35"/>
  <autoFilter ref="C95:K26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07" r:id="rId1" display="https://podminky.urs.cz/item/CS_URS_2024_02/162351103"/>
    <hyperlink ref="F113" r:id="rId2" display="https://podminky.urs.cz/item/CS_URS_2024_02/162751117"/>
    <hyperlink ref="F118" r:id="rId3" display="https://podminky.urs.cz/item/CS_URS_2024_02/162751119"/>
    <hyperlink ref="F124" r:id="rId4" display="https://podminky.urs.cz/item/CS_URS_2024_02/162751137"/>
    <hyperlink ref="F127" r:id="rId5" display="https://podminky.urs.cz/item/CS_URS_2024_02/162751139"/>
    <hyperlink ref="F130" r:id="rId6" display="https://podminky.urs.cz/item/CS_URS_2024_02/167151111"/>
    <hyperlink ref="F140" r:id="rId7" display="https://podminky.urs.cz/item/CS_URS_2024_02/174151101"/>
    <hyperlink ref="F143" r:id="rId8" display="https://podminky.urs.cz/item/CS_URS_2024_02/181311103"/>
    <hyperlink ref="F149" r:id="rId9" display="https://podminky.urs.cz/item/CS_URS_2024_02/181411131"/>
    <hyperlink ref="F156" r:id="rId10" display="https://podminky.urs.cz/item/CS_URS_2024_02/211971122"/>
    <hyperlink ref="F163" r:id="rId11" display="https://podminky.urs.cz/item/CS_URS_2024_02/212312111"/>
    <hyperlink ref="F170" r:id="rId12" display="https://podminky.urs.cz/item/CS_URS_2024_02/279113145"/>
    <hyperlink ref="F176" r:id="rId13" display="https://podminky.urs.cz/item/CS_URS_2024_02/321213345"/>
    <hyperlink ref="F180" r:id="rId14" display="https://podminky.urs.cz/item/CS_URS_2024_02/321321116"/>
    <hyperlink ref="F186" r:id="rId15" display="https://podminky.urs.cz/item/CS_URS_2024_02/321351010"/>
    <hyperlink ref="F191" r:id="rId16" display="https://podminky.urs.cz/item/CS_URS_2024_02/321352010"/>
    <hyperlink ref="F193" r:id="rId17" display="https://podminky.urs.cz/item/CS_URS_2024_02/321366111"/>
    <hyperlink ref="F198" r:id="rId18" display="https://podminky.urs.cz/item/CS_URS_2024_02/321368211"/>
    <hyperlink ref="F204" r:id="rId19" display="https://podminky.urs.cz/item/CS_URS_2024_02/451315114"/>
    <hyperlink ref="F210" r:id="rId20" display="https://podminky.urs.cz/item/CS_URS_2024_02/877265211"/>
    <hyperlink ref="F214" r:id="rId21" display="https://podminky.urs.cz/item/CS_URS_2024_02/877265221"/>
    <hyperlink ref="F217" r:id="rId22" display="https://podminky.urs.cz/item/CS_URS_2024_02/877260310"/>
    <hyperlink ref="F221" r:id="rId23" display="https://podminky.urs.cz/item/CS_URS_2024_02/961021311"/>
    <hyperlink ref="F225" r:id="rId24" display="https://podminky.urs.cz/item/CS_URS_2024_02/961055111"/>
    <hyperlink ref="F229" r:id="rId25" display="https://podminky.urs.cz/item/CS_URS_2024_02/985112112"/>
    <hyperlink ref="F233" r:id="rId26" display="https://podminky.urs.cz/item/CS_URS_2024_02/985113111"/>
    <hyperlink ref="F235" r:id="rId27" display="https://podminky.urs.cz/item/CS_URS_2024_02/985121122"/>
    <hyperlink ref="F239" r:id="rId28" display="https://podminky.urs.cz/item/CS_URS_2024_02/985311112"/>
    <hyperlink ref="F242" r:id="rId29" display="https://podminky.urs.cz/item/CS_URS_2024_02/985311912"/>
    <hyperlink ref="F244" r:id="rId30" display="https://podminky.urs.cz/item/CS_URS_2024_02/985323111"/>
    <hyperlink ref="F247" r:id="rId31" display="https://podminky.urs.cz/item/CS_URS_2024_02/997013501"/>
    <hyperlink ref="F249" r:id="rId32" display="https://podminky.urs.cz/item/CS_URS_2024_02/997013509"/>
    <hyperlink ref="F260" r:id="rId33" display="https://podminky.urs.cz/item/CS_URS_2024_02/998332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  <c r="AZ2" s="140" t="s">
        <v>113</v>
      </c>
      <c r="BA2" s="140" t="s">
        <v>114</v>
      </c>
      <c r="BB2" s="140" t="s">
        <v>19</v>
      </c>
      <c r="BC2" s="140" t="s">
        <v>485</v>
      </c>
      <c r="BD2" s="140" t="s">
        <v>81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81</v>
      </c>
      <c r="AZ3" s="140" t="s">
        <v>116</v>
      </c>
      <c r="BA3" s="140" t="s">
        <v>117</v>
      </c>
      <c r="BB3" s="140" t="s">
        <v>19</v>
      </c>
      <c r="BC3" s="140" t="s">
        <v>486</v>
      </c>
      <c r="BD3" s="140" t="s">
        <v>81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  <c r="AZ4" s="140" t="s">
        <v>120</v>
      </c>
      <c r="BA4" s="140" t="s">
        <v>121</v>
      </c>
      <c r="BB4" s="140" t="s">
        <v>19</v>
      </c>
      <c r="BC4" s="140" t="s">
        <v>486</v>
      </c>
      <c r="BD4" s="140" t="s">
        <v>81</v>
      </c>
    </row>
    <row r="5" s="1" customFormat="1" ht="6.96" customHeight="1">
      <c r="B5" s="22"/>
      <c r="L5" s="22"/>
      <c r="AZ5" s="140" t="s">
        <v>122</v>
      </c>
      <c r="BA5" s="140" t="s">
        <v>123</v>
      </c>
      <c r="BB5" s="140" t="s">
        <v>19</v>
      </c>
      <c r="BC5" s="140" t="s">
        <v>486</v>
      </c>
      <c r="BD5" s="140" t="s">
        <v>81</v>
      </c>
    </row>
    <row r="6" s="1" customFormat="1" ht="12" customHeight="1">
      <c r="B6" s="22"/>
      <c r="D6" s="145" t="s">
        <v>16</v>
      </c>
      <c r="L6" s="22"/>
      <c r="AZ6" s="140" t="s">
        <v>124</v>
      </c>
      <c r="BA6" s="140" t="s">
        <v>125</v>
      </c>
      <c r="BB6" s="140" t="s">
        <v>19</v>
      </c>
      <c r="BC6" s="140" t="s">
        <v>487</v>
      </c>
      <c r="BD6" s="140" t="s">
        <v>81</v>
      </c>
    </row>
    <row r="7" s="1" customFormat="1" ht="16.5" customHeight="1">
      <c r="B7" s="22"/>
      <c r="E7" s="146" t="str">
        <f>'Rekapitulace stavby'!K6</f>
        <v>Brozany nad Ohří - Mlýnský náhon v ř. km 2,191 - 2,458</v>
      </c>
      <c r="F7" s="145"/>
      <c r="G7" s="145"/>
      <c r="H7" s="145"/>
      <c r="L7" s="22"/>
    </row>
    <row r="8" s="1" customFormat="1" ht="12" customHeight="1">
      <c r="B8" s="22"/>
      <c r="D8" s="145" t="s">
        <v>127</v>
      </c>
      <c r="L8" s="22"/>
    </row>
    <row r="9" s="2" customFormat="1" ht="16.5" customHeight="1">
      <c r="A9" s="40"/>
      <c r="B9" s="46"/>
      <c r="C9" s="40"/>
      <c r="D9" s="40"/>
      <c r="E9" s="146" t="s">
        <v>128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129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488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19</v>
      </c>
      <c r="G13" s="40"/>
      <c r="H13" s="40"/>
      <c r="I13" s="145" t="s">
        <v>20</v>
      </c>
      <c r="J13" s="135" t="s">
        <v>19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21</v>
      </c>
      <c r="E14" s="40"/>
      <c r="F14" s="135" t="s">
        <v>22</v>
      </c>
      <c r="G14" s="40"/>
      <c r="H14" s="40"/>
      <c r="I14" s="145" t="s">
        <v>23</v>
      </c>
      <c r="J14" s="149" t="str">
        <f>'Rekapitulace stavby'!AN8</f>
        <v>4. 11. 2024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25</v>
      </c>
      <c r="E16" s="40"/>
      <c r="F16" s="40"/>
      <c r="G16" s="40"/>
      <c r="H16" s="40"/>
      <c r="I16" s="145" t="s">
        <v>26</v>
      </c>
      <c r="J16" s="135" t="s">
        <v>19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5" t="s">
        <v>28</v>
      </c>
      <c r="J17" s="135" t="s">
        <v>19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29</v>
      </c>
      <c r="E19" s="40"/>
      <c r="F19" s="40"/>
      <c r="G19" s="40"/>
      <c r="H19" s="40"/>
      <c r="I19" s="145" t="s">
        <v>26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28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31</v>
      </c>
      <c r="E22" s="40"/>
      <c r="F22" s="40"/>
      <c r="G22" s="40"/>
      <c r="H22" s="40"/>
      <c r="I22" s="145" t="s">
        <v>26</v>
      </c>
      <c r="J22" s="135" t="s">
        <v>19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5" t="s">
        <v>28</v>
      </c>
      <c r="J23" s="135" t="s">
        <v>19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34</v>
      </c>
      <c r="E25" s="40"/>
      <c r="F25" s="40"/>
      <c r="G25" s="40"/>
      <c r="H25" s="40"/>
      <c r="I25" s="145" t="s">
        <v>26</v>
      </c>
      <c r="J25" s="135" t="s">
        <v>19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5" t="s">
        <v>28</v>
      </c>
      <c r="J26" s="135" t="s">
        <v>19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36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38</v>
      </c>
      <c r="E32" s="40"/>
      <c r="F32" s="40"/>
      <c r="G32" s="40"/>
      <c r="H32" s="40"/>
      <c r="I32" s="40"/>
      <c r="J32" s="156">
        <f>ROUND(J96,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40</v>
      </c>
      <c r="G34" s="40"/>
      <c r="H34" s="40"/>
      <c r="I34" s="157" t="s">
        <v>39</v>
      </c>
      <c r="J34" s="157" t="s">
        <v>41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42</v>
      </c>
      <c r="E35" s="145" t="s">
        <v>43</v>
      </c>
      <c r="F35" s="159">
        <f>ROUND((SUM(BE96:BE345)),  2)</f>
        <v>0</v>
      </c>
      <c r="G35" s="40"/>
      <c r="H35" s="40"/>
      <c r="I35" s="160">
        <v>0.20999999999999999</v>
      </c>
      <c r="J35" s="159">
        <f>ROUND(((SUM(BE96:BE345))*I35),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44</v>
      </c>
      <c r="F36" s="159">
        <f>ROUND((SUM(BF96:BF345)),  2)</f>
        <v>0</v>
      </c>
      <c r="G36" s="40"/>
      <c r="H36" s="40"/>
      <c r="I36" s="160">
        <v>0.14999999999999999</v>
      </c>
      <c r="J36" s="159">
        <f>ROUND(((SUM(BF96:BF345))*I36),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45</v>
      </c>
      <c r="F37" s="159">
        <f>ROUND((SUM(BG96:BG345)),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46</v>
      </c>
      <c r="F38" s="159">
        <f>ROUND((SUM(BH96:BH345)),  2)</f>
        <v>0</v>
      </c>
      <c r="G38" s="40"/>
      <c r="H38" s="40"/>
      <c r="I38" s="160">
        <v>0.14999999999999999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47</v>
      </c>
      <c r="F39" s="159">
        <f>ROUND((SUM(BI96:BI345)),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131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2" t="str">
        <f>E7</f>
        <v>Brozany nad Ohří - Mlýnský náhon v ř. km 2,191 - 2,458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2" t="s">
        <v>128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129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 xml:space="preserve">SO 101.2 - Oprava LB opevnění  (ř. km 2,204 - 2,231)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Brozany nad Ohří</v>
      </c>
      <c r="G56" s="42"/>
      <c r="H56" s="42"/>
      <c r="I56" s="34" t="s">
        <v>23</v>
      </c>
      <c r="J56" s="74" t="str">
        <f>IF(J14="","",J14)</f>
        <v>4. 11. 2024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Městys Brozany nad Ohří</v>
      </c>
      <c r="G58" s="42"/>
      <c r="H58" s="42"/>
      <c r="I58" s="34" t="s">
        <v>31</v>
      </c>
      <c r="J58" s="38" t="str">
        <f>E23</f>
        <v>AZ Consult spol. s 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Dagmar Sedláčková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3" t="s">
        <v>132</v>
      </c>
      <c r="D61" s="174"/>
      <c r="E61" s="174"/>
      <c r="F61" s="174"/>
      <c r="G61" s="174"/>
      <c r="H61" s="174"/>
      <c r="I61" s="174"/>
      <c r="J61" s="175" t="s">
        <v>133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6" t="s">
        <v>70</v>
      </c>
      <c r="D63" s="42"/>
      <c r="E63" s="42"/>
      <c r="F63" s="42"/>
      <c r="G63" s="42"/>
      <c r="H63" s="42"/>
      <c r="I63" s="42"/>
      <c r="J63" s="104">
        <f>J96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134</v>
      </c>
    </row>
    <row r="64" s="9" customFormat="1" ht="24.96" customHeight="1">
      <c r="A64" s="9"/>
      <c r="B64" s="177"/>
      <c r="C64" s="178"/>
      <c r="D64" s="179" t="s">
        <v>135</v>
      </c>
      <c r="E64" s="180"/>
      <c r="F64" s="180"/>
      <c r="G64" s="180"/>
      <c r="H64" s="180"/>
      <c r="I64" s="180"/>
      <c r="J64" s="181">
        <f>J97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7"/>
      <c r="D65" s="184" t="s">
        <v>136</v>
      </c>
      <c r="E65" s="185"/>
      <c r="F65" s="185"/>
      <c r="G65" s="185"/>
      <c r="H65" s="185"/>
      <c r="I65" s="185"/>
      <c r="J65" s="186">
        <f>J98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7"/>
      <c r="D66" s="184" t="s">
        <v>137</v>
      </c>
      <c r="E66" s="185"/>
      <c r="F66" s="185"/>
      <c r="G66" s="185"/>
      <c r="H66" s="185"/>
      <c r="I66" s="185"/>
      <c r="J66" s="186">
        <f>J213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7"/>
      <c r="D67" s="184" t="s">
        <v>138</v>
      </c>
      <c r="E67" s="185"/>
      <c r="F67" s="185"/>
      <c r="G67" s="185"/>
      <c r="H67" s="185"/>
      <c r="I67" s="185"/>
      <c r="J67" s="186">
        <f>J239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7"/>
      <c r="D68" s="184" t="s">
        <v>139</v>
      </c>
      <c r="E68" s="185"/>
      <c r="F68" s="185"/>
      <c r="G68" s="185"/>
      <c r="H68" s="185"/>
      <c r="I68" s="185"/>
      <c r="J68" s="186">
        <f>J276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7"/>
      <c r="D69" s="184" t="s">
        <v>140</v>
      </c>
      <c r="E69" s="185"/>
      <c r="F69" s="185"/>
      <c r="G69" s="185"/>
      <c r="H69" s="185"/>
      <c r="I69" s="185"/>
      <c r="J69" s="186">
        <f>J282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7"/>
      <c r="D70" s="184" t="s">
        <v>141</v>
      </c>
      <c r="E70" s="185"/>
      <c r="F70" s="185"/>
      <c r="G70" s="185"/>
      <c r="H70" s="185"/>
      <c r="I70" s="185"/>
      <c r="J70" s="186">
        <f>J293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7"/>
      <c r="D71" s="184" t="s">
        <v>142</v>
      </c>
      <c r="E71" s="185"/>
      <c r="F71" s="185"/>
      <c r="G71" s="185"/>
      <c r="H71" s="185"/>
      <c r="I71" s="185"/>
      <c r="J71" s="186">
        <f>J329</f>
        <v>0</v>
      </c>
      <c r="K71" s="127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7"/>
      <c r="D72" s="184" t="s">
        <v>143</v>
      </c>
      <c r="E72" s="185"/>
      <c r="F72" s="185"/>
      <c r="G72" s="185"/>
      <c r="H72" s="185"/>
      <c r="I72" s="185"/>
      <c r="J72" s="186">
        <f>J339</f>
        <v>0</v>
      </c>
      <c r="K72" s="127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7"/>
      <c r="C73" s="178"/>
      <c r="D73" s="179" t="s">
        <v>144</v>
      </c>
      <c r="E73" s="180"/>
      <c r="F73" s="180"/>
      <c r="G73" s="180"/>
      <c r="H73" s="180"/>
      <c r="I73" s="180"/>
      <c r="J73" s="181">
        <f>J342</f>
        <v>0</v>
      </c>
      <c r="K73" s="178"/>
      <c r="L73" s="18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3"/>
      <c r="C74" s="127"/>
      <c r="D74" s="184" t="s">
        <v>145</v>
      </c>
      <c r="E74" s="185"/>
      <c r="F74" s="185"/>
      <c r="G74" s="185"/>
      <c r="H74" s="185"/>
      <c r="I74" s="185"/>
      <c r="J74" s="186">
        <f>J343</f>
        <v>0</v>
      </c>
      <c r="K74" s="127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80" s="2" customFormat="1" ht="6.96" customHeight="1">
      <c r="A80" s="40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4.96" customHeight="1">
      <c r="A81" s="40"/>
      <c r="B81" s="41"/>
      <c r="C81" s="25" t="s">
        <v>146</v>
      </c>
      <c r="D81" s="42"/>
      <c r="E81" s="42"/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16</v>
      </c>
      <c r="D83" s="42"/>
      <c r="E83" s="42"/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172" t="str">
        <f>E7</f>
        <v>Brozany nad Ohří - Mlýnský náhon v ř. km 2,191 - 2,458</v>
      </c>
      <c r="F84" s="34"/>
      <c r="G84" s="34"/>
      <c r="H84" s="34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" customFormat="1" ht="12" customHeight="1">
      <c r="B85" s="23"/>
      <c r="C85" s="34" t="s">
        <v>127</v>
      </c>
      <c r="D85" s="24"/>
      <c r="E85" s="24"/>
      <c r="F85" s="24"/>
      <c r="G85" s="24"/>
      <c r="H85" s="24"/>
      <c r="I85" s="24"/>
      <c r="J85" s="24"/>
      <c r="K85" s="24"/>
      <c r="L85" s="22"/>
    </row>
    <row r="86" s="2" customFormat="1" ht="16.5" customHeight="1">
      <c r="A86" s="40"/>
      <c r="B86" s="41"/>
      <c r="C86" s="42"/>
      <c r="D86" s="42"/>
      <c r="E86" s="172" t="s">
        <v>128</v>
      </c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129</v>
      </c>
      <c r="D87" s="42"/>
      <c r="E87" s="42"/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71" t="str">
        <f>E11</f>
        <v xml:space="preserve">SO 101.2 - Oprava LB opevnění  (ř. km 2,204 - 2,231)</v>
      </c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F14</f>
        <v>Brozany nad Ohří</v>
      </c>
      <c r="G90" s="42"/>
      <c r="H90" s="42"/>
      <c r="I90" s="34" t="s">
        <v>23</v>
      </c>
      <c r="J90" s="74" t="str">
        <f>IF(J14="","",J14)</f>
        <v>4. 11. 2024</v>
      </c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25.65" customHeight="1">
      <c r="A92" s="40"/>
      <c r="B92" s="41"/>
      <c r="C92" s="34" t="s">
        <v>25</v>
      </c>
      <c r="D92" s="42"/>
      <c r="E92" s="42"/>
      <c r="F92" s="29" t="str">
        <f>E17</f>
        <v>Městys Brozany nad Ohří</v>
      </c>
      <c r="G92" s="42"/>
      <c r="H92" s="42"/>
      <c r="I92" s="34" t="s">
        <v>31</v>
      </c>
      <c r="J92" s="38" t="str">
        <f>E23</f>
        <v>AZ Consult spol. s r.o.</v>
      </c>
      <c r="K92" s="42"/>
      <c r="L92" s="14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29</v>
      </c>
      <c r="D93" s="42"/>
      <c r="E93" s="42"/>
      <c r="F93" s="29" t="str">
        <f>IF(E20="","",E20)</f>
        <v>Vyplň údaj</v>
      </c>
      <c r="G93" s="42"/>
      <c r="H93" s="42"/>
      <c r="I93" s="34" t="s">
        <v>34</v>
      </c>
      <c r="J93" s="38" t="str">
        <f>E26</f>
        <v>Dagmar Sedláčková</v>
      </c>
      <c r="K93" s="42"/>
      <c r="L93" s="14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4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88"/>
      <c r="B95" s="189"/>
      <c r="C95" s="190" t="s">
        <v>147</v>
      </c>
      <c r="D95" s="191" t="s">
        <v>57</v>
      </c>
      <c r="E95" s="191" t="s">
        <v>53</v>
      </c>
      <c r="F95" s="191" t="s">
        <v>54</v>
      </c>
      <c r="G95" s="191" t="s">
        <v>148</v>
      </c>
      <c r="H95" s="191" t="s">
        <v>149</v>
      </c>
      <c r="I95" s="191" t="s">
        <v>150</v>
      </c>
      <c r="J95" s="191" t="s">
        <v>133</v>
      </c>
      <c r="K95" s="192" t="s">
        <v>151</v>
      </c>
      <c r="L95" s="193"/>
      <c r="M95" s="94" t="s">
        <v>19</v>
      </c>
      <c r="N95" s="95" t="s">
        <v>42</v>
      </c>
      <c r="O95" s="95" t="s">
        <v>152</v>
      </c>
      <c r="P95" s="95" t="s">
        <v>153</v>
      </c>
      <c r="Q95" s="95" t="s">
        <v>154</v>
      </c>
      <c r="R95" s="95" t="s">
        <v>155</v>
      </c>
      <c r="S95" s="95" t="s">
        <v>156</v>
      </c>
      <c r="T95" s="96" t="s">
        <v>157</v>
      </c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</row>
    <row r="96" s="2" customFormat="1" ht="22.8" customHeight="1">
      <c r="A96" s="40"/>
      <c r="B96" s="41"/>
      <c r="C96" s="101" t="s">
        <v>158</v>
      </c>
      <c r="D96" s="42"/>
      <c r="E96" s="42"/>
      <c r="F96" s="42"/>
      <c r="G96" s="42"/>
      <c r="H96" s="42"/>
      <c r="I96" s="42"/>
      <c r="J96" s="194">
        <f>BK96</f>
        <v>0</v>
      </c>
      <c r="K96" s="42"/>
      <c r="L96" s="46"/>
      <c r="M96" s="97"/>
      <c r="N96" s="195"/>
      <c r="O96" s="98"/>
      <c r="P96" s="196">
        <f>P97+P342</f>
        <v>0</v>
      </c>
      <c r="Q96" s="98"/>
      <c r="R96" s="196">
        <f>R97+R342</f>
        <v>181.04550093719999</v>
      </c>
      <c r="S96" s="98"/>
      <c r="T96" s="197">
        <f>T97+T342</f>
        <v>10.622043000000002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71</v>
      </c>
      <c r="AU96" s="19" t="s">
        <v>134</v>
      </c>
      <c r="BK96" s="198">
        <f>BK97+BK342</f>
        <v>0</v>
      </c>
    </row>
    <row r="97" s="12" customFormat="1" ht="25.92" customHeight="1">
      <c r="A97" s="12"/>
      <c r="B97" s="199"/>
      <c r="C97" s="200"/>
      <c r="D97" s="201" t="s">
        <v>71</v>
      </c>
      <c r="E97" s="202" t="s">
        <v>159</v>
      </c>
      <c r="F97" s="202" t="s">
        <v>160</v>
      </c>
      <c r="G97" s="200"/>
      <c r="H97" s="200"/>
      <c r="I97" s="203"/>
      <c r="J97" s="204">
        <f>BK97</f>
        <v>0</v>
      </c>
      <c r="K97" s="200"/>
      <c r="L97" s="205"/>
      <c r="M97" s="206"/>
      <c r="N97" s="207"/>
      <c r="O97" s="207"/>
      <c r="P97" s="208">
        <f>P98+P213+P239+P276+P282+P293+P329+P339</f>
        <v>0</v>
      </c>
      <c r="Q97" s="207"/>
      <c r="R97" s="208">
        <f>R98+R213+R239+R276+R282+R293+R329+R339</f>
        <v>181.04550093719999</v>
      </c>
      <c r="S97" s="207"/>
      <c r="T97" s="209">
        <f>T98+T213+T239+T276+T282+T293+T329+T339</f>
        <v>10.622043000000002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0" t="s">
        <v>79</v>
      </c>
      <c r="AT97" s="211" t="s">
        <v>71</v>
      </c>
      <c r="AU97" s="211" t="s">
        <v>72</v>
      </c>
      <c r="AY97" s="210" t="s">
        <v>161</v>
      </c>
      <c r="BK97" s="212">
        <f>BK98+BK213+BK239+BK276+BK282+BK293+BK329+BK339</f>
        <v>0</v>
      </c>
    </row>
    <row r="98" s="12" customFormat="1" ht="22.8" customHeight="1">
      <c r="A98" s="12"/>
      <c r="B98" s="199"/>
      <c r="C98" s="200"/>
      <c r="D98" s="201" t="s">
        <v>71</v>
      </c>
      <c r="E98" s="213" t="s">
        <v>79</v>
      </c>
      <c r="F98" s="213" t="s">
        <v>162</v>
      </c>
      <c r="G98" s="200"/>
      <c r="H98" s="200"/>
      <c r="I98" s="203"/>
      <c r="J98" s="214">
        <f>BK98</f>
        <v>0</v>
      </c>
      <c r="K98" s="200"/>
      <c r="L98" s="205"/>
      <c r="M98" s="206"/>
      <c r="N98" s="207"/>
      <c r="O98" s="207"/>
      <c r="P98" s="208">
        <f>SUM(P99:P212)</f>
        <v>0</v>
      </c>
      <c r="Q98" s="207"/>
      <c r="R98" s="208">
        <f>SUM(R99:R212)</f>
        <v>42.669127267200004</v>
      </c>
      <c r="S98" s="207"/>
      <c r="T98" s="209">
        <f>SUM(T99:T212)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0" t="s">
        <v>79</v>
      </c>
      <c r="AT98" s="211" t="s">
        <v>71</v>
      </c>
      <c r="AU98" s="211" t="s">
        <v>79</v>
      </c>
      <c r="AY98" s="210" t="s">
        <v>161</v>
      </c>
      <c r="BK98" s="212">
        <f>SUM(BK99:BK212)</f>
        <v>0</v>
      </c>
    </row>
    <row r="99" s="2" customFormat="1" ht="24.15" customHeight="1">
      <c r="A99" s="40"/>
      <c r="B99" s="41"/>
      <c r="C99" s="215" t="s">
        <v>79</v>
      </c>
      <c r="D99" s="215" t="s">
        <v>163</v>
      </c>
      <c r="E99" s="216" t="s">
        <v>489</v>
      </c>
      <c r="F99" s="217" t="s">
        <v>490</v>
      </c>
      <c r="G99" s="218" t="s">
        <v>241</v>
      </c>
      <c r="H99" s="219">
        <v>30</v>
      </c>
      <c r="I99" s="220"/>
      <c r="J99" s="221">
        <f>ROUND(I99*H99,2)</f>
        <v>0</v>
      </c>
      <c r="K99" s="217" t="s">
        <v>185</v>
      </c>
      <c r="L99" s="46"/>
      <c r="M99" s="222" t="s">
        <v>19</v>
      </c>
      <c r="N99" s="223" t="s">
        <v>43</v>
      </c>
      <c r="O99" s="86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6" t="s">
        <v>167</v>
      </c>
      <c r="AT99" s="226" t="s">
        <v>163</v>
      </c>
      <c r="AU99" s="226" t="s">
        <v>81</v>
      </c>
      <c r="AY99" s="19" t="s">
        <v>161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19" t="s">
        <v>79</v>
      </c>
      <c r="BK99" s="227">
        <f>ROUND(I99*H99,2)</f>
        <v>0</v>
      </c>
      <c r="BL99" s="19" t="s">
        <v>167</v>
      </c>
      <c r="BM99" s="226" t="s">
        <v>491</v>
      </c>
    </row>
    <row r="100" s="2" customFormat="1">
      <c r="A100" s="40"/>
      <c r="B100" s="41"/>
      <c r="C100" s="42"/>
      <c r="D100" s="254" t="s">
        <v>187</v>
      </c>
      <c r="E100" s="42"/>
      <c r="F100" s="255" t="s">
        <v>492</v>
      </c>
      <c r="G100" s="42"/>
      <c r="H100" s="42"/>
      <c r="I100" s="230"/>
      <c r="J100" s="42"/>
      <c r="K100" s="42"/>
      <c r="L100" s="46"/>
      <c r="M100" s="231"/>
      <c r="N100" s="232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187</v>
      </c>
      <c r="AU100" s="19" t="s">
        <v>81</v>
      </c>
    </row>
    <row r="101" s="2" customFormat="1" ht="21.75" customHeight="1">
      <c r="A101" s="40"/>
      <c r="B101" s="41"/>
      <c r="C101" s="215" t="s">
        <v>81</v>
      </c>
      <c r="D101" s="215" t="s">
        <v>163</v>
      </c>
      <c r="E101" s="216" t="s">
        <v>493</v>
      </c>
      <c r="F101" s="217" t="s">
        <v>494</v>
      </c>
      <c r="G101" s="218" t="s">
        <v>362</v>
      </c>
      <c r="H101" s="219">
        <v>2</v>
      </c>
      <c r="I101" s="220"/>
      <c r="J101" s="221">
        <f>ROUND(I101*H101,2)</f>
        <v>0</v>
      </c>
      <c r="K101" s="217" t="s">
        <v>185</v>
      </c>
      <c r="L101" s="46"/>
      <c r="M101" s="222" t="s">
        <v>19</v>
      </c>
      <c r="N101" s="223" t="s">
        <v>43</v>
      </c>
      <c r="O101" s="86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6" t="s">
        <v>167</v>
      </c>
      <c r="AT101" s="226" t="s">
        <v>163</v>
      </c>
      <c r="AU101" s="226" t="s">
        <v>81</v>
      </c>
      <c r="AY101" s="19" t="s">
        <v>161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19" t="s">
        <v>79</v>
      </c>
      <c r="BK101" s="227">
        <f>ROUND(I101*H101,2)</f>
        <v>0</v>
      </c>
      <c r="BL101" s="19" t="s">
        <v>167</v>
      </c>
      <c r="BM101" s="226" t="s">
        <v>495</v>
      </c>
    </row>
    <row r="102" s="2" customFormat="1">
      <c r="A102" s="40"/>
      <c r="B102" s="41"/>
      <c r="C102" s="42"/>
      <c r="D102" s="254" t="s">
        <v>187</v>
      </c>
      <c r="E102" s="42"/>
      <c r="F102" s="255" t="s">
        <v>496</v>
      </c>
      <c r="G102" s="42"/>
      <c r="H102" s="42"/>
      <c r="I102" s="230"/>
      <c r="J102" s="42"/>
      <c r="K102" s="42"/>
      <c r="L102" s="46"/>
      <c r="M102" s="231"/>
      <c r="N102" s="232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187</v>
      </c>
      <c r="AU102" s="19" t="s">
        <v>81</v>
      </c>
    </row>
    <row r="103" s="2" customFormat="1" ht="24.15" customHeight="1">
      <c r="A103" s="40"/>
      <c r="B103" s="41"/>
      <c r="C103" s="215" t="s">
        <v>178</v>
      </c>
      <c r="D103" s="215" t="s">
        <v>163</v>
      </c>
      <c r="E103" s="216" t="s">
        <v>497</v>
      </c>
      <c r="F103" s="217" t="s">
        <v>498</v>
      </c>
      <c r="G103" s="218" t="s">
        <v>362</v>
      </c>
      <c r="H103" s="219">
        <v>2</v>
      </c>
      <c r="I103" s="220"/>
      <c r="J103" s="221">
        <f>ROUND(I103*H103,2)</f>
        <v>0</v>
      </c>
      <c r="K103" s="217" t="s">
        <v>185</v>
      </c>
      <c r="L103" s="46"/>
      <c r="M103" s="222" t="s">
        <v>19</v>
      </c>
      <c r="N103" s="223" t="s">
        <v>43</v>
      </c>
      <c r="O103" s="86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6" t="s">
        <v>167</v>
      </c>
      <c r="AT103" s="226" t="s">
        <v>163</v>
      </c>
      <c r="AU103" s="226" t="s">
        <v>81</v>
      </c>
      <c r="AY103" s="19" t="s">
        <v>161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19" t="s">
        <v>79</v>
      </c>
      <c r="BK103" s="227">
        <f>ROUND(I103*H103,2)</f>
        <v>0</v>
      </c>
      <c r="BL103" s="19" t="s">
        <v>167</v>
      </c>
      <c r="BM103" s="226" t="s">
        <v>499</v>
      </c>
    </row>
    <row r="104" s="2" customFormat="1">
      <c r="A104" s="40"/>
      <c r="B104" s="41"/>
      <c r="C104" s="42"/>
      <c r="D104" s="254" t="s">
        <v>187</v>
      </c>
      <c r="E104" s="42"/>
      <c r="F104" s="255" t="s">
        <v>500</v>
      </c>
      <c r="G104" s="42"/>
      <c r="H104" s="42"/>
      <c r="I104" s="230"/>
      <c r="J104" s="42"/>
      <c r="K104" s="42"/>
      <c r="L104" s="46"/>
      <c r="M104" s="231"/>
      <c r="N104" s="232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187</v>
      </c>
      <c r="AU104" s="19" t="s">
        <v>81</v>
      </c>
    </row>
    <row r="105" s="2" customFormat="1" ht="16.5" customHeight="1">
      <c r="A105" s="40"/>
      <c r="B105" s="41"/>
      <c r="C105" s="215" t="s">
        <v>167</v>
      </c>
      <c r="D105" s="215" t="s">
        <v>163</v>
      </c>
      <c r="E105" s="216" t="s">
        <v>501</v>
      </c>
      <c r="F105" s="217" t="s">
        <v>502</v>
      </c>
      <c r="G105" s="218" t="s">
        <v>241</v>
      </c>
      <c r="H105" s="219">
        <v>30</v>
      </c>
      <c r="I105" s="220"/>
      <c r="J105" s="221">
        <f>ROUND(I105*H105,2)</f>
        <v>0</v>
      </c>
      <c r="K105" s="217" t="s">
        <v>185</v>
      </c>
      <c r="L105" s="46"/>
      <c r="M105" s="222" t="s">
        <v>19</v>
      </c>
      <c r="N105" s="223" t="s">
        <v>43</v>
      </c>
      <c r="O105" s="86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6" t="s">
        <v>167</v>
      </c>
      <c r="AT105" s="226" t="s">
        <v>163</v>
      </c>
      <c r="AU105" s="226" t="s">
        <v>81</v>
      </c>
      <c r="AY105" s="19" t="s">
        <v>161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19" t="s">
        <v>79</v>
      </c>
      <c r="BK105" s="227">
        <f>ROUND(I105*H105,2)</f>
        <v>0</v>
      </c>
      <c r="BL105" s="19" t="s">
        <v>167</v>
      </c>
      <c r="BM105" s="226" t="s">
        <v>503</v>
      </c>
    </row>
    <row r="106" s="2" customFormat="1">
      <c r="A106" s="40"/>
      <c r="B106" s="41"/>
      <c r="C106" s="42"/>
      <c r="D106" s="254" t="s">
        <v>187</v>
      </c>
      <c r="E106" s="42"/>
      <c r="F106" s="255" t="s">
        <v>504</v>
      </c>
      <c r="G106" s="42"/>
      <c r="H106" s="42"/>
      <c r="I106" s="230"/>
      <c r="J106" s="42"/>
      <c r="K106" s="42"/>
      <c r="L106" s="46"/>
      <c r="M106" s="231"/>
      <c r="N106" s="232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187</v>
      </c>
      <c r="AU106" s="19" t="s">
        <v>81</v>
      </c>
    </row>
    <row r="107" s="2" customFormat="1" ht="16.5" customHeight="1">
      <c r="A107" s="40"/>
      <c r="B107" s="41"/>
      <c r="C107" s="215" t="s">
        <v>193</v>
      </c>
      <c r="D107" s="215" t="s">
        <v>163</v>
      </c>
      <c r="E107" s="216" t="s">
        <v>505</v>
      </c>
      <c r="F107" s="217" t="s">
        <v>506</v>
      </c>
      <c r="G107" s="218" t="s">
        <v>362</v>
      </c>
      <c r="H107" s="219">
        <v>11</v>
      </c>
      <c r="I107" s="220"/>
      <c r="J107" s="221">
        <f>ROUND(I107*H107,2)</f>
        <v>0</v>
      </c>
      <c r="K107" s="217" t="s">
        <v>185</v>
      </c>
      <c r="L107" s="46"/>
      <c r="M107" s="222" t="s">
        <v>19</v>
      </c>
      <c r="N107" s="223" t="s">
        <v>43</v>
      </c>
      <c r="O107" s="86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6" t="s">
        <v>167</v>
      </c>
      <c r="AT107" s="226" t="s">
        <v>163</v>
      </c>
      <c r="AU107" s="226" t="s">
        <v>81</v>
      </c>
      <c r="AY107" s="19" t="s">
        <v>161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19" t="s">
        <v>79</v>
      </c>
      <c r="BK107" s="227">
        <f>ROUND(I107*H107,2)</f>
        <v>0</v>
      </c>
      <c r="BL107" s="19" t="s">
        <v>167</v>
      </c>
      <c r="BM107" s="226" t="s">
        <v>507</v>
      </c>
    </row>
    <row r="108" s="2" customFormat="1">
      <c r="A108" s="40"/>
      <c r="B108" s="41"/>
      <c r="C108" s="42"/>
      <c r="D108" s="254" t="s">
        <v>187</v>
      </c>
      <c r="E108" s="42"/>
      <c r="F108" s="255" t="s">
        <v>508</v>
      </c>
      <c r="G108" s="42"/>
      <c r="H108" s="42"/>
      <c r="I108" s="230"/>
      <c r="J108" s="42"/>
      <c r="K108" s="42"/>
      <c r="L108" s="46"/>
      <c r="M108" s="231"/>
      <c r="N108" s="232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187</v>
      </c>
      <c r="AU108" s="19" t="s">
        <v>81</v>
      </c>
    </row>
    <row r="109" s="14" customFormat="1">
      <c r="A109" s="14"/>
      <c r="B109" s="243"/>
      <c r="C109" s="244"/>
      <c r="D109" s="228" t="s">
        <v>175</v>
      </c>
      <c r="E109" s="245" t="s">
        <v>19</v>
      </c>
      <c r="F109" s="246" t="s">
        <v>509</v>
      </c>
      <c r="G109" s="244"/>
      <c r="H109" s="247">
        <v>2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3" t="s">
        <v>175</v>
      </c>
      <c r="AU109" s="253" t="s">
        <v>81</v>
      </c>
      <c r="AV109" s="14" t="s">
        <v>81</v>
      </c>
      <c r="AW109" s="14" t="s">
        <v>33</v>
      </c>
      <c r="AX109" s="14" t="s">
        <v>72</v>
      </c>
      <c r="AY109" s="253" t="s">
        <v>161</v>
      </c>
    </row>
    <row r="110" s="14" customFormat="1">
      <c r="A110" s="14"/>
      <c r="B110" s="243"/>
      <c r="C110" s="244"/>
      <c r="D110" s="228" t="s">
        <v>175</v>
      </c>
      <c r="E110" s="245" t="s">
        <v>19</v>
      </c>
      <c r="F110" s="246" t="s">
        <v>510</v>
      </c>
      <c r="G110" s="244"/>
      <c r="H110" s="247">
        <v>9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175</v>
      </c>
      <c r="AU110" s="253" t="s">
        <v>81</v>
      </c>
      <c r="AV110" s="14" t="s">
        <v>81</v>
      </c>
      <c r="AW110" s="14" t="s">
        <v>33</v>
      </c>
      <c r="AX110" s="14" t="s">
        <v>72</v>
      </c>
      <c r="AY110" s="253" t="s">
        <v>161</v>
      </c>
    </row>
    <row r="111" s="15" customFormat="1">
      <c r="A111" s="15"/>
      <c r="B111" s="256"/>
      <c r="C111" s="257"/>
      <c r="D111" s="228" t="s">
        <v>175</v>
      </c>
      <c r="E111" s="258" t="s">
        <v>19</v>
      </c>
      <c r="F111" s="259" t="s">
        <v>192</v>
      </c>
      <c r="G111" s="257"/>
      <c r="H111" s="260">
        <v>11</v>
      </c>
      <c r="I111" s="261"/>
      <c r="J111" s="257"/>
      <c r="K111" s="257"/>
      <c r="L111" s="262"/>
      <c r="M111" s="263"/>
      <c r="N111" s="264"/>
      <c r="O111" s="264"/>
      <c r="P111" s="264"/>
      <c r="Q111" s="264"/>
      <c r="R111" s="264"/>
      <c r="S111" s="264"/>
      <c r="T111" s="26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6" t="s">
        <v>175</v>
      </c>
      <c r="AU111" s="266" t="s">
        <v>81</v>
      </c>
      <c r="AV111" s="15" t="s">
        <v>167</v>
      </c>
      <c r="AW111" s="15" t="s">
        <v>33</v>
      </c>
      <c r="AX111" s="15" t="s">
        <v>79</v>
      </c>
      <c r="AY111" s="266" t="s">
        <v>161</v>
      </c>
    </row>
    <row r="112" s="2" customFormat="1" ht="24.15" customHeight="1">
      <c r="A112" s="40"/>
      <c r="B112" s="41"/>
      <c r="C112" s="215" t="s">
        <v>200</v>
      </c>
      <c r="D112" s="215" t="s">
        <v>163</v>
      </c>
      <c r="E112" s="216" t="s">
        <v>164</v>
      </c>
      <c r="F112" s="217" t="s">
        <v>165</v>
      </c>
      <c r="G112" s="218" t="s">
        <v>166</v>
      </c>
      <c r="H112" s="219">
        <v>1</v>
      </c>
      <c r="I112" s="220"/>
      <c r="J112" s="221">
        <f>ROUND(I112*H112,2)</f>
        <v>0</v>
      </c>
      <c r="K112" s="217" t="s">
        <v>19</v>
      </c>
      <c r="L112" s="46"/>
      <c r="M112" s="222" t="s">
        <v>19</v>
      </c>
      <c r="N112" s="223" t="s">
        <v>43</v>
      </c>
      <c r="O112" s="86"/>
      <c r="P112" s="224">
        <f>O112*H112</f>
        <v>0</v>
      </c>
      <c r="Q112" s="224">
        <v>23.346</v>
      </c>
      <c r="R112" s="224">
        <f>Q112*H112</f>
        <v>23.346</v>
      </c>
      <c r="S112" s="224">
        <v>0</v>
      </c>
      <c r="T112" s="225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6" t="s">
        <v>167</v>
      </c>
      <c r="AT112" s="226" t="s">
        <v>163</v>
      </c>
      <c r="AU112" s="226" t="s">
        <v>81</v>
      </c>
      <c r="AY112" s="19" t="s">
        <v>161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19" t="s">
        <v>79</v>
      </c>
      <c r="BK112" s="227">
        <f>ROUND(I112*H112,2)</f>
        <v>0</v>
      </c>
      <c r="BL112" s="19" t="s">
        <v>167</v>
      </c>
      <c r="BM112" s="226" t="s">
        <v>511</v>
      </c>
    </row>
    <row r="113" s="2" customFormat="1">
      <c r="A113" s="40"/>
      <c r="B113" s="41"/>
      <c r="C113" s="42"/>
      <c r="D113" s="228" t="s">
        <v>169</v>
      </c>
      <c r="E113" s="42"/>
      <c r="F113" s="229" t="s">
        <v>170</v>
      </c>
      <c r="G113" s="42"/>
      <c r="H113" s="42"/>
      <c r="I113" s="230"/>
      <c r="J113" s="42"/>
      <c r="K113" s="42"/>
      <c r="L113" s="46"/>
      <c r="M113" s="231"/>
      <c r="N113" s="232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169</v>
      </c>
      <c r="AU113" s="19" t="s">
        <v>81</v>
      </c>
    </row>
    <row r="114" s="2" customFormat="1" ht="16.5" customHeight="1">
      <c r="A114" s="40"/>
      <c r="B114" s="41"/>
      <c r="C114" s="215" t="s">
        <v>206</v>
      </c>
      <c r="D114" s="215" t="s">
        <v>163</v>
      </c>
      <c r="E114" s="216" t="s">
        <v>512</v>
      </c>
      <c r="F114" s="217" t="s">
        <v>513</v>
      </c>
      <c r="G114" s="218" t="s">
        <v>290</v>
      </c>
      <c r="H114" s="219">
        <v>8</v>
      </c>
      <c r="I114" s="220"/>
      <c r="J114" s="221">
        <f>ROUND(I114*H114,2)</f>
        <v>0</v>
      </c>
      <c r="K114" s="217" t="s">
        <v>19</v>
      </c>
      <c r="L114" s="46"/>
      <c r="M114" s="222" t="s">
        <v>19</v>
      </c>
      <c r="N114" s="223" t="s">
        <v>43</v>
      </c>
      <c r="O114" s="86"/>
      <c r="P114" s="224">
        <f>O114*H114</f>
        <v>0</v>
      </c>
      <c r="Q114" s="224">
        <v>0.017115533400000001</v>
      </c>
      <c r="R114" s="224">
        <f>Q114*H114</f>
        <v>0.13692426720000001</v>
      </c>
      <c r="S114" s="224">
        <v>0</v>
      </c>
      <c r="T114" s="225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6" t="s">
        <v>167</v>
      </c>
      <c r="AT114" s="226" t="s">
        <v>163</v>
      </c>
      <c r="AU114" s="226" t="s">
        <v>81</v>
      </c>
      <c r="AY114" s="19" t="s">
        <v>161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19" t="s">
        <v>79</v>
      </c>
      <c r="BK114" s="227">
        <f>ROUND(I114*H114,2)</f>
        <v>0</v>
      </c>
      <c r="BL114" s="19" t="s">
        <v>167</v>
      </c>
      <c r="BM114" s="226" t="s">
        <v>514</v>
      </c>
    </row>
    <row r="115" s="2" customFormat="1">
      <c r="A115" s="40"/>
      <c r="B115" s="41"/>
      <c r="C115" s="42"/>
      <c r="D115" s="228" t="s">
        <v>169</v>
      </c>
      <c r="E115" s="42"/>
      <c r="F115" s="229" t="s">
        <v>515</v>
      </c>
      <c r="G115" s="42"/>
      <c r="H115" s="42"/>
      <c r="I115" s="230"/>
      <c r="J115" s="42"/>
      <c r="K115" s="42"/>
      <c r="L115" s="46"/>
      <c r="M115" s="231"/>
      <c r="N115" s="232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169</v>
      </c>
      <c r="AU115" s="19" t="s">
        <v>81</v>
      </c>
    </row>
    <row r="116" s="13" customFormat="1">
      <c r="A116" s="13"/>
      <c r="B116" s="233"/>
      <c r="C116" s="234"/>
      <c r="D116" s="228" t="s">
        <v>175</v>
      </c>
      <c r="E116" s="235" t="s">
        <v>19</v>
      </c>
      <c r="F116" s="236" t="s">
        <v>516</v>
      </c>
      <c r="G116" s="234"/>
      <c r="H116" s="235" t="s">
        <v>19</v>
      </c>
      <c r="I116" s="237"/>
      <c r="J116" s="234"/>
      <c r="K116" s="234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175</v>
      </c>
      <c r="AU116" s="242" t="s">
        <v>81</v>
      </c>
      <c r="AV116" s="13" t="s">
        <v>79</v>
      </c>
      <c r="AW116" s="13" t="s">
        <v>33</v>
      </c>
      <c r="AX116" s="13" t="s">
        <v>72</v>
      </c>
      <c r="AY116" s="242" t="s">
        <v>161</v>
      </c>
    </row>
    <row r="117" s="13" customFormat="1">
      <c r="A117" s="13"/>
      <c r="B117" s="233"/>
      <c r="C117" s="234"/>
      <c r="D117" s="228" t="s">
        <v>175</v>
      </c>
      <c r="E117" s="235" t="s">
        <v>19</v>
      </c>
      <c r="F117" s="236" t="s">
        <v>517</v>
      </c>
      <c r="G117" s="234"/>
      <c r="H117" s="235" t="s">
        <v>19</v>
      </c>
      <c r="I117" s="237"/>
      <c r="J117" s="234"/>
      <c r="K117" s="234"/>
      <c r="L117" s="238"/>
      <c r="M117" s="239"/>
      <c r="N117" s="240"/>
      <c r="O117" s="240"/>
      <c r="P117" s="240"/>
      <c r="Q117" s="240"/>
      <c r="R117" s="240"/>
      <c r="S117" s="240"/>
      <c r="T117" s="24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2" t="s">
        <v>175</v>
      </c>
      <c r="AU117" s="242" t="s">
        <v>81</v>
      </c>
      <c r="AV117" s="13" t="s">
        <v>79</v>
      </c>
      <c r="AW117" s="13" t="s">
        <v>33</v>
      </c>
      <c r="AX117" s="13" t="s">
        <v>72</v>
      </c>
      <c r="AY117" s="242" t="s">
        <v>161</v>
      </c>
    </row>
    <row r="118" s="14" customFormat="1">
      <c r="A118" s="14"/>
      <c r="B118" s="243"/>
      <c r="C118" s="244"/>
      <c r="D118" s="228" t="s">
        <v>175</v>
      </c>
      <c r="E118" s="245" t="s">
        <v>19</v>
      </c>
      <c r="F118" s="246" t="s">
        <v>212</v>
      </c>
      <c r="G118" s="244"/>
      <c r="H118" s="247">
        <v>8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175</v>
      </c>
      <c r="AU118" s="253" t="s">
        <v>81</v>
      </c>
      <c r="AV118" s="14" t="s">
        <v>81</v>
      </c>
      <c r="AW118" s="14" t="s">
        <v>33</v>
      </c>
      <c r="AX118" s="14" t="s">
        <v>79</v>
      </c>
      <c r="AY118" s="253" t="s">
        <v>161</v>
      </c>
    </row>
    <row r="119" s="2" customFormat="1" ht="16.5" customHeight="1">
      <c r="A119" s="40"/>
      <c r="B119" s="41"/>
      <c r="C119" s="215" t="s">
        <v>212</v>
      </c>
      <c r="D119" s="215" t="s">
        <v>163</v>
      </c>
      <c r="E119" s="216" t="s">
        <v>518</v>
      </c>
      <c r="F119" s="217" t="s">
        <v>519</v>
      </c>
      <c r="G119" s="218" t="s">
        <v>166</v>
      </c>
      <c r="H119" s="219">
        <v>1</v>
      </c>
      <c r="I119" s="220"/>
      <c r="J119" s="221">
        <f>ROUND(I119*H119,2)</f>
        <v>0</v>
      </c>
      <c r="K119" s="217" t="s">
        <v>19</v>
      </c>
      <c r="L119" s="46"/>
      <c r="M119" s="222" t="s">
        <v>19</v>
      </c>
      <c r="N119" s="223" t="s">
        <v>43</v>
      </c>
      <c r="O119" s="86"/>
      <c r="P119" s="224">
        <f>O119*H119</f>
        <v>0</v>
      </c>
      <c r="Q119" s="224">
        <v>1.8036449999999999</v>
      </c>
      <c r="R119" s="224">
        <f>Q119*H119</f>
        <v>1.8036449999999999</v>
      </c>
      <c r="S119" s="224">
        <v>0</v>
      </c>
      <c r="T119" s="225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6" t="s">
        <v>167</v>
      </c>
      <c r="AT119" s="226" t="s">
        <v>163</v>
      </c>
      <c r="AU119" s="226" t="s">
        <v>81</v>
      </c>
      <c r="AY119" s="19" t="s">
        <v>161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19" t="s">
        <v>79</v>
      </c>
      <c r="BK119" s="227">
        <f>ROUND(I119*H119,2)</f>
        <v>0</v>
      </c>
      <c r="BL119" s="19" t="s">
        <v>167</v>
      </c>
      <c r="BM119" s="226" t="s">
        <v>520</v>
      </c>
    </row>
    <row r="120" s="2" customFormat="1">
      <c r="A120" s="40"/>
      <c r="B120" s="41"/>
      <c r="C120" s="42"/>
      <c r="D120" s="228" t="s">
        <v>169</v>
      </c>
      <c r="E120" s="42"/>
      <c r="F120" s="229" t="s">
        <v>170</v>
      </c>
      <c r="G120" s="42"/>
      <c r="H120" s="42"/>
      <c r="I120" s="230"/>
      <c r="J120" s="42"/>
      <c r="K120" s="42"/>
      <c r="L120" s="46"/>
      <c r="M120" s="231"/>
      <c r="N120" s="232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169</v>
      </c>
      <c r="AU120" s="19" t="s">
        <v>81</v>
      </c>
    </row>
    <row r="121" s="14" customFormat="1">
      <c r="A121" s="14"/>
      <c r="B121" s="243"/>
      <c r="C121" s="244"/>
      <c r="D121" s="228" t="s">
        <v>175</v>
      </c>
      <c r="E121" s="245" t="s">
        <v>19</v>
      </c>
      <c r="F121" s="246" t="s">
        <v>521</v>
      </c>
      <c r="G121" s="244"/>
      <c r="H121" s="247">
        <v>1</v>
      </c>
      <c r="I121" s="248"/>
      <c r="J121" s="244"/>
      <c r="K121" s="244"/>
      <c r="L121" s="249"/>
      <c r="M121" s="250"/>
      <c r="N121" s="251"/>
      <c r="O121" s="251"/>
      <c r="P121" s="251"/>
      <c r="Q121" s="251"/>
      <c r="R121" s="251"/>
      <c r="S121" s="251"/>
      <c r="T121" s="25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175</v>
      </c>
      <c r="AU121" s="253" t="s">
        <v>81</v>
      </c>
      <c r="AV121" s="14" t="s">
        <v>81</v>
      </c>
      <c r="AW121" s="14" t="s">
        <v>33</v>
      </c>
      <c r="AX121" s="14" t="s">
        <v>79</v>
      </c>
      <c r="AY121" s="253" t="s">
        <v>161</v>
      </c>
    </row>
    <row r="122" s="2" customFormat="1" ht="21.75" customHeight="1">
      <c r="A122" s="40"/>
      <c r="B122" s="41"/>
      <c r="C122" s="215" t="s">
        <v>217</v>
      </c>
      <c r="D122" s="215" t="s">
        <v>163</v>
      </c>
      <c r="E122" s="216" t="s">
        <v>522</v>
      </c>
      <c r="F122" s="217" t="s">
        <v>523</v>
      </c>
      <c r="G122" s="218" t="s">
        <v>173</v>
      </c>
      <c r="H122" s="219">
        <v>81</v>
      </c>
      <c r="I122" s="220"/>
      <c r="J122" s="221">
        <f>ROUND(I122*H122,2)</f>
        <v>0</v>
      </c>
      <c r="K122" s="217" t="s">
        <v>185</v>
      </c>
      <c r="L122" s="46"/>
      <c r="M122" s="222" t="s">
        <v>19</v>
      </c>
      <c r="N122" s="223" t="s">
        <v>43</v>
      </c>
      <c r="O122" s="86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6" t="s">
        <v>167</v>
      </c>
      <c r="AT122" s="226" t="s">
        <v>163</v>
      </c>
      <c r="AU122" s="226" t="s">
        <v>81</v>
      </c>
      <c r="AY122" s="19" t="s">
        <v>161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9" t="s">
        <v>79</v>
      </c>
      <c r="BK122" s="227">
        <f>ROUND(I122*H122,2)</f>
        <v>0</v>
      </c>
      <c r="BL122" s="19" t="s">
        <v>167</v>
      </c>
      <c r="BM122" s="226" t="s">
        <v>524</v>
      </c>
    </row>
    <row r="123" s="2" customFormat="1">
      <c r="A123" s="40"/>
      <c r="B123" s="41"/>
      <c r="C123" s="42"/>
      <c r="D123" s="254" t="s">
        <v>187</v>
      </c>
      <c r="E123" s="42"/>
      <c r="F123" s="255" t="s">
        <v>525</v>
      </c>
      <c r="G123" s="42"/>
      <c r="H123" s="42"/>
      <c r="I123" s="230"/>
      <c r="J123" s="42"/>
      <c r="K123" s="42"/>
      <c r="L123" s="46"/>
      <c r="M123" s="231"/>
      <c r="N123" s="232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187</v>
      </c>
      <c r="AU123" s="19" t="s">
        <v>81</v>
      </c>
    </row>
    <row r="124" s="13" customFormat="1">
      <c r="A124" s="13"/>
      <c r="B124" s="233"/>
      <c r="C124" s="234"/>
      <c r="D124" s="228" t="s">
        <v>175</v>
      </c>
      <c r="E124" s="235" t="s">
        <v>19</v>
      </c>
      <c r="F124" s="236" t="s">
        <v>526</v>
      </c>
      <c r="G124" s="234"/>
      <c r="H124" s="235" t="s">
        <v>19</v>
      </c>
      <c r="I124" s="237"/>
      <c r="J124" s="234"/>
      <c r="K124" s="234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175</v>
      </c>
      <c r="AU124" s="242" t="s">
        <v>81</v>
      </c>
      <c r="AV124" s="13" t="s">
        <v>79</v>
      </c>
      <c r="AW124" s="13" t="s">
        <v>33</v>
      </c>
      <c r="AX124" s="13" t="s">
        <v>72</v>
      </c>
      <c r="AY124" s="242" t="s">
        <v>161</v>
      </c>
    </row>
    <row r="125" s="14" customFormat="1">
      <c r="A125" s="14"/>
      <c r="B125" s="243"/>
      <c r="C125" s="244"/>
      <c r="D125" s="228" t="s">
        <v>175</v>
      </c>
      <c r="E125" s="245" t="s">
        <v>19</v>
      </c>
      <c r="F125" s="246" t="s">
        <v>527</v>
      </c>
      <c r="G125" s="244"/>
      <c r="H125" s="247">
        <v>81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175</v>
      </c>
      <c r="AU125" s="253" t="s">
        <v>81</v>
      </c>
      <c r="AV125" s="14" t="s">
        <v>81</v>
      </c>
      <c r="AW125" s="14" t="s">
        <v>33</v>
      </c>
      <c r="AX125" s="14" t="s">
        <v>79</v>
      </c>
      <c r="AY125" s="253" t="s">
        <v>161</v>
      </c>
    </row>
    <row r="126" s="2" customFormat="1" ht="33" customHeight="1">
      <c r="A126" s="40"/>
      <c r="B126" s="41"/>
      <c r="C126" s="215" t="s">
        <v>225</v>
      </c>
      <c r="D126" s="215" t="s">
        <v>163</v>
      </c>
      <c r="E126" s="216" t="s">
        <v>171</v>
      </c>
      <c r="F126" s="217" t="s">
        <v>172</v>
      </c>
      <c r="G126" s="218" t="s">
        <v>173</v>
      </c>
      <c r="H126" s="219">
        <v>84.435000000000002</v>
      </c>
      <c r="I126" s="220"/>
      <c r="J126" s="221">
        <f>ROUND(I126*H126,2)</f>
        <v>0</v>
      </c>
      <c r="K126" s="217" t="s">
        <v>19</v>
      </c>
      <c r="L126" s="46"/>
      <c r="M126" s="222" t="s">
        <v>19</v>
      </c>
      <c r="N126" s="223" t="s">
        <v>43</v>
      </c>
      <c r="O126" s="86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6" t="s">
        <v>167</v>
      </c>
      <c r="AT126" s="226" t="s">
        <v>163</v>
      </c>
      <c r="AU126" s="226" t="s">
        <v>81</v>
      </c>
      <c r="AY126" s="19" t="s">
        <v>161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9" t="s">
        <v>79</v>
      </c>
      <c r="BK126" s="227">
        <f>ROUND(I126*H126,2)</f>
        <v>0</v>
      </c>
      <c r="BL126" s="19" t="s">
        <v>167</v>
      </c>
      <c r="BM126" s="226" t="s">
        <v>174</v>
      </c>
    </row>
    <row r="127" s="13" customFormat="1">
      <c r="A127" s="13"/>
      <c r="B127" s="233"/>
      <c r="C127" s="234"/>
      <c r="D127" s="228" t="s">
        <v>175</v>
      </c>
      <c r="E127" s="235" t="s">
        <v>19</v>
      </c>
      <c r="F127" s="236" t="s">
        <v>176</v>
      </c>
      <c r="G127" s="234"/>
      <c r="H127" s="235" t="s">
        <v>19</v>
      </c>
      <c r="I127" s="237"/>
      <c r="J127" s="234"/>
      <c r="K127" s="234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175</v>
      </c>
      <c r="AU127" s="242" t="s">
        <v>81</v>
      </c>
      <c r="AV127" s="13" t="s">
        <v>79</v>
      </c>
      <c r="AW127" s="13" t="s">
        <v>33</v>
      </c>
      <c r="AX127" s="13" t="s">
        <v>72</v>
      </c>
      <c r="AY127" s="242" t="s">
        <v>161</v>
      </c>
    </row>
    <row r="128" s="14" customFormat="1">
      <c r="A128" s="14"/>
      <c r="B128" s="243"/>
      <c r="C128" s="244"/>
      <c r="D128" s="228" t="s">
        <v>175</v>
      </c>
      <c r="E128" s="245" t="s">
        <v>120</v>
      </c>
      <c r="F128" s="246" t="s">
        <v>528</v>
      </c>
      <c r="G128" s="244"/>
      <c r="H128" s="247">
        <v>84.435000000000002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175</v>
      </c>
      <c r="AU128" s="253" t="s">
        <v>81</v>
      </c>
      <c r="AV128" s="14" t="s">
        <v>81</v>
      </c>
      <c r="AW128" s="14" t="s">
        <v>33</v>
      </c>
      <c r="AX128" s="14" t="s">
        <v>79</v>
      </c>
      <c r="AY128" s="253" t="s">
        <v>161</v>
      </c>
    </row>
    <row r="129" s="2" customFormat="1" ht="33" customHeight="1">
      <c r="A129" s="40"/>
      <c r="B129" s="41"/>
      <c r="C129" s="215" t="s">
        <v>232</v>
      </c>
      <c r="D129" s="215" t="s">
        <v>163</v>
      </c>
      <c r="E129" s="216" t="s">
        <v>179</v>
      </c>
      <c r="F129" s="217" t="s">
        <v>180</v>
      </c>
      <c r="G129" s="218" t="s">
        <v>173</v>
      </c>
      <c r="H129" s="219">
        <v>84.435000000000002</v>
      </c>
      <c r="I129" s="220"/>
      <c r="J129" s="221">
        <f>ROUND(I129*H129,2)</f>
        <v>0</v>
      </c>
      <c r="K129" s="217" t="s">
        <v>19</v>
      </c>
      <c r="L129" s="46"/>
      <c r="M129" s="222" t="s">
        <v>19</v>
      </c>
      <c r="N129" s="223" t="s">
        <v>43</v>
      </c>
      <c r="O129" s="86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6" t="s">
        <v>167</v>
      </c>
      <c r="AT129" s="226" t="s">
        <v>163</v>
      </c>
      <c r="AU129" s="226" t="s">
        <v>81</v>
      </c>
      <c r="AY129" s="19" t="s">
        <v>161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9" t="s">
        <v>79</v>
      </c>
      <c r="BK129" s="227">
        <f>ROUND(I129*H129,2)</f>
        <v>0</v>
      </c>
      <c r="BL129" s="19" t="s">
        <v>167</v>
      </c>
      <c r="BM129" s="226" t="s">
        <v>181</v>
      </c>
    </row>
    <row r="130" s="14" customFormat="1">
      <c r="A130" s="14"/>
      <c r="B130" s="243"/>
      <c r="C130" s="244"/>
      <c r="D130" s="228" t="s">
        <v>175</v>
      </c>
      <c r="E130" s="245" t="s">
        <v>122</v>
      </c>
      <c r="F130" s="246" t="s">
        <v>529</v>
      </c>
      <c r="G130" s="244"/>
      <c r="H130" s="247">
        <v>84.435000000000002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175</v>
      </c>
      <c r="AU130" s="253" t="s">
        <v>81</v>
      </c>
      <c r="AV130" s="14" t="s">
        <v>81</v>
      </c>
      <c r="AW130" s="14" t="s">
        <v>33</v>
      </c>
      <c r="AX130" s="14" t="s">
        <v>79</v>
      </c>
      <c r="AY130" s="253" t="s">
        <v>161</v>
      </c>
    </row>
    <row r="131" s="2" customFormat="1" ht="24.15" customHeight="1">
      <c r="A131" s="40"/>
      <c r="B131" s="41"/>
      <c r="C131" s="215" t="s">
        <v>238</v>
      </c>
      <c r="D131" s="215" t="s">
        <v>163</v>
      </c>
      <c r="E131" s="216" t="s">
        <v>530</v>
      </c>
      <c r="F131" s="217" t="s">
        <v>531</v>
      </c>
      <c r="G131" s="218" t="s">
        <v>290</v>
      </c>
      <c r="H131" s="219">
        <v>28</v>
      </c>
      <c r="I131" s="220"/>
      <c r="J131" s="221">
        <f>ROUND(I131*H131,2)</f>
        <v>0</v>
      </c>
      <c r="K131" s="217" t="s">
        <v>185</v>
      </c>
      <c r="L131" s="46"/>
      <c r="M131" s="222" t="s">
        <v>19</v>
      </c>
      <c r="N131" s="223" t="s">
        <v>43</v>
      </c>
      <c r="O131" s="86"/>
      <c r="P131" s="224">
        <f>O131*H131</f>
        <v>0</v>
      </c>
      <c r="Q131" s="224">
        <v>0.0010200000000000001</v>
      </c>
      <c r="R131" s="224">
        <f>Q131*H131</f>
        <v>0.028560000000000002</v>
      </c>
      <c r="S131" s="224">
        <v>0</v>
      </c>
      <c r="T131" s="225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6" t="s">
        <v>167</v>
      </c>
      <c r="AT131" s="226" t="s">
        <v>163</v>
      </c>
      <c r="AU131" s="226" t="s">
        <v>81</v>
      </c>
      <c r="AY131" s="19" t="s">
        <v>161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9" t="s">
        <v>79</v>
      </c>
      <c r="BK131" s="227">
        <f>ROUND(I131*H131,2)</f>
        <v>0</v>
      </c>
      <c r="BL131" s="19" t="s">
        <v>167</v>
      </c>
      <c r="BM131" s="226" t="s">
        <v>532</v>
      </c>
    </row>
    <row r="132" s="2" customFormat="1">
      <c r="A132" s="40"/>
      <c r="B132" s="41"/>
      <c r="C132" s="42"/>
      <c r="D132" s="254" t="s">
        <v>187</v>
      </c>
      <c r="E132" s="42"/>
      <c r="F132" s="255" t="s">
        <v>533</v>
      </c>
      <c r="G132" s="42"/>
      <c r="H132" s="42"/>
      <c r="I132" s="230"/>
      <c r="J132" s="42"/>
      <c r="K132" s="42"/>
      <c r="L132" s="46"/>
      <c r="M132" s="231"/>
      <c r="N132" s="232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187</v>
      </c>
      <c r="AU132" s="19" t="s">
        <v>81</v>
      </c>
    </row>
    <row r="133" s="14" customFormat="1">
      <c r="A133" s="14"/>
      <c r="B133" s="243"/>
      <c r="C133" s="244"/>
      <c r="D133" s="228" t="s">
        <v>175</v>
      </c>
      <c r="E133" s="245" t="s">
        <v>19</v>
      </c>
      <c r="F133" s="246" t="s">
        <v>534</v>
      </c>
      <c r="G133" s="244"/>
      <c r="H133" s="247">
        <v>28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175</v>
      </c>
      <c r="AU133" s="253" t="s">
        <v>81</v>
      </c>
      <c r="AV133" s="14" t="s">
        <v>81</v>
      </c>
      <c r="AW133" s="14" t="s">
        <v>33</v>
      </c>
      <c r="AX133" s="14" t="s">
        <v>79</v>
      </c>
      <c r="AY133" s="253" t="s">
        <v>161</v>
      </c>
    </row>
    <row r="134" s="2" customFormat="1" ht="16.5" customHeight="1">
      <c r="A134" s="40"/>
      <c r="B134" s="41"/>
      <c r="C134" s="267" t="s">
        <v>245</v>
      </c>
      <c r="D134" s="267" t="s">
        <v>246</v>
      </c>
      <c r="E134" s="268" t="s">
        <v>535</v>
      </c>
      <c r="F134" s="269" t="s">
        <v>536</v>
      </c>
      <c r="G134" s="270" t="s">
        <v>228</v>
      </c>
      <c r="H134" s="271">
        <v>3.3599999999999999</v>
      </c>
      <c r="I134" s="272"/>
      <c r="J134" s="273">
        <f>ROUND(I134*H134,2)</f>
        <v>0</v>
      </c>
      <c r="K134" s="269" t="s">
        <v>185</v>
      </c>
      <c r="L134" s="274"/>
      <c r="M134" s="275" t="s">
        <v>19</v>
      </c>
      <c r="N134" s="276" t="s">
        <v>43</v>
      </c>
      <c r="O134" s="86"/>
      <c r="P134" s="224">
        <f>O134*H134</f>
        <v>0</v>
      </c>
      <c r="Q134" s="224">
        <v>1</v>
      </c>
      <c r="R134" s="224">
        <f>Q134*H134</f>
        <v>3.3599999999999999</v>
      </c>
      <c r="S134" s="224">
        <v>0</v>
      </c>
      <c r="T134" s="225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6" t="s">
        <v>212</v>
      </c>
      <c r="AT134" s="226" t="s">
        <v>246</v>
      </c>
      <c r="AU134" s="226" t="s">
        <v>81</v>
      </c>
      <c r="AY134" s="19" t="s">
        <v>161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9" t="s">
        <v>79</v>
      </c>
      <c r="BK134" s="227">
        <f>ROUND(I134*H134,2)</f>
        <v>0</v>
      </c>
      <c r="BL134" s="19" t="s">
        <v>167</v>
      </c>
      <c r="BM134" s="226" t="s">
        <v>537</v>
      </c>
    </row>
    <row r="135" s="14" customFormat="1">
      <c r="A135" s="14"/>
      <c r="B135" s="243"/>
      <c r="C135" s="244"/>
      <c r="D135" s="228" t="s">
        <v>175</v>
      </c>
      <c r="E135" s="245" t="s">
        <v>19</v>
      </c>
      <c r="F135" s="246" t="s">
        <v>538</v>
      </c>
      <c r="G135" s="244"/>
      <c r="H135" s="247">
        <v>3.3599999999999999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175</v>
      </c>
      <c r="AU135" s="253" t="s">
        <v>81</v>
      </c>
      <c r="AV135" s="14" t="s">
        <v>81</v>
      </c>
      <c r="AW135" s="14" t="s">
        <v>33</v>
      </c>
      <c r="AX135" s="14" t="s">
        <v>79</v>
      </c>
      <c r="AY135" s="253" t="s">
        <v>161</v>
      </c>
    </row>
    <row r="136" s="2" customFormat="1" ht="16.5" customHeight="1">
      <c r="A136" s="40"/>
      <c r="B136" s="41"/>
      <c r="C136" s="215" t="s">
        <v>252</v>
      </c>
      <c r="D136" s="215" t="s">
        <v>163</v>
      </c>
      <c r="E136" s="216" t="s">
        <v>539</v>
      </c>
      <c r="F136" s="217" t="s">
        <v>540</v>
      </c>
      <c r="G136" s="218" t="s">
        <v>241</v>
      </c>
      <c r="H136" s="219">
        <v>14</v>
      </c>
      <c r="I136" s="220"/>
      <c r="J136" s="221">
        <f>ROUND(I136*H136,2)</f>
        <v>0</v>
      </c>
      <c r="K136" s="217" t="s">
        <v>19</v>
      </c>
      <c r="L136" s="46"/>
      <c r="M136" s="222" t="s">
        <v>19</v>
      </c>
      <c r="N136" s="223" t="s">
        <v>43</v>
      </c>
      <c r="O136" s="86"/>
      <c r="P136" s="224">
        <f>O136*H136</f>
        <v>0</v>
      </c>
      <c r="Q136" s="224">
        <v>0.037499999999999999</v>
      </c>
      <c r="R136" s="224">
        <f>Q136*H136</f>
        <v>0.52500000000000002</v>
      </c>
      <c r="S136" s="224">
        <v>0</v>
      </c>
      <c r="T136" s="225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6" t="s">
        <v>167</v>
      </c>
      <c r="AT136" s="226" t="s">
        <v>163</v>
      </c>
      <c r="AU136" s="226" t="s">
        <v>81</v>
      </c>
      <c r="AY136" s="19" t="s">
        <v>161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9" t="s">
        <v>79</v>
      </c>
      <c r="BK136" s="227">
        <f>ROUND(I136*H136,2)</f>
        <v>0</v>
      </c>
      <c r="BL136" s="19" t="s">
        <v>167</v>
      </c>
      <c r="BM136" s="226" t="s">
        <v>541</v>
      </c>
    </row>
    <row r="137" s="14" customFormat="1">
      <c r="A137" s="14"/>
      <c r="B137" s="243"/>
      <c r="C137" s="244"/>
      <c r="D137" s="228" t="s">
        <v>175</v>
      </c>
      <c r="E137" s="245" t="s">
        <v>19</v>
      </c>
      <c r="F137" s="246" t="s">
        <v>542</v>
      </c>
      <c r="G137" s="244"/>
      <c r="H137" s="247">
        <v>14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175</v>
      </c>
      <c r="AU137" s="253" t="s">
        <v>81</v>
      </c>
      <c r="AV137" s="14" t="s">
        <v>81</v>
      </c>
      <c r="AW137" s="14" t="s">
        <v>33</v>
      </c>
      <c r="AX137" s="14" t="s">
        <v>79</v>
      </c>
      <c r="AY137" s="253" t="s">
        <v>161</v>
      </c>
    </row>
    <row r="138" s="2" customFormat="1" ht="24.15" customHeight="1">
      <c r="A138" s="40"/>
      <c r="B138" s="41"/>
      <c r="C138" s="215" t="s">
        <v>8</v>
      </c>
      <c r="D138" s="215" t="s">
        <v>163</v>
      </c>
      <c r="E138" s="216" t="s">
        <v>543</v>
      </c>
      <c r="F138" s="217" t="s">
        <v>544</v>
      </c>
      <c r="G138" s="218" t="s">
        <v>362</v>
      </c>
      <c r="H138" s="219">
        <v>2</v>
      </c>
      <c r="I138" s="220"/>
      <c r="J138" s="221">
        <f>ROUND(I138*H138,2)</f>
        <v>0</v>
      </c>
      <c r="K138" s="217" t="s">
        <v>185</v>
      </c>
      <c r="L138" s="46"/>
      <c r="M138" s="222" t="s">
        <v>19</v>
      </c>
      <c r="N138" s="223" t="s">
        <v>43</v>
      </c>
      <c r="O138" s="86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6" t="s">
        <v>167</v>
      </c>
      <c r="AT138" s="226" t="s">
        <v>163</v>
      </c>
      <c r="AU138" s="226" t="s">
        <v>81</v>
      </c>
      <c r="AY138" s="19" t="s">
        <v>161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9" t="s">
        <v>79</v>
      </c>
      <c r="BK138" s="227">
        <f>ROUND(I138*H138,2)</f>
        <v>0</v>
      </c>
      <c r="BL138" s="19" t="s">
        <v>167</v>
      </c>
      <c r="BM138" s="226" t="s">
        <v>545</v>
      </c>
    </row>
    <row r="139" s="2" customFormat="1">
      <c r="A139" s="40"/>
      <c r="B139" s="41"/>
      <c r="C139" s="42"/>
      <c r="D139" s="254" t="s">
        <v>187</v>
      </c>
      <c r="E139" s="42"/>
      <c r="F139" s="255" t="s">
        <v>546</v>
      </c>
      <c r="G139" s="42"/>
      <c r="H139" s="42"/>
      <c r="I139" s="230"/>
      <c r="J139" s="42"/>
      <c r="K139" s="42"/>
      <c r="L139" s="46"/>
      <c r="M139" s="231"/>
      <c r="N139" s="232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187</v>
      </c>
      <c r="AU139" s="19" t="s">
        <v>81</v>
      </c>
    </row>
    <row r="140" s="2" customFormat="1" ht="24.15" customHeight="1">
      <c r="A140" s="40"/>
      <c r="B140" s="41"/>
      <c r="C140" s="215" t="s">
        <v>263</v>
      </c>
      <c r="D140" s="215" t="s">
        <v>163</v>
      </c>
      <c r="E140" s="216" t="s">
        <v>547</v>
      </c>
      <c r="F140" s="217" t="s">
        <v>548</v>
      </c>
      <c r="G140" s="218" t="s">
        <v>362</v>
      </c>
      <c r="H140" s="219">
        <v>2</v>
      </c>
      <c r="I140" s="220"/>
      <c r="J140" s="221">
        <f>ROUND(I140*H140,2)</f>
        <v>0</v>
      </c>
      <c r="K140" s="217" t="s">
        <v>185</v>
      </c>
      <c r="L140" s="46"/>
      <c r="M140" s="222" t="s">
        <v>19</v>
      </c>
      <c r="N140" s="223" t="s">
        <v>43</v>
      </c>
      <c r="O140" s="86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6" t="s">
        <v>167</v>
      </c>
      <c r="AT140" s="226" t="s">
        <v>163</v>
      </c>
      <c r="AU140" s="226" t="s">
        <v>81</v>
      </c>
      <c r="AY140" s="19" t="s">
        <v>161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9" t="s">
        <v>79</v>
      </c>
      <c r="BK140" s="227">
        <f>ROUND(I140*H140,2)</f>
        <v>0</v>
      </c>
      <c r="BL140" s="19" t="s">
        <v>167</v>
      </c>
      <c r="BM140" s="226" t="s">
        <v>549</v>
      </c>
    </row>
    <row r="141" s="2" customFormat="1">
      <c r="A141" s="40"/>
      <c r="B141" s="41"/>
      <c r="C141" s="42"/>
      <c r="D141" s="254" t="s">
        <v>187</v>
      </c>
      <c r="E141" s="42"/>
      <c r="F141" s="255" t="s">
        <v>550</v>
      </c>
      <c r="G141" s="42"/>
      <c r="H141" s="42"/>
      <c r="I141" s="230"/>
      <c r="J141" s="42"/>
      <c r="K141" s="42"/>
      <c r="L141" s="46"/>
      <c r="M141" s="231"/>
      <c r="N141" s="232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187</v>
      </c>
      <c r="AU141" s="19" t="s">
        <v>81</v>
      </c>
    </row>
    <row r="142" s="2" customFormat="1" ht="24.15" customHeight="1">
      <c r="A142" s="40"/>
      <c r="B142" s="41"/>
      <c r="C142" s="215" t="s">
        <v>268</v>
      </c>
      <c r="D142" s="215" t="s">
        <v>163</v>
      </c>
      <c r="E142" s="216" t="s">
        <v>551</v>
      </c>
      <c r="F142" s="217" t="s">
        <v>552</v>
      </c>
      <c r="G142" s="218" t="s">
        <v>362</v>
      </c>
      <c r="H142" s="219">
        <v>11</v>
      </c>
      <c r="I142" s="220"/>
      <c r="J142" s="221">
        <f>ROUND(I142*H142,2)</f>
        <v>0</v>
      </c>
      <c r="K142" s="217" t="s">
        <v>185</v>
      </c>
      <c r="L142" s="46"/>
      <c r="M142" s="222" t="s">
        <v>19</v>
      </c>
      <c r="N142" s="223" t="s">
        <v>43</v>
      </c>
      <c r="O142" s="86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6" t="s">
        <v>167</v>
      </c>
      <c r="AT142" s="226" t="s">
        <v>163</v>
      </c>
      <c r="AU142" s="226" t="s">
        <v>81</v>
      </c>
      <c r="AY142" s="19" t="s">
        <v>161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9" t="s">
        <v>79</v>
      </c>
      <c r="BK142" s="227">
        <f>ROUND(I142*H142,2)</f>
        <v>0</v>
      </c>
      <c r="BL142" s="19" t="s">
        <v>167</v>
      </c>
      <c r="BM142" s="226" t="s">
        <v>553</v>
      </c>
    </row>
    <row r="143" s="2" customFormat="1">
      <c r="A143" s="40"/>
      <c r="B143" s="41"/>
      <c r="C143" s="42"/>
      <c r="D143" s="254" t="s">
        <v>187</v>
      </c>
      <c r="E143" s="42"/>
      <c r="F143" s="255" t="s">
        <v>554</v>
      </c>
      <c r="G143" s="42"/>
      <c r="H143" s="42"/>
      <c r="I143" s="230"/>
      <c r="J143" s="42"/>
      <c r="K143" s="42"/>
      <c r="L143" s="46"/>
      <c r="M143" s="231"/>
      <c r="N143" s="232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187</v>
      </c>
      <c r="AU143" s="19" t="s">
        <v>81</v>
      </c>
    </row>
    <row r="144" s="14" customFormat="1">
      <c r="A144" s="14"/>
      <c r="B144" s="243"/>
      <c r="C144" s="244"/>
      <c r="D144" s="228" t="s">
        <v>175</v>
      </c>
      <c r="E144" s="245" t="s">
        <v>19</v>
      </c>
      <c r="F144" s="246" t="s">
        <v>555</v>
      </c>
      <c r="G144" s="244"/>
      <c r="H144" s="247">
        <v>11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175</v>
      </c>
      <c r="AU144" s="253" t="s">
        <v>81</v>
      </c>
      <c r="AV144" s="14" t="s">
        <v>81</v>
      </c>
      <c r="AW144" s="14" t="s">
        <v>33</v>
      </c>
      <c r="AX144" s="14" t="s">
        <v>79</v>
      </c>
      <c r="AY144" s="253" t="s">
        <v>161</v>
      </c>
    </row>
    <row r="145" s="2" customFormat="1" ht="21.75" customHeight="1">
      <c r="A145" s="40"/>
      <c r="B145" s="41"/>
      <c r="C145" s="215" t="s">
        <v>275</v>
      </c>
      <c r="D145" s="215" t="s">
        <v>163</v>
      </c>
      <c r="E145" s="216" t="s">
        <v>556</v>
      </c>
      <c r="F145" s="217" t="s">
        <v>557</v>
      </c>
      <c r="G145" s="218" t="s">
        <v>241</v>
      </c>
      <c r="H145" s="219">
        <v>30</v>
      </c>
      <c r="I145" s="220"/>
      <c r="J145" s="221">
        <f>ROUND(I145*H145,2)</f>
        <v>0</v>
      </c>
      <c r="K145" s="217" t="s">
        <v>185</v>
      </c>
      <c r="L145" s="46"/>
      <c r="M145" s="222" t="s">
        <v>19</v>
      </c>
      <c r="N145" s="223" t="s">
        <v>43</v>
      </c>
      <c r="O145" s="86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6" t="s">
        <v>167</v>
      </c>
      <c r="AT145" s="226" t="s">
        <v>163</v>
      </c>
      <c r="AU145" s="226" t="s">
        <v>81</v>
      </c>
      <c r="AY145" s="19" t="s">
        <v>161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9" t="s">
        <v>79</v>
      </c>
      <c r="BK145" s="227">
        <f>ROUND(I145*H145,2)</f>
        <v>0</v>
      </c>
      <c r="BL145" s="19" t="s">
        <v>167</v>
      </c>
      <c r="BM145" s="226" t="s">
        <v>558</v>
      </c>
    </row>
    <row r="146" s="2" customFormat="1">
      <c r="A146" s="40"/>
      <c r="B146" s="41"/>
      <c r="C146" s="42"/>
      <c r="D146" s="254" t="s">
        <v>187</v>
      </c>
      <c r="E146" s="42"/>
      <c r="F146" s="255" t="s">
        <v>559</v>
      </c>
      <c r="G146" s="42"/>
      <c r="H146" s="42"/>
      <c r="I146" s="230"/>
      <c r="J146" s="42"/>
      <c r="K146" s="42"/>
      <c r="L146" s="46"/>
      <c r="M146" s="231"/>
      <c r="N146" s="232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187</v>
      </c>
      <c r="AU146" s="19" t="s">
        <v>81</v>
      </c>
    </row>
    <row r="147" s="2" customFormat="1" ht="37.8" customHeight="1">
      <c r="A147" s="40"/>
      <c r="B147" s="41"/>
      <c r="C147" s="215" t="s">
        <v>280</v>
      </c>
      <c r="D147" s="215" t="s">
        <v>163</v>
      </c>
      <c r="E147" s="216" t="s">
        <v>560</v>
      </c>
      <c r="F147" s="217" t="s">
        <v>561</v>
      </c>
      <c r="G147" s="218" t="s">
        <v>362</v>
      </c>
      <c r="H147" s="219">
        <v>38</v>
      </c>
      <c r="I147" s="220"/>
      <c r="J147" s="221">
        <f>ROUND(I147*H147,2)</f>
        <v>0</v>
      </c>
      <c r="K147" s="217" t="s">
        <v>185</v>
      </c>
      <c r="L147" s="46"/>
      <c r="M147" s="222" t="s">
        <v>19</v>
      </c>
      <c r="N147" s="223" t="s">
        <v>43</v>
      </c>
      <c r="O147" s="86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6" t="s">
        <v>167</v>
      </c>
      <c r="AT147" s="226" t="s">
        <v>163</v>
      </c>
      <c r="AU147" s="226" t="s">
        <v>81</v>
      </c>
      <c r="AY147" s="19" t="s">
        <v>161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9" t="s">
        <v>79</v>
      </c>
      <c r="BK147" s="227">
        <f>ROUND(I147*H147,2)</f>
        <v>0</v>
      </c>
      <c r="BL147" s="19" t="s">
        <v>167</v>
      </c>
      <c r="BM147" s="226" t="s">
        <v>562</v>
      </c>
    </row>
    <row r="148" s="2" customFormat="1">
      <c r="A148" s="40"/>
      <c r="B148" s="41"/>
      <c r="C148" s="42"/>
      <c r="D148" s="254" t="s">
        <v>187</v>
      </c>
      <c r="E148" s="42"/>
      <c r="F148" s="255" t="s">
        <v>563</v>
      </c>
      <c r="G148" s="42"/>
      <c r="H148" s="42"/>
      <c r="I148" s="230"/>
      <c r="J148" s="42"/>
      <c r="K148" s="42"/>
      <c r="L148" s="46"/>
      <c r="M148" s="231"/>
      <c r="N148" s="232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187</v>
      </c>
      <c r="AU148" s="19" t="s">
        <v>81</v>
      </c>
    </row>
    <row r="149" s="14" customFormat="1">
      <c r="A149" s="14"/>
      <c r="B149" s="243"/>
      <c r="C149" s="244"/>
      <c r="D149" s="228" t="s">
        <v>175</v>
      </c>
      <c r="E149" s="244"/>
      <c r="F149" s="246" t="s">
        <v>564</v>
      </c>
      <c r="G149" s="244"/>
      <c r="H149" s="247">
        <v>38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175</v>
      </c>
      <c r="AU149" s="253" t="s">
        <v>81</v>
      </c>
      <c r="AV149" s="14" t="s">
        <v>81</v>
      </c>
      <c r="AW149" s="14" t="s">
        <v>4</v>
      </c>
      <c r="AX149" s="14" t="s">
        <v>79</v>
      </c>
      <c r="AY149" s="253" t="s">
        <v>161</v>
      </c>
    </row>
    <row r="150" s="2" customFormat="1" ht="33" customHeight="1">
      <c r="A150" s="40"/>
      <c r="B150" s="41"/>
      <c r="C150" s="215" t="s">
        <v>287</v>
      </c>
      <c r="D150" s="215" t="s">
        <v>163</v>
      </c>
      <c r="E150" s="216" t="s">
        <v>565</v>
      </c>
      <c r="F150" s="217" t="s">
        <v>566</v>
      </c>
      <c r="G150" s="218" t="s">
        <v>362</v>
      </c>
      <c r="H150" s="219">
        <v>38</v>
      </c>
      <c r="I150" s="220"/>
      <c r="J150" s="221">
        <f>ROUND(I150*H150,2)</f>
        <v>0</v>
      </c>
      <c r="K150" s="217" t="s">
        <v>185</v>
      </c>
      <c r="L150" s="46"/>
      <c r="M150" s="222" t="s">
        <v>19</v>
      </c>
      <c r="N150" s="223" t="s">
        <v>43</v>
      </c>
      <c r="O150" s="86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6" t="s">
        <v>167</v>
      </c>
      <c r="AT150" s="226" t="s">
        <v>163</v>
      </c>
      <c r="AU150" s="226" t="s">
        <v>81</v>
      </c>
      <c r="AY150" s="19" t="s">
        <v>161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9" t="s">
        <v>79</v>
      </c>
      <c r="BK150" s="227">
        <f>ROUND(I150*H150,2)</f>
        <v>0</v>
      </c>
      <c r="BL150" s="19" t="s">
        <v>167</v>
      </c>
      <c r="BM150" s="226" t="s">
        <v>567</v>
      </c>
    </row>
    <row r="151" s="2" customFormat="1">
      <c r="A151" s="40"/>
      <c r="B151" s="41"/>
      <c r="C151" s="42"/>
      <c r="D151" s="254" t="s">
        <v>187</v>
      </c>
      <c r="E151" s="42"/>
      <c r="F151" s="255" t="s">
        <v>568</v>
      </c>
      <c r="G151" s="42"/>
      <c r="H151" s="42"/>
      <c r="I151" s="230"/>
      <c r="J151" s="42"/>
      <c r="K151" s="42"/>
      <c r="L151" s="46"/>
      <c r="M151" s="231"/>
      <c r="N151" s="232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187</v>
      </c>
      <c r="AU151" s="19" t="s">
        <v>81</v>
      </c>
    </row>
    <row r="152" s="14" customFormat="1">
      <c r="A152" s="14"/>
      <c r="B152" s="243"/>
      <c r="C152" s="244"/>
      <c r="D152" s="228" t="s">
        <v>175</v>
      </c>
      <c r="E152" s="244"/>
      <c r="F152" s="246" t="s">
        <v>564</v>
      </c>
      <c r="G152" s="244"/>
      <c r="H152" s="247">
        <v>38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175</v>
      </c>
      <c r="AU152" s="253" t="s">
        <v>81</v>
      </c>
      <c r="AV152" s="14" t="s">
        <v>81</v>
      </c>
      <c r="AW152" s="14" t="s">
        <v>4</v>
      </c>
      <c r="AX152" s="14" t="s">
        <v>79</v>
      </c>
      <c r="AY152" s="253" t="s">
        <v>161</v>
      </c>
    </row>
    <row r="153" s="2" customFormat="1" ht="33" customHeight="1">
      <c r="A153" s="40"/>
      <c r="B153" s="41"/>
      <c r="C153" s="215" t="s">
        <v>7</v>
      </c>
      <c r="D153" s="215" t="s">
        <v>163</v>
      </c>
      <c r="E153" s="216" t="s">
        <v>569</v>
      </c>
      <c r="F153" s="217" t="s">
        <v>570</v>
      </c>
      <c r="G153" s="218" t="s">
        <v>362</v>
      </c>
      <c r="H153" s="219">
        <v>209</v>
      </c>
      <c r="I153" s="220"/>
      <c r="J153" s="221">
        <f>ROUND(I153*H153,2)</f>
        <v>0</v>
      </c>
      <c r="K153" s="217" t="s">
        <v>185</v>
      </c>
      <c r="L153" s="46"/>
      <c r="M153" s="222" t="s">
        <v>19</v>
      </c>
      <c r="N153" s="223" t="s">
        <v>43</v>
      </c>
      <c r="O153" s="86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6" t="s">
        <v>167</v>
      </c>
      <c r="AT153" s="226" t="s">
        <v>163</v>
      </c>
      <c r="AU153" s="226" t="s">
        <v>81</v>
      </c>
      <c r="AY153" s="19" t="s">
        <v>161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9" t="s">
        <v>79</v>
      </c>
      <c r="BK153" s="227">
        <f>ROUND(I153*H153,2)</f>
        <v>0</v>
      </c>
      <c r="BL153" s="19" t="s">
        <v>167</v>
      </c>
      <c r="BM153" s="226" t="s">
        <v>571</v>
      </c>
    </row>
    <row r="154" s="2" customFormat="1">
      <c r="A154" s="40"/>
      <c r="B154" s="41"/>
      <c r="C154" s="42"/>
      <c r="D154" s="254" t="s">
        <v>187</v>
      </c>
      <c r="E154" s="42"/>
      <c r="F154" s="255" t="s">
        <v>572</v>
      </c>
      <c r="G154" s="42"/>
      <c r="H154" s="42"/>
      <c r="I154" s="230"/>
      <c r="J154" s="42"/>
      <c r="K154" s="42"/>
      <c r="L154" s="46"/>
      <c r="M154" s="231"/>
      <c r="N154" s="232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187</v>
      </c>
      <c r="AU154" s="19" t="s">
        <v>81</v>
      </c>
    </row>
    <row r="155" s="14" customFormat="1">
      <c r="A155" s="14"/>
      <c r="B155" s="243"/>
      <c r="C155" s="244"/>
      <c r="D155" s="228" t="s">
        <v>175</v>
      </c>
      <c r="E155" s="245" t="s">
        <v>19</v>
      </c>
      <c r="F155" s="246" t="s">
        <v>555</v>
      </c>
      <c r="G155" s="244"/>
      <c r="H155" s="247">
        <v>11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175</v>
      </c>
      <c r="AU155" s="253" t="s">
        <v>81</v>
      </c>
      <c r="AV155" s="14" t="s">
        <v>81</v>
      </c>
      <c r="AW155" s="14" t="s">
        <v>33</v>
      </c>
      <c r="AX155" s="14" t="s">
        <v>79</v>
      </c>
      <c r="AY155" s="253" t="s">
        <v>161</v>
      </c>
    </row>
    <row r="156" s="14" customFormat="1">
      <c r="A156" s="14"/>
      <c r="B156" s="243"/>
      <c r="C156" s="244"/>
      <c r="D156" s="228" t="s">
        <v>175</v>
      </c>
      <c r="E156" s="244"/>
      <c r="F156" s="246" t="s">
        <v>573</v>
      </c>
      <c r="G156" s="244"/>
      <c r="H156" s="247">
        <v>209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175</v>
      </c>
      <c r="AU156" s="253" t="s">
        <v>81</v>
      </c>
      <c r="AV156" s="14" t="s">
        <v>81</v>
      </c>
      <c r="AW156" s="14" t="s">
        <v>4</v>
      </c>
      <c r="AX156" s="14" t="s">
        <v>79</v>
      </c>
      <c r="AY156" s="253" t="s">
        <v>161</v>
      </c>
    </row>
    <row r="157" s="2" customFormat="1" ht="21.75" customHeight="1">
      <c r="A157" s="40"/>
      <c r="B157" s="41"/>
      <c r="C157" s="215" t="s">
        <v>296</v>
      </c>
      <c r="D157" s="215" t="s">
        <v>163</v>
      </c>
      <c r="E157" s="216" t="s">
        <v>574</v>
      </c>
      <c r="F157" s="217" t="s">
        <v>575</v>
      </c>
      <c r="G157" s="218" t="s">
        <v>241</v>
      </c>
      <c r="H157" s="219">
        <v>450</v>
      </c>
      <c r="I157" s="220"/>
      <c r="J157" s="221">
        <f>ROUND(I157*H157,2)</f>
        <v>0</v>
      </c>
      <c r="K157" s="217" t="s">
        <v>185</v>
      </c>
      <c r="L157" s="46"/>
      <c r="M157" s="222" t="s">
        <v>19</v>
      </c>
      <c r="N157" s="223" t="s">
        <v>43</v>
      </c>
      <c r="O157" s="86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6" t="s">
        <v>167</v>
      </c>
      <c r="AT157" s="226" t="s">
        <v>163</v>
      </c>
      <c r="AU157" s="226" t="s">
        <v>81</v>
      </c>
      <c r="AY157" s="19" t="s">
        <v>161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9" t="s">
        <v>79</v>
      </c>
      <c r="BK157" s="227">
        <f>ROUND(I157*H157,2)</f>
        <v>0</v>
      </c>
      <c r="BL157" s="19" t="s">
        <v>167</v>
      </c>
      <c r="BM157" s="226" t="s">
        <v>576</v>
      </c>
    </row>
    <row r="158" s="2" customFormat="1">
      <c r="A158" s="40"/>
      <c r="B158" s="41"/>
      <c r="C158" s="42"/>
      <c r="D158" s="254" t="s">
        <v>187</v>
      </c>
      <c r="E158" s="42"/>
      <c r="F158" s="255" t="s">
        <v>577</v>
      </c>
      <c r="G158" s="42"/>
      <c r="H158" s="42"/>
      <c r="I158" s="230"/>
      <c r="J158" s="42"/>
      <c r="K158" s="42"/>
      <c r="L158" s="46"/>
      <c r="M158" s="231"/>
      <c r="N158" s="232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187</v>
      </c>
      <c r="AU158" s="19" t="s">
        <v>81</v>
      </c>
    </row>
    <row r="159" s="14" customFormat="1">
      <c r="A159" s="14"/>
      <c r="B159" s="243"/>
      <c r="C159" s="244"/>
      <c r="D159" s="228" t="s">
        <v>175</v>
      </c>
      <c r="E159" s="244"/>
      <c r="F159" s="246" t="s">
        <v>578</v>
      </c>
      <c r="G159" s="244"/>
      <c r="H159" s="247">
        <v>450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175</v>
      </c>
      <c r="AU159" s="253" t="s">
        <v>81</v>
      </c>
      <c r="AV159" s="14" t="s">
        <v>81</v>
      </c>
      <c r="AW159" s="14" t="s">
        <v>4</v>
      </c>
      <c r="AX159" s="14" t="s">
        <v>79</v>
      </c>
      <c r="AY159" s="253" t="s">
        <v>161</v>
      </c>
    </row>
    <row r="160" s="2" customFormat="1" ht="24.15" customHeight="1">
      <c r="A160" s="40"/>
      <c r="B160" s="41"/>
      <c r="C160" s="215" t="s">
        <v>305</v>
      </c>
      <c r="D160" s="215" t="s">
        <v>163</v>
      </c>
      <c r="E160" s="216" t="s">
        <v>579</v>
      </c>
      <c r="F160" s="217" t="s">
        <v>580</v>
      </c>
      <c r="G160" s="218" t="s">
        <v>173</v>
      </c>
      <c r="H160" s="219">
        <v>81</v>
      </c>
      <c r="I160" s="220"/>
      <c r="J160" s="221">
        <f>ROUND(I160*H160,2)</f>
        <v>0</v>
      </c>
      <c r="K160" s="217" t="s">
        <v>185</v>
      </c>
      <c r="L160" s="46"/>
      <c r="M160" s="222" t="s">
        <v>19</v>
      </c>
      <c r="N160" s="223" t="s">
        <v>43</v>
      </c>
      <c r="O160" s="86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6" t="s">
        <v>167</v>
      </c>
      <c r="AT160" s="226" t="s">
        <v>163</v>
      </c>
      <c r="AU160" s="226" t="s">
        <v>81</v>
      </c>
      <c r="AY160" s="19" t="s">
        <v>161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9" t="s">
        <v>79</v>
      </c>
      <c r="BK160" s="227">
        <f>ROUND(I160*H160,2)</f>
        <v>0</v>
      </c>
      <c r="BL160" s="19" t="s">
        <v>167</v>
      </c>
      <c r="BM160" s="226" t="s">
        <v>581</v>
      </c>
    </row>
    <row r="161" s="2" customFormat="1">
      <c r="A161" s="40"/>
      <c r="B161" s="41"/>
      <c r="C161" s="42"/>
      <c r="D161" s="254" t="s">
        <v>187</v>
      </c>
      <c r="E161" s="42"/>
      <c r="F161" s="255" t="s">
        <v>582</v>
      </c>
      <c r="G161" s="42"/>
      <c r="H161" s="42"/>
      <c r="I161" s="230"/>
      <c r="J161" s="42"/>
      <c r="K161" s="42"/>
      <c r="L161" s="46"/>
      <c r="M161" s="231"/>
      <c r="N161" s="232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187</v>
      </c>
      <c r="AU161" s="19" t="s">
        <v>81</v>
      </c>
    </row>
    <row r="162" s="13" customFormat="1">
      <c r="A162" s="13"/>
      <c r="B162" s="233"/>
      <c r="C162" s="234"/>
      <c r="D162" s="228" t="s">
        <v>175</v>
      </c>
      <c r="E162" s="235" t="s">
        <v>19</v>
      </c>
      <c r="F162" s="236" t="s">
        <v>583</v>
      </c>
      <c r="G162" s="234"/>
      <c r="H162" s="235" t="s">
        <v>19</v>
      </c>
      <c r="I162" s="237"/>
      <c r="J162" s="234"/>
      <c r="K162" s="234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175</v>
      </c>
      <c r="AU162" s="242" t="s">
        <v>81</v>
      </c>
      <c r="AV162" s="13" t="s">
        <v>79</v>
      </c>
      <c r="AW162" s="13" t="s">
        <v>33</v>
      </c>
      <c r="AX162" s="13" t="s">
        <v>72</v>
      </c>
      <c r="AY162" s="242" t="s">
        <v>161</v>
      </c>
    </row>
    <row r="163" s="13" customFormat="1">
      <c r="A163" s="13"/>
      <c r="B163" s="233"/>
      <c r="C163" s="234"/>
      <c r="D163" s="228" t="s">
        <v>175</v>
      </c>
      <c r="E163" s="235" t="s">
        <v>19</v>
      </c>
      <c r="F163" s="236" t="s">
        <v>584</v>
      </c>
      <c r="G163" s="234"/>
      <c r="H163" s="235" t="s">
        <v>19</v>
      </c>
      <c r="I163" s="237"/>
      <c r="J163" s="234"/>
      <c r="K163" s="234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175</v>
      </c>
      <c r="AU163" s="242" t="s">
        <v>81</v>
      </c>
      <c r="AV163" s="13" t="s">
        <v>79</v>
      </c>
      <c r="AW163" s="13" t="s">
        <v>33</v>
      </c>
      <c r="AX163" s="13" t="s">
        <v>72</v>
      </c>
      <c r="AY163" s="242" t="s">
        <v>161</v>
      </c>
    </row>
    <row r="164" s="13" customFormat="1">
      <c r="A164" s="13"/>
      <c r="B164" s="233"/>
      <c r="C164" s="234"/>
      <c r="D164" s="228" t="s">
        <v>175</v>
      </c>
      <c r="E164" s="235" t="s">
        <v>19</v>
      </c>
      <c r="F164" s="236" t="s">
        <v>517</v>
      </c>
      <c r="G164" s="234"/>
      <c r="H164" s="235" t="s">
        <v>19</v>
      </c>
      <c r="I164" s="237"/>
      <c r="J164" s="234"/>
      <c r="K164" s="234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175</v>
      </c>
      <c r="AU164" s="242" t="s">
        <v>81</v>
      </c>
      <c r="AV164" s="13" t="s">
        <v>79</v>
      </c>
      <c r="AW164" s="13" t="s">
        <v>33</v>
      </c>
      <c r="AX164" s="13" t="s">
        <v>72</v>
      </c>
      <c r="AY164" s="242" t="s">
        <v>161</v>
      </c>
    </row>
    <row r="165" s="14" customFormat="1">
      <c r="A165" s="14"/>
      <c r="B165" s="243"/>
      <c r="C165" s="244"/>
      <c r="D165" s="228" t="s">
        <v>175</v>
      </c>
      <c r="E165" s="245" t="s">
        <v>19</v>
      </c>
      <c r="F165" s="246" t="s">
        <v>527</v>
      </c>
      <c r="G165" s="244"/>
      <c r="H165" s="247">
        <v>81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175</v>
      </c>
      <c r="AU165" s="253" t="s">
        <v>81</v>
      </c>
      <c r="AV165" s="14" t="s">
        <v>81</v>
      </c>
      <c r="AW165" s="14" t="s">
        <v>33</v>
      </c>
      <c r="AX165" s="14" t="s">
        <v>79</v>
      </c>
      <c r="AY165" s="253" t="s">
        <v>161</v>
      </c>
    </row>
    <row r="166" s="2" customFormat="1" ht="24.15" customHeight="1">
      <c r="A166" s="40"/>
      <c r="B166" s="41"/>
      <c r="C166" s="215" t="s">
        <v>312</v>
      </c>
      <c r="D166" s="215" t="s">
        <v>163</v>
      </c>
      <c r="E166" s="216" t="s">
        <v>585</v>
      </c>
      <c r="F166" s="217" t="s">
        <v>586</v>
      </c>
      <c r="G166" s="218" t="s">
        <v>228</v>
      </c>
      <c r="H166" s="219">
        <v>0.92000000000000004</v>
      </c>
      <c r="I166" s="220"/>
      <c r="J166" s="221">
        <f>ROUND(I166*H166,2)</f>
        <v>0</v>
      </c>
      <c r="K166" s="217" t="s">
        <v>19</v>
      </c>
      <c r="L166" s="46"/>
      <c r="M166" s="222" t="s">
        <v>19</v>
      </c>
      <c r="N166" s="223" t="s">
        <v>43</v>
      </c>
      <c r="O166" s="86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6" t="s">
        <v>167</v>
      </c>
      <c r="AT166" s="226" t="s">
        <v>163</v>
      </c>
      <c r="AU166" s="226" t="s">
        <v>81</v>
      </c>
      <c r="AY166" s="19" t="s">
        <v>161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9" t="s">
        <v>79</v>
      </c>
      <c r="BK166" s="227">
        <f>ROUND(I166*H166,2)</f>
        <v>0</v>
      </c>
      <c r="BL166" s="19" t="s">
        <v>167</v>
      </c>
      <c r="BM166" s="226" t="s">
        <v>587</v>
      </c>
    </row>
    <row r="167" s="2" customFormat="1" ht="37.8" customHeight="1">
      <c r="A167" s="40"/>
      <c r="B167" s="41"/>
      <c r="C167" s="215" t="s">
        <v>320</v>
      </c>
      <c r="D167" s="215" t="s">
        <v>163</v>
      </c>
      <c r="E167" s="216" t="s">
        <v>183</v>
      </c>
      <c r="F167" s="217" t="s">
        <v>184</v>
      </c>
      <c r="G167" s="218" t="s">
        <v>173</v>
      </c>
      <c r="H167" s="219">
        <v>106.358</v>
      </c>
      <c r="I167" s="220"/>
      <c r="J167" s="221">
        <f>ROUND(I167*H167,2)</f>
        <v>0</v>
      </c>
      <c r="K167" s="217" t="s">
        <v>185</v>
      </c>
      <c r="L167" s="46"/>
      <c r="M167" s="222" t="s">
        <v>19</v>
      </c>
      <c r="N167" s="223" t="s">
        <v>43</v>
      </c>
      <c r="O167" s="86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6" t="s">
        <v>167</v>
      </c>
      <c r="AT167" s="226" t="s">
        <v>163</v>
      </c>
      <c r="AU167" s="226" t="s">
        <v>81</v>
      </c>
      <c r="AY167" s="19" t="s">
        <v>161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9" t="s">
        <v>79</v>
      </c>
      <c r="BK167" s="227">
        <f>ROUND(I167*H167,2)</f>
        <v>0</v>
      </c>
      <c r="BL167" s="19" t="s">
        <v>167</v>
      </c>
      <c r="BM167" s="226" t="s">
        <v>186</v>
      </c>
    </row>
    <row r="168" s="2" customFormat="1">
      <c r="A168" s="40"/>
      <c r="B168" s="41"/>
      <c r="C168" s="42"/>
      <c r="D168" s="254" t="s">
        <v>187</v>
      </c>
      <c r="E168" s="42"/>
      <c r="F168" s="255" t="s">
        <v>188</v>
      </c>
      <c r="G168" s="42"/>
      <c r="H168" s="42"/>
      <c r="I168" s="230"/>
      <c r="J168" s="42"/>
      <c r="K168" s="42"/>
      <c r="L168" s="46"/>
      <c r="M168" s="231"/>
      <c r="N168" s="232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187</v>
      </c>
      <c r="AU168" s="19" t="s">
        <v>81</v>
      </c>
    </row>
    <row r="169" s="13" customFormat="1">
      <c r="A169" s="13"/>
      <c r="B169" s="233"/>
      <c r="C169" s="234"/>
      <c r="D169" s="228" t="s">
        <v>175</v>
      </c>
      <c r="E169" s="235" t="s">
        <v>19</v>
      </c>
      <c r="F169" s="236" t="s">
        <v>189</v>
      </c>
      <c r="G169" s="234"/>
      <c r="H169" s="235" t="s">
        <v>19</v>
      </c>
      <c r="I169" s="237"/>
      <c r="J169" s="234"/>
      <c r="K169" s="234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175</v>
      </c>
      <c r="AU169" s="242" t="s">
        <v>81</v>
      </c>
      <c r="AV169" s="13" t="s">
        <v>79</v>
      </c>
      <c r="AW169" s="13" t="s">
        <v>33</v>
      </c>
      <c r="AX169" s="13" t="s">
        <v>72</v>
      </c>
      <c r="AY169" s="242" t="s">
        <v>161</v>
      </c>
    </row>
    <row r="170" s="14" customFormat="1">
      <c r="A170" s="14"/>
      <c r="B170" s="243"/>
      <c r="C170" s="244"/>
      <c r="D170" s="228" t="s">
        <v>175</v>
      </c>
      <c r="E170" s="245" t="s">
        <v>19</v>
      </c>
      <c r="F170" s="246" t="s">
        <v>190</v>
      </c>
      <c r="G170" s="244"/>
      <c r="H170" s="247">
        <v>101.92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175</v>
      </c>
      <c r="AU170" s="253" t="s">
        <v>81</v>
      </c>
      <c r="AV170" s="14" t="s">
        <v>81</v>
      </c>
      <c r="AW170" s="14" t="s">
        <v>33</v>
      </c>
      <c r="AX170" s="14" t="s">
        <v>72</v>
      </c>
      <c r="AY170" s="253" t="s">
        <v>161</v>
      </c>
    </row>
    <row r="171" s="14" customFormat="1">
      <c r="A171" s="14"/>
      <c r="B171" s="243"/>
      <c r="C171" s="244"/>
      <c r="D171" s="228" t="s">
        <v>175</v>
      </c>
      <c r="E171" s="245" t="s">
        <v>19</v>
      </c>
      <c r="F171" s="246" t="s">
        <v>588</v>
      </c>
      <c r="G171" s="244"/>
      <c r="H171" s="247">
        <v>4.4379999999999997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175</v>
      </c>
      <c r="AU171" s="253" t="s">
        <v>81</v>
      </c>
      <c r="AV171" s="14" t="s">
        <v>81</v>
      </c>
      <c r="AW171" s="14" t="s">
        <v>33</v>
      </c>
      <c r="AX171" s="14" t="s">
        <v>72</v>
      </c>
      <c r="AY171" s="253" t="s">
        <v>161</v>
      </c>
    </row>
    <row r="172" s="15" customFormat="1">
      <c r="A172" s="15"/>
      <c r="B172" s="256"/>
      <c r="C172" s="257"/>
      <c r="D172" s="228" t="s">
        <v>175</v>
      </c>
      <c r="E172" s="258" t="s">
        <v>19</v>
      </c>
      <c r="F172" s="259" t="s">
        <v>192</v>
      </c>
      <c r="G172" s="257"/>
      <c r="H172" s="260">
        <v>106.358</v>
      </c>
      <c r="I172" s="261"/>
      <c r="J172" s="257"/>
      <c r="K172" s="257"/>
      <c r="L172" s="262"/>
      <c r="M172" s="263"/>
      <c r="N172" s="264"/>
      <c r="O172" s="264"/>
      <c r="P172" s="264"/>
      <c r="Q172" s="264"/>
      <c r="R172" s="264"/>
      <c r="S172" s="264"/>
      <c r="T172" s="26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6" t="s">
        <v>175</v>
      </c>
      <c r="AU172" s="266" t="s">
        <v>81</v>
      </c>
      <c r="AV172" s="15" t="s">
        <v>167</v>
      </c>
      <c r="AW172" s="15" t="s">
        <v>33</v>
      </c>
      <c r="AX172" s="15" t="s">
        <v>79</v>
      </c>
      <c r="AY172" s="266" t="s">
        <v>161</v>
      </c>
    </row>
    <row r="173" s="2" customFormat="1" ht="37.8" customHeight="1">
      <c r="A173" s="40"/>
      <c r="B173" s="41"/>
      <c r="C173" s="215" t="s">
        <v>327</v>
      </c>
      <c r="D173" s="215" t="s">
        <v>163</v>
      </c>
      <c r="E173" s="216" t="s">
        <v>194</v>
      </c>
      <c r="F173" s="217" t="s">
        <v>195</v>
      </c>
      <c r="G173" s="218" t="s">
        <v>173</v>
      </c>
      <c r="H173" s="219">
        <v>29.036999999999999</v>
      </c>
      <c r="I173" s="220"/>
      <c r="J173" s="221">
        <f>ROUND(I173*H173,2)</f>
        <v>0</v>
      </c>
      <c r="K173" s="217" t="s">
        <v>185</v>
      </c>
      <c r="L173" s="46"/>
      <c r="M173" s="222" t="s">
        <v>19</v>
      </c>
      <c r="N173" s="223" t="s">
        <v>43</v>
      </c>
      <c r="O173" s="86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6" t="s">
        <v>167</v>
      </c>
      <c r="AT173" s="226" t="s">
        <v>163</v>
      </c>
      <c r="AU173" s="226" t="s">
        <v>81</v>
      </c>
      <c r="AY173" s="19" t="s">
        <v>161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9" t="s">
        <v>79</v>
      </c>
      <c r="BK173" s="227">
        <f>ROUND(I173*H173,2)</f>
        <v>0</v>
      </c>
      <c r="BL173" s="19" t="s">
        <v>167</v>
      </c>
      <c r="BM173" s="226" t="s">
        <v>196</v>
      </c>
    </row>
    <row r="174" s="2" customFormat="1">
      <c r="A174" s="40"/>
      <c r="B174" s="41"/>
      <c r="C174" s="42"/>
      <c r="D174" s="254" t="s">
        <v>187</v>
      </c>
      <c r="E174" s="42"/>
      <c r="F174" s="255" t="s">
        <v>197</v>
      </c>
      <c r="G174" s="42"/>
      <c r="H174" s="42"/>
      <c r="I174" s="230"/>
      <c r="J174" s="42"/>
      <c r="K174" s="42"/>
      <c r="L174" s="46"/>
      <c r="M174" s="231"/>
      <c r="N174" s="232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187</v>
      </c>
      <c r="AU174" s="19" t="s">
        <v>81</v>
      </c>
    </row>
    <row r="175" s="13" customFormat="1">
      <c r="A175" s="13"/>
      <c r="B175" s="233"/>
      <c r="C175" s="234"/>
      <c r="D175" s="228" t="s">
        <v>175</v>
      </c>
      <c r="E175" s="235" t="s">
        <v>19</v>
      </c>
      <c r="F175" s="236" t="s">
        <v>198</v>
      </c>
      <c r="G175" s="234"/>
      <c r="H175" s="235" t="s">
        <v>19</v>
      </c>
      <c r="I175" s="237"/>
      <c r="J175" s="234"/>
      <c r="K175" s="234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175</v>
      </c>
      <c r="AU175" s="242" t="s">
        <v>81</v>
      </c>
      <c r="AV175" s="13" t="s">
        <v>79</v>
      </c>
      <c r="AW175" s="13" t="s">
        <v>33</v>
      </c>
      <c r="AX175" s="13" t="s">
        <v>72</v>
      </c>
      <c r="AY175" s="242" t="s">
        <v>161</v>
      </c>
    </row>
    <row r="176" s="14" customFormat="1">
      <c r="A176" s="14"/>
      <c r="B176" s="243"/>
      <c r="C176" s="244"/>
      <c r="D176" s="228" t="s">
        <v>175</v>
      </c>
      <c r="E176" s="245" t="s">
        <v>19</v>
      </c>
      <c r="F176" s="246" t="s">
        <v>589</v>
      </c>
      <c r="G176" s="244"/>
      <c r="H176" s="247">
        <v>29.036999999999999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175</v>
      </c>
      <c r="AU176" s="253" t="s">
        <v>81</v>
      </c>
      <c r="AV176" s="14" t="s">
        <v>81</v>
      </c>
      <c r="AW176" s="14" t="s">
        <v>33</v>
      </c>
      <c r="AX176" s="14" t="s">
        <v>72</v>
      </c>
      <c r="AY176" s="253" t="s">
        <v>161</v>
      </c>
    </row>
    <row r="177" s="15" customFormat="1">
      <c r="A177" s="15"/>
      <c r="B177" s="256"/>
      <c r="C177" s="257"/>
      <c r="D177" s="228" t="s">
        <v>175</v>
      </c>
      <c r="E177" s="258" t="s">
        <v>113</v>
      </c>
      <c r="F177" s="259" t="s">
        <v>192</v>
      </c>
      <c r="G177" s="257"/>
      <c r="H177" s="260">
        <v>29.036999999999999</v>
      </c>
      <c r="I177" s="261"/>
      <c r="J177" s="257"/>
      <c r="K177" s="257"/>
      <c r="L177" s="262"/>
      <c r="M177" s="263"/>
      <c r="N177" s="264"/>
      <c r="O177" s="264"/>
      <c r="P177" s="264"/>
      <c r="Q177" s="264"/>
      <c r="R177" s="264"/>
      <c r="S177" s="264"/>
      <c r="T177" s="26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6" t="s">
        <v>175</v>
      </c>
      <c r="AU177" s="266" t="s">
        <v>81</v>
      </c>
      <c r="AV177" s="15" t="s">
        <v>167</v>
      </c>
      <c r="AW177" s="15" t="s">
        <v>33</v>
      </c>
      <c r="AX177" s="15" t="s">
        <v>79</v>
      </c>
      <c r="AY177" s="266" t="s">
        <v>161</v>
      </c>
    </row>
    <row r="178" s="2" customFormat="1" ht="37.8" customHeight="1">
      <c r="A178" s="40"/>
      <c r="B178" s="41"/>
      <c r="C178" s="215" t="s">
        <v>332</v>
      </c>
      <c r="D178" s="215" t="s">
        <v>163</v>
      </c>
      <c r="E178" s="216" t="s">
        <v>201</v>
      </c>
      <c r="F178" s="217" t="s">
        <v>202</v>
      </c>
      <c r="G178" s="218" t="s">
        <v>173</v>
      </c>
      <c r="H178" s="219">
        <v>290.37</v>
      </c>
      <c r="I178" s="220"/>
      <c r="J178" s="221">
        <f>ROUND(I178*H178,2)</f>
        <v>0</v>
      </c>
      <c r="K178" s="217" t="s">
        <v>185</v>
      </c>
      <c r="L178" s="46"/>
      <c r="M178" s="222" t="s">
        <v>19</v>
      </c>
      <c r="N178" s="223" t="s">
        <v>43</v>
      </c>
      <c r="O178" s="86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6" t="s">
        <v>167</v>
      </c>
      <c r="AT178" s="226" t="s">
        <v>163</v>
      </c>
      <c r="AU178" s="226" t="s">
        <v>81</v>
      </c>
      <c r="AY178" s="19" t="s">
        <v>161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9" t="s">
        <v>79</v>
      </c>
      <c r="BK178" s="227">
        <f>ROUND(I178*H178,2)</f>
        <v>0</v>
      </c>
      <c r="BL178" s="19" t="s">
        <v>167</v>
      </c>
      <c r="BM178" s="226" t="s">
        <v>590</v>
      </c>
    </row>
    <row r="179" s="2" customFormat="1">
      <c r="A179" s="40"/>
      <c r="B179" s="41"/>
      <c r="C179" s="42"/>
      <c r="D179" s="254" t="s">
        <v>187</v>
      </c>
      <c r="E179" s="42"/>
      <c r="F179" s="255" t="s">
        <v>204</v>
      </c>
      <c r="G179" s="42"/>
      <c r="H179" s="42"/>
      <c r="I179" s="230"/>
      <c r="J179" s="42"/>
      <c r="K179" s="42"/>
      <c r="L179" s="46"/>
      <c r="M179" s="231"/>
      <c r="N179" s="232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187</v>
      </c>
      <c r="AU179" s="19" t="s">
        <v>81</v>
      </c>
    </row>
    <row r="180" s="13" customFormat="1">
      <c r="A180" s="13"/>
      <c r="B180" s="233"/>
      <c r="C180" s="234"/>
      <c r="D180" s="228" t="s">
        <v>175</v>
      </c>
      <c r="E180" s="235" t="s">
        <v>19</v>
      </c>
      <c r="F180" s="236" t="s">
        <v>198</v>
      </c>
      <c r="G180" s="234"/>
      <c r="H180" s="235" t="s">
        <v>19</v>
      </c>
      <c r="I180" s="237"/>
      <c r="J180" s="234"/>
      <c r="K180" s="234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175</v>
      </c>
      <c r="AU180" s="242" t="s">
        <v>81</v>
      </c>
      <c r="AV180" s="13" t="s">
        <v>79</v>
      </c>
      <c r="AW180" s="13" t="s">
        <v>33</v>
      </c>
      <c r="AX180" s="13" t="s">
        <v>72</v>
      </c>
      <c r="AY180" s="242" t="s">
        <v>161</v>
      </c>
    </row>
    <row r="181" s="14" customFormat="1">
      <c r="A181" s="14"/>
      <c r="B181" s="243"/>
      <c r="C181" s="244"/>
      <c r="D181" s="228" t="s">
        <v>175</v>
      </c>
      <c r="E181" s="245" t="s">
        <v>19</v>
      </c>
      <c r="F181" s="246" t="s">
        <v>589</v>
      </c>
      <c r="G181" s="244"/>
      <c r="H181" s="247">
        <v>29.036999999999999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175</v>
      </c>
      <c r="AU181" s="253" t="s">
        <v>81</v>
      </c>
      <c r="AV181" s="14" t="s">
        <v>81</v>
      </c>
      <c r="AW181" s="14" t="s">
        <v>33</v>
      </c>
      <c r="AX181" s="14" t="s">
        <v>72</v>
      </c>
      <c r="AY181" s="253" t="s">
        <v>161</v>
      </c>
    </row>
    <row r="182" s="15" customFormat="1">
      <c r="A182" s="15"/>
      <c r="B182" s="256"/>
      <c r="C182" s="257"/>
      <c r="D182" s="228" t="s">
        <v>175</v>
      </c>
      <c r="E182" s="258" t="s">
        <v>19</v>
      </c>
      <c r="F182" s="259" t="s">
        <v>192</v>
      </c>
      <c r="G182" s="257"/>
      <c r="H182" s="260">
        <v>29.036999999999999</v>
      </c>
      <c r="I182" s="261"/>
      <c r="J182" s="257"/>
      <c r="K182" s="257"/>
      <c r="L182" s="262"/>
      <c r="M182" s="263"/>
      <c r="N182" s="264"/>
      <c r="O182" s="264"/>
      <c r="P182" s="264"/>
      <c r="Q182" s="264"/>
      <c r="R182" s="264"/>
      <c r="S182" s="264"/>
      <c r="T182" s="26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6" t="s">
        <v>175</v>
      </c>
      <c r="AU182" s="266" t="s">
        <v>81</v>
      </c>
      <c r="AV182" s="15" t="s">
        <v>167</v>
      </c>
      <c r="AW182" s="15" t="s">
        <v>33</v>
      </c>
      <c r="AX182" s="15" t="s">
        <v>79</v>
      </c>
      <c r="AY182" s="266" t="s">
        <v>161</v>
      </c>
    </row>
    <row r="183" s="14" customFormat="1">
      <c r="A183" s="14"/>
      <c r="B183" s="243"/>
      <c r="C183" s="244"/>
      <c r="D183" s="228" t="s">
        <v>175</v>
      </c>
      <c r="E183" s="244"/>
      <c r="F183" s="246" t="s">
        <v>591</v>
      </c>
      <c r="G183" s="244"/>
      <c r="H183" s="247">
        <v>290.37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175</v>
      </c>
      <c r="AU183" s="253" t="s">
        <v>81</v>
      </c>
      <c r="AV183" s="14" t="s">
        <v>81</v>
      </c>
      <c r="AW183" s="14" t="s">
        <v>4</v>
      </c>
      <c r="AX183" s="14" t="s">
        <v>79</v>
      </c>
      <c r="AY183" s="253" t="s">
        <v>161</v>
      </c>
    </row>
    <row r="184" s="2" customFormat="1" ht="37.8" customHeight="1">
      <c r="A184" s="40"/>
      <c r="B184" s="41"/>
      <c r="C184" s="215" t="s">
        <v>339</v>
      </c>
      <c r="D184" s="215" t="s">
        <v>163</v>
      </c>
      <c r="E184" s="216" t="s">
        <v>207</v>
      </c>
      <c r="F184" s="217" t="s">
        <v>208</v>
      </c>
      <c r="G184" s="218" t="s">
        <v>173</v>
      </c>
      <c r="H184" s="219">
        <v>84.435000000000002</v>
      </c>
      <c r="I184" s="220"/>
      <c r="J184" s="221">
        <f>ROUND(I184*H184,2)</f>
        <v>0</v>
      </c>
      <c r="K184" s="217" t="s">
        <v>185</v>
      </c>
      <c r="L184" s="46"/>
      <c r="M184" s="222" t="s">
        <v>19</v>
      </c>
      <c r="N184" s="223" t="s">
        <v>43</v>
      </c>
      <c r="O184" s="86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6" t="s">
        <v>167</v>
      </c>
      <c r="AT184" s="226" t="s">
        <v>163</v>
      </c>
      <c r="AU184" s="226" t="s">
        <v>81</v>
      </c>
      <c r="AY184" s="19" t="s">
        <v>161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9" t="s">
        <v>79</v>
      </c>
      <c r="BK184" s="227">
        <f>ROUND(I184*H184,2)</f>
        <v>0</v>
      </c>
      <c r="BL184" s="19" t="s">
        <v>167</v>
      </c>
      <c r="BM184" s="226" t="s">
        <v>209</v>
      </c>
    </row>
    <row r="185" s="2" customFormat="1">
      <c r="A185" s="40"/>
      <c r="B185" s="41"/>
      <c r="C185" s="42"/>
      <c r="D185" s="254" t="s">
        <v>187</v>
      </c>
      <c r="E185" s="42"/>
      <c r="F185" s="255" t="s">
        <v>210</v>
      </c>
      <c r="G185" s="42"/>
      <c r="H185" s="42"/>
      <c r="I185" s="230"/>
      <c r="J185" s="42"/>
      <c r="K185" s="42"/>
      <c r="L185" s="46"/>
      <c r="M185" s="231"/>
      <c r="N185" s="232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187</v>
      </c>
      <c r="AU185" s="19" t="s">
        <v>81</v>
      </c>
    </row>
    <row r="186" s="14" customFormat="1">
      <c r="A186" s="14"/>
      <c r="B186" s="243"/>
      <c r="C186" s="244"/>
      <c r="D186" s="228" t="s">
        <v>175</v>
      </c>
      <c r="E186" s="245" t="s">
        <v>116</v>
      </c>
      <c r="F186" s="246" t="s">
        <v>211</v>
      </c>
      <c r="G186" s="244"/>
      <c r="H186" s="247">
        <v>84.435000000000002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175</v>
      </c>
      <c r="AU186" s="253" t="s">
        <v>81</v>
      </c>
      <c r="AV186" s="14" t="s">
        <v>81</v>
      </c>
      <c r="AW186" s="14" t="s">
        <v>33</v>
      </c>
      <c r="AX186" s="14" t="s">
        <v>79</v>
      </c>
      <c r="AY186" s="253" t="s">
        <v>161</v>
      </c>
    </row>
    <row r="187" s="2" customFormat="1" ht="37.8" customHeight="1">
      <c r="A187" s="40"/>
      <c r="B187" s="41"/>
      <c r="C187" s="215" t="s">
        <v>347</v>
      </c>
      <c r="D187" s="215" t="s">
        <v>163</v>
      </c>
      <c r="E187" s="216" t="s">
        <v>213</v>
      </c>
      <c r="F187" s="217" t="s">
        <v>214</v>
      </c>
      <c r="G187" s="218" t="s">
        <v>173</v>
      </c>
      <c r="H187" s="219">
        <v>84.435000000000002</v>
      </c>
      <c r="I187" s="220"/>
      <c r="J187" s="221">
        <f>ROUND(I187*H187,2)</f>
        <v>0</v>
      </c>
      <c r="K187" s="217" t="s">
        <v>185</v>
      </c>
      <c r="L187" s="46"/>
      <c r="M187" s="222" t="s">
        <v>19</v>
      </c>
      <c r="N187" s="223" t="s">
        <v>43</v>
      </c>
      <c r="O187" s="86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6" t="s">
        <v>167</v>
      </c>
      <c r="AT187" s="226" t="s">
        <v>163</v>
      </c>
      <c r="AU187" s="226" t="s">
        <v>81</v>
      </c>
      <c r="AY187" s="19" t="s">
        <v>161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9" t="s">
        <v>79</v>
      </c>
      <c r="BK187" s="227">
        <f>ROUND(I187*H187,2)</f>
        <v>0</v>
      </c>
      <c r="BL187" s="19" t="s">
        <v>167</v>
      </c>
      <c r="BM187" s="226" t="s">
        <v>592</v>
      </c>
    </row>
    <row r="188" s="2" customFormat="1">
      <c r="A188" s="40"/>
      <c r="B188" s="41"/>
      <c r="C188" s="42"/>
      <c r="D188" s="254" t="s">
        <v>187</v>
      </c>
      <c r="E188" s="42"/>
      <c r="F188" s="255" t="s">
        <v>216</v>
      </c>
      <c r="G188" s="42"/>
      <c r="H188" s="42"/>
      <c r="I188" s="230"/>
      <c r="J188" s="42"/>
      <c r="K188" s="42"/>
      <c r="L188" s="46"/>
      <c r="M188" s="231"/>
      <c r="N188" s="232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187</v>
      </c>
      <c r="AU188" s="19" t="s">
        <v>81</v>
      </c>
    </row>
    <row r="189" s="14" customFormat="1">
      <c r="A189" s="14"/>
      <c r="B189" s="243"/>
      <c r="C189" s="244"/>
      <c r="D189" s="228" t="s">
        <v>175</v>
      </c>
      <c r="E189" s="245" t="s">
        <v>19</v>
      </c>
      <c r="F189" s="246" t="s">
        <v>211</v>
      </c>
      <c r="G189" s="244"/>
      <c r="H189" s="247">
        <v>84.435000000000002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175</v>
      </c>
      <c r="AU189" s="253" t="s">
        <v>81</v>
      </c>
      <c r="AV189" s="14" t="s">
        <v>81</v>
      </c>
      <c r="AW189" s="14" t="s">
        <v>33</v>
      </c>
      <c r="AX189" s="14" t="s">
        <v>79</v>
      </c>
      <c r="AY189" s="253" t="s">
        <v>161</v>
      </c>
    </row>
    <row r="190" s="2" customFormat="1" ht="24.15" customHeight="1">
      <c r="A190" s="40"/>
      <c r="B190" s="41"/>
      <c r="C190" s="215" t="s">
        <v>353</v>
      </c>
      <c r="D190" s="215" t="s">
        <v>163</v>
      </c>
      <c r="E190" s="216" t="s">
        <v>218</v>
      </c>
      <c r="F190" s="217" t="s">
        <v>219</v>
      </c>
      <c r="G190" s="218" t="s">
        <v>173</v>
      </c>
      <c r="H190" s="219">
        <v>55.398000000000003</v>
      </c>
      <c r="I190" s="220"/>
      <c r="J190" s="221">
        <f>ROUND(I190*H190,2)</f>
        <v>0</v>
      </c>
      <c r="K190" s="217" t="s">
        <v>185</v>
      </c>
      <c r="L190" s="46"/>
      <c r="M190" s="222" t="s">
        <v>19</v>
      </c>
      <c r="N190" s="223" t="s">
        <v>43</v>
      </c>
      <c r="O190" s="86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6" t="s">
        <v>167</v>
      </c>
      <c r="AT190" s="226" t="s">
        <v>163</v>
      </c>
      <c r="AU190" s="226" t="s">
        <v>81</v>
      </c>
      <c r="AY190" s="19" t="s">
        <v>161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9" t="s">
        <v>79</v>
      </c>
      <c r="BK190" s="227">
        <f>ROUND(I190*H190,2)</f>
        <v>0</v>
      </c>
      <c r="BL190" s="19" t="s">
        <v>167</v>
      </c>
      <c r="BM190" s="226" t="s">
        <v>220</v>
      </c>
    </row>
    <row r="191" s="2" customFormat="1">
      <c r="A191" s="40"/>
      <c r="B191" s="41"/>
      <c r="C191" s="42"/>
      <c r="D191" s="254" t="s">
        <v>187</v>
      </c>
      <c r="E191" s="42"/>
      <c r="F191" s="255" t="s">
        <v>221</v>
      </c>
      <c r="G191" s="42"/>
      <c r="H191" s="42"/>
      <c r="I191" s="230"/>
      <c r="J191" s="42"/>
      <c r="K191" s="42"/>
      <c r="L191" s="46"/>
      <c r="M191" s="231"/>
      <c r="N191" s="232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187</v>
      </c>
      <c r="AU191" s="19" t="s">
        <v>81</v>
      </c>
    </row>
    <row r="192" s="13" customFormat="1">
      <c r="A192" s="13"/>
      <c r="B192" s="233"/>
      <c r="C192" s="234"/>
      <c r="D192" s="228" t="s">
        <v>175</v>
      </c>
      <c r="E192" s="235" t="s">
        <v>19</v>
      </c>
      <c r="F192" s="236" t="s">
        <v>222</v>
      </c>
      <c r="G192" s="234"/>
      <c r="H192" s="235" t="s">
        <v>19</v>
      </c>
      <c r="I192" s="237"/>
      <c r="J192" s="234"/>
      <c r="K192" s="234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175</v>
      </c>
      <c r="AU192" s="242" t="s">
        <v>81</v>
      </c>
      <c r="AV192" s="13" t="s">
        <v>79</v>
      </c>
      <c r="AW192" s="13" t="s">
        <v>33</v>
      </c>
      <c r="AX192" s="13" t="s">
        <v>72</v>
      </c>
      <c r="AY192" s="242" t="s">
        <v>161</v>
      </c>
    </row>
    <row r="193" s="14" customFormat="1">
      <c r="A193" s="14"/>
      <c r="B193" s="243"/>
      <c r="C193" s="244"/>
      <c r="D193" s="228" t="s">
        <v>175</v>
      </c>
      <c r="E193" s="245" t="s">
        <v>19</v>
      </c>
      <c r="F193" s="246" t="s">
        <v>124</v>
      </c>
      <c r="G193" s="244"/>
      <c r="H193" s="247">
        <v>50.960000000000001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175</v>
      </c>
      <c r="AU193" s="253" t="s">
        <v>81</v>
      </c>
      <c r="AV193" s="14" t="s">
        <v>81</v>
      </c>
      <c r="AW193" s="14" t="s">
        <v>33</v>
      </c>
      <c r="AX193" s="14" t="s">
        <v>72</v>
      </c>
      <c r="AY193" s="253" t="s">
        <v>161</v>
      </c>
    </row>
    <row r="194" s="13" customFormat="1">
      <c r="A194" s="13"/>
      <c r="B194" s="233"/>
      <c r="C194" s="234"/>
      <c r="D194" s="228" t="s">
        <v>175</v>
      </c>
      <c r="E194" s="235" t="s">
        <v>19</v>
      </c>
      <c r="F194" s="236" t="s">
        <v>223</v>
      </c>
      <c r="G194" s="234"/>
      <c r="H194" s="235" t="s">
        <v>19</v>
      </c>
      <c r="I194" s="237"/>
      <c r="J194" s="234"/>
      <c r="K194" s="234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175</v>
      </c>
      <c r="AU194" s="242" t="s">
        <v>81</v>
      </c>
      <c r="AV194" s="13" t="s">
        <v>79</v>
      </c>
      <c r="AW194" s="13" t="s">
        <v>33</v>
      </c>
      <c r="AX194" s="13" t="s">
        <v>72</v>
      </c>
      <c r="AY194" s="242" t="s">
        <v>161</v>
      </c>
    </row>
    <row r="195" s="14" customFormat="1">
      <c r="A195" s="14"/>
      <c r="B195" s="243"/>
      <c r="C195" s="244"/>
      <c r="D195" s="228" t="s">
        <v>175</v>
      </c>
      <c r="E195" s="245" t="s">
        <v>19</v>
      </c>
      <c r="F195" s="246" t="s">
        <v>593</v>
      </c>
      <c r="G195" s="244"/>
      <c r="H195" s="247">
        <v>4.4379999999999997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175</v>
      </c>
      <c r="AU195" s="253" t="s">
        <v>81</v>
      </c>
      <c r="AV195" s="14" t="s">
        <v>81</v>
      </c>
      <c r="AW195" s="14" t="s">
        <v>33</v>
      </c>
      <c r="AX195" s="14" t="s">
        <v>72</v>
      </c>
      <c r="AY195" s="253" t="s">
        <v>161</v>
      </c>
    </row>
    <row r="196" s="15" customFormat="1">
      <c r="A196" s="15"/>
      <c r="B196" s="256"/>
      <c r="C196" s="257"/>
      <c r="D196" s="228" t="s">
        <v>175</v>
      </c>
      <c r="E196" s="258" t="s">
        <v>19</v>
      </c>
      <c r="F196" s="259" t="s">
        <v>192</v>
      </c>
      <c r="G196" s="257"/>
      <c r="H196" s="260">
        <v>55.398000000000003</v>
      </c>
      <c r="I196" s="261"/>
      <c r="J196" s="257"/>
      <c r="K196" s="257"/>
      <c r="L196" s="262"/>
      <c r="M196" s="263"/>
      <c r="N196" s="264"/>
      <c r="O196" s="264"/>
      <c r="P196" s="264"/>
      <c r="Q196" s="264"/>
      <c r="R196" s="264"/>
      <c r="S196" s="264"/>
      <c r="T196" s="26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6" t="s">
        <v>175</v>
      </c>
      <c r="AU196" s="266" t="s">
        <v>81</v>
      </c>
      <c r="AV196" s="15" t="s">
        <v>167</v>
      </c>
      <c r="AW196" s="15" t="s">
        <v>33</v>
      </c>
      <c r="AX196" s="15" t="s">
        <v>79</v>
      </c>
      <c r="AY196" s="266" t="s">
        <v>161</v>
      </c>
    </row>
    <row r="197" s="2" customFormat="1" ht="24.15" customHeight="1">
      <c r="A197" s="40"/>
      <c r="B197" s="41"/>
      <c r="C197" s="215" t="s">
        <v>359</v>
      </c>
      <c r="D197" s="215" t="s">
        <v>163</v>
      </c>
      <c r="E197" s="216" t="s">
        <v>226</v>
      </c>
      <c r="F197" s="217" t="s">
        <v>227</v>
      </c>
      <c r="G197" s="218" t="s">
        <v>228</v>
      </c>
      <c r="H197" s="219">
        <v>226.94399999999999</v>
      </c>
      <c r="I197" s="220"/>
      <c r="J197" s="221">
        <f>ROUND(I197*H197,2)</f>
        <v>0</v>
      </c>
      <c r="K197" s="217" t="s">
        <v>19</v>
      </c>
      <c r="L197" s="46"/>
      <c r="M197" s="222" t="s">
        <v>19</v>
      </c>
      <c r="N197" s="223" t="s">
        <v>43</v>
      </c>
      <c r="O197" s="86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6" t="s">
        <v>167</v>
      </c>
      <c r="AT197" s="226" t="s">
        <v>163</v>
      </c>
      <c r="AU197" s="226" t="s">
        <v>81</v>
      </c>
      <c r="AY197" s="19" t="s">
        <v>161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9" t="s">
        <v>79</v>
      </c>
      <c r="BK197" s="227">
        <f>ROUND(I197*H197,2)</f>
        <v>0</v>
      </c>
      <c r="BL197" s="19" t="s">
        <v>167</v>
      </c>
      <c r="BM197" s="226" t="s">
        <v>594</v>
      </c>
    </row>
    <row r="198" s="14" customFormat="1">
      <c r="A198" s="14"/>
      <c r="B198" s="243"/>
      <c r="C198" s="244"/>
      <c r="D198" s="228" t="s">
        <v>175</v>
      </c>
      <c r="E198" s="245" t="s">
        <v>19</v>
      </c>
      <c r="F198" s="246" t="s">
        <v>230</v>
      </c>
      <c r="G198" s="244"/>
      <c r="H198" s="247">
        <v>113.47199999999999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175</v>
      </c>
      <c r="AU198" s="253" t="s">
        <v>81</v>
      </c>
      <c r="AV198" s="14" t="s">
        <v>81</v>
      </c>
      <c r="AW198" s="14" t="s">
        <v>33</v>
      </c>
      <c r="AX198" s="14" t="s">
        <v>79</v>
      </c>
      <c r="AY198" s="253" t="s">
        <v>161</v>
      </c>
    </row>
    <row r="199" s="14" customFormat="1">
      <c r="A199" s="14"/>
      <c r="B199" s="243"/>
      <c r="C199" s="244"/>
      <c r="D199" s="228" t="s">
        <v>175</v>
      </c>
      <c r="E199" s="244"/>
      <c r="F199" s="246" t="s">
        <v>595</v>
      </c>
      <c r="G199" s="244"/>
      <c r="H199" s="247">
        <v>226.94399999999999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175</v>
      </c>
      <c r="AU199" s="253" t="s">
        <v>81</v>
      </c>
      <c r="AV199" s="14" t="s">
        <v>81</v>
      </c>
      <c r="AW199" s="14" t="s">
        <v>4</v>
      </c>
      <c r="AX199" s="14" t="s">
        <v>79</v>
      </c>
      <c r="AY199" s="253" t="s">
        <v>161</v>
      </c>
    </row>
    <row r="200" s="2" customFormat="1" ht="24.15" customHeight="1">
      <c r="A200" s="40"/>
      <c r="B200" s="41"/>
      <c r="C200" s="215" t="s">
        <v>365</v>
      </c>
      <c r="D200" s="215" t="s">
        <v>163</v>
      </c>
      <c r="E200" s="216" t="s">
        <v>233</v>
      </c>
      <c r="F200" s="217" t="s">
        <v>234</v>
      </c>
      <c r="G200" s="218" t="s">
        <v>173</v>
      </c>
      <c r="H200" s="219">
        <v>50.960000000000001</v>
      </c>
      <c r="I200" s="220"/>
      <c r="J200" s="221">
        <f>ROUND(I200*H200,2)</f>
        <v>0</v>
      </c>
      <c r="K200" s="217" t="s">
        <v>185</v>
      </c>
      <c r="L200" s="46"/>
      <c r="M200" s="222" t="s">
        <v>19</v>
      </c>
      <c r="N200" s="223" t="s">
        <v>43</v>
      </c>
      <c r="O200" s="86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6" t="s">
        <v>167</v>
      </c>
      <c r="AT200" s="226" t="s">
        <v>163</v>
      </c>
      <c r="AU200" s="226" t="s">
        <v>81</v>
      </c>
      <c r="AY200" s="19" t="s">
        <v>161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19" t="s">
        <v>79</v>
      </c>
      <c r="BK200" s="227">
        <f>ROUND(I200*H200,2)</f>
        <v>0</v>
      </c>
      <c r="BL200" s="19" t="s">
        <v>167</v>
      </c>
      <c r="BM200" s="226" t="s">
        <v>235</v>
      </c>
    </row>
    <row r="201" s="2" customFormat="1">
      <c r="A201" s="40"/>
      <c r="B201" s="41"/>
      <c r="C201" s="42"/>
      <c r="D201" s="254" t="s">
        <v>187</v>
      </c>
      <c r="E201" s="42"/>
      <c r="F201" s="255" t="s">
        <v>236</v>
      </c>
      <c r="G201" s="42"/>
      <c r="H201" s="42"/>
      <c r="I201" s="230"/>
      <c r="J201" s="42"/>
      <c r="K201" s="42"/>
      <c r="L201" s="46"/>
      <c r="M201" s="231"/>
      <c r="N201" s="232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187</v>
      </c>
      <c r="AU201" s="19" t="s">
        <v>81</v>
      </c>
    </row>
    <row r="202" s="14" customFormat="1">
      <c r="A202" s="14"/>
      <c r="B202" s="243"/>
      <c r="C202" s="244"/>
      <c r="D202" s="228" t="s">
        <v>175</v>
      </c>
      <c r="E202" s="245" t="s">
        <v>124</v>
      </c>
      <c r="F202" s="246" t="s">
        <v>596</v>
      </c>
      <c r="G202" s="244"/>
      <c r="H202" s="247">
        <v>50.960000000000001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3" t="s">
        <v>175</v>
      </c>
      <c r="AU202" s="253" t="s">
        <v>81</v>
      </c>
      <c r="AV202" s="14" t="s">
        <v>81</v>
      </c>
      <c r="AW202" s="14" t="s">
        <v>33</v>
      </c>
      <c r="AX202" s="14" t="s">
        <v>79</v>
      </c>
      <c r="AY202" s="253" t="s">
        <v>161</v>
      </c>
    </row>
    <row r="203" s="2" customFormat="1" ht="24.15" customHeight="1">
      <c r="A203" s="40"/>
      <c r="B203" s="41"/>
      <c r="C203" s="215" t="s">
        <v>370</v>
      </c>
      <c r="D203" s="215" t="s">
        <v>163</v>
      </c>
      <c r="E203" s="216" t="s">
        <v>239</v>
      </c>
      <c r="F203" s="217" t="s">
        <v>240</v>
      </c>
      <c r="G203" s="218" t="s">
        <v>241</v>
      </c>
      <c r="H203" s="219">
        <v>49.880000000000003</v>
      </c>
      <c r="I203" s="220"/>
      <c r="J203" s="221">
        <f>ROUND(I203*H203,2)</f>
        <v>0</v>
      </c>
      <c r="K203" s="217" t="s">
        <v>185</v>
      </c>
      <c r="L203" s="46"/>
      <c r="M203" s="222" t="s">
        <v>19</v>
      </c>
      <c r="N203" s="223" t="s">
        <v>43</v>
      </c>
      <c r="O203" s="86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6" t="s">
        <v>167</v>
      </c>
      <c r="AT203" s="226" t="s">
        <v>163</v>
      </c>
      <c r="AU203" s="226" t="s">
        <v>81</v>
      </c>
      <c r="AY203" s="19" t="s">
        <v>161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9" t="s">
        <v>79</v>
      </c>
      <c r="BK203" s="227">
        <f>ROUND(I203*H203,2)</f>
        <v>0</v>
      </c>
      <c r="BL203" s="19" t="s">
        <v>167</v>
      </c>
      <c r="BM203" s="226" t="s">
        <v>242</v>
      </c>
    </row>
    <row r="204" s="2" customFormat="1">
      <c r="A204" s="40"/>
      <c r="B204" s="41"/>
      <c r="C204" s="42"/>
      <c r="D204" s="254" t="s">
        <v>187</v>
      </c>
      <c r="E204" s="42"/>
      <c r="F204" s="255" t="s">
        <v>243</v>
      </c>
      <c r="G204" s="42"/>
      <c r="H204" s="42"/>
      <c r="I204" s="230"/>
      <c r="J204" s="42"/>
      <c r="K204" s="42"/>
      <c r="L204" s="46"/>
      <c r="M204" s="231"/>
      <c r="N204" s="232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187</v>
      </c>
      <c r="AU204" s="19" t="s">
        <v>81</v>
      </c>
    </row>
    <row r="205" s="14" customFormat="1">
      <c r="A205" s="14"/>
      <c r="B205" s="243"/>
      <c r="C205" s="244"/>
      <c r="D205" s="228" t="s">
        <v>175</v>
      </c>
      <c r="E205" s="245" t="s">
        <v>19</v>
      </c>
      <c r="F205" s="246" t="s">
        <v>597</v>
      </c>
      <c r="G205" s="244"/>
      <c r="H205" s="247">
        <v>49.880000000000003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175</v>
      </c>
      <c r="AU205" s="253" t="s">
        <v>81</v>
      </c>
      <c r="AV205" s="14" t="s">
        <v>81</v>
      </c>
      <c r="AW205" s="14" t="s">
        <v>33</v>
      </c>
      <c r="AX205" s="14" t="s">
        <v>79</v>
      </c>
      <c r="AY205" s="253" t="s">
        <v>161</v>
      </c>
    </row>
    <row r="206" s="2" customFormat="1" ht="16.5" customHeight="1">
      <c r="A206" s="40"/>
      <c r="B206" s="41"/>
      <c r="C206" s="267" t="s">
        <v>375</v>
      </c>
      <c r="D206" s="267" t="s">
        <v>246</v>
      </c>
      <c r="E206" s="268" t="s">
        <v>247</v>
      </c>
      <c r="F206" s="269" t="s">
        <v>248</v>
      </c>
      <c r="G206" s="270" t="s">
        <v>228</v>
      </c>
      <c r="H206" s="271">
        <v>13.468</v>
      </c>
      <c r="I206" s="272"/>
      <c r="J206" s="273">
        <f>ROUND(I206*H206,2)</f>
        <v>0</v>
      </c>
      <c r="K206" s="269" t="s">
        <v>185</v>
      </c>
      <c r="L206" s="274"/>
      <c r="M206" s="275" t="s">
        <v>19</v>
      </c>
      <c r="N206" s="276" t="s">
        <v>43</v>
      </c>
      <c r="O206" s="86"/>
      <c r="P206" s="224">
        <f>O206*H206</f>
        <v>0</v>
      </c>
      <c r="Q206" s="224">
        <v>1</v>
      </c>
      <c r="R206" s="224">
        <f>Q206*H206</f>
        <v>13.468</v>
      </c>
      <c r="S206" s="224">
        <v>0</v>
      </c>
      <c r="T206" s="225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6" t="s">
        <v>212</v>
      </c>
      <c r="AT206" s="226" t="s">
        <v>246</v>
      </c>
      <c r="AU206" s="226" t="s">
        <v>81</v>
      </c>
      <c r="AY206" s="19" t="s">
        <v>161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9" t="s">
        <v>79</v>
      </c>
      <c r="BK206" s="227">
        <f>ROUND(I206*H206,2)</f>
        <v>0</v>
      </c>
      <c r="BL206" s="19" t="s">
        <v>167</v>
      </c>
      <c r="BM206" s="226" t="s">
        <v>249</v>
      </c>
    </row>
    <row r="207" s="14" customFormat="1">
      <c r="A207" s="14"/>
      <c r="B207" s="243"/>
      <c r="C207" s="244"/>
      <c r="D207" s="228" t="s">
        <v>175</v>
      </c>
      <c r="E207" s="245" t="s">
        <v>19</v>
      </c>
      <c r="F207" s="246" t="s">
        <v>598</v>
      </c>
      <c r="G207" s="244"/>
      <c r="H207" s="247">
        <v>7.4820000000000002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175</v>
      </c>
      <c r="AU207" s="253" t="s">
        <v>81</v>
      </c>
      <c r="AV207" s="14" t="s">
        <v>81</v>
      </c>
      <c r="AW207" s="14" t="s">
        <v>33</v>
      </c>
      <c r="AX207" s="14" t="s">
        <v>79</v>
      </c>
      <c r="AY207" s="253" t="s">
        <v>161</v>
      </c>
    </row>
    <row r="208" s="14" customFormat="1">
      <c r="A208" s="14"/>
      <c r="B208" s="243"/>
      <c r="C208" s="244"/>
      <c r="D208" s="228" t="s">
        <v>175</v>
      </c>
      <c r="E208" s="244"/>
      <c r="F208" s="246" t="s">
        <v>599</v>
      </c>
      <c r="G208" s="244"/>
      <c r="H208" s="247">
        <v>13.468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175</v>
      </c>
      <c r="AU208" s="253" t="s">
        <v>81</v>
      </c>
      <c r="AV208" s="14" t="s">
        <v>81</v>
      </c>
      <c r="AW208" s="14" t="s">
        <v>4</v>
      </c>
      <c r="AX208" s="14" t="s">
        <v>79</v>
      </c>
      <c r="AY208" s="253" t="s">
        <v>161</v>
      </c>
    </row>
    <row r="209" s="2" customFormat="1" ht="24.15" customHeight="1">
      <c r="A209" s="40"/>
      <c r="B209" s="41"/>
      <c r="C209" s="215" t="s">
        <v>379</v>
      </c>
      <c r="D209" s="215" t="s">
        <v>163</v>
      </c>
      <c r="E209" s="216" t="s">
        <v>253</v>
      </c>
      <c r="F209" s="217" t="s">
        <v>254</v>
      </c>
      <c r="G209" s="218" t="s">
        <v>241</v>
      </c>
      <c r="H209" s="219">
        <v>49.880000000000003</v>
      </c>
      <c r="I209" s="220"/>
      <c r="J209" s="221">
        <f>ROUND(I209*H209,2)</f>
        <v>0</v>
      </c>
      <c r="K209" s="217" t="s">
        <v>185</v>
      </c>
      <c r="L209" s="46"/>
      <c r="M209" s="222" t="s">
        <v>19</v>
      </c>
      <c r="N209" s="223" t="s">
        <v>43</v>
      </c>
      <c r="O209" s="86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6" t="s">
        <v>167</v>
      </c>
      <c r="AT209" s="226" t="s">
        <v>163</v>
      </c>
      <c r="AU209" s="226" t="s">
        <v>81</v>
      </c>
      <c r="AY209" s="19" t="s">
        <v>161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9" t="s">
        <v>79</v>
      </c>
      <c r="BK209" s="227">
        <f>ROUND(I209*H209,2)</f>
        <v>0</v>
      </c>
      <c r="BL209" s="19" t="s">
        <v>167</v>
      </c>
      <c r="BM209" s="226" t="s">
        <v>255</v>
      </c>
    </row>
    <row r="210" s="2" customFormat="1">
      <c r="A210" s="40"/>
      <c r="B210" s="41"/>
      <c r="C210" s="42"/>
      <c r="D210" s="254" t="s">
        <v>187</v>
      </c>
      <c r="E210" s="42"/>
      <c r="F210" s="255" t="s">
        <v>256</v>
      </c>
      <c r="G210" s="42"/>
      <c r="H210" s="42"/>
      <c r="I210" s="230"/>
      <c r="J210" s="42"/>
      <c r="K210" s="42"/>
      <c r="L210" s="46"/>
      <c r="M210" s="231"/>
      <c r="N210" s="232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187</v>
      </c>
      <c r="AU210" s="19" t="s">
        <v>81</v>
      </c>
    </row>
    <row r="211" s="2" customFormat="1" ht="16.5" customHeight="1">
      <c r="A211" s="40"/>
      <c r="B211" s="41"/>
      <c r="C211" s="267" t="s">
        <v>383</v>
      </c>
      <c r="D211" s="267" t="s">
        <v>246</v>
      </c>
      <c r="E211" s="268" t="s">
        <v>257</v>
      </c>
      <c r="F211" s="269" t="s">
        <v>258</v>
      </c>
      <c r="G211" s="270" t="s">
        <v>259</v>
      </c>
      <c r="H211" s="271">
        <v>0.998</v>
      </c>
      <c r="I211" s="272"/>
      <c r="J211" s="273">
        <f>ROUND(I211*H211,2)</f>
        <v>0</v>
      </c>
      <c r="K211" s="269" t="s">
        <v>185</v>
      </c>
      <c r="L211" s="274"/>
      <c r="M211" s="275" t="s">
        <v>19</v>
      </c>
      <c r="N211" s="276" t="s">
        <v>43</v>
      </c>
      <c r="O211" s="86"/>
      <c r="P211" s="224">
        <f>O211*H211</f>
        <v>0</v>
      </c>
      <c r="Q211" s="224">
        <v>0.001</v>
      </c>
      <c r="R211" s="224">
        <f>Q211*H211</f>
        <v>0.00099799999999999997</v>
      </c>
      <c r="S211" s="224">
        <v>0</v>
      </c>
      <c r="T211" s="225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6" t="s">
        <v>212</v>
      </c>
      <c r="AT211" s="226" t="s">
        <v>246</v>
      </c>
      <c r="AU211" s="226" t="s">
        <v>81</v>
      </c>
      <c r="AY211" s="19" t="s">
        <v>161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9" t="s">
        <v>79</v>
      </c>
      <c r="BK211" s="227">
        <f>ROUND(I211*H211,2)</f>
        <v>0</v>
      </c>
      <c r="BL211" s="19" t="s">
        <v>167</v>
      </c>
      <c r="BM211" s="226" t="s">
        <v>260</v>
      </c>
    </row>
    <row r="212" s="14" customFormat="1">
      <c r="A212" s="14"/>
      <c r="B212" s="243"/>
      <c r="C212" s="244"/>
      <c r="D212" s="228" t="s">
        <v>175</v>
      </c>
      <c r="E212" s="244"/>
      <c r="F212" s="246" t="s">
        <v>600</v>
      </c>
      <c r="G212" s="244"/>
      <c r="H212" s="247">
        <v>0.998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175</v>
      </c>
      <c r="AU212" s="253" t="s">
        <v>81</v>
      </c>
      <c r="AV212" s="14" t="s">
        <v>81</v>
      </c>
      <c r="AW212" s="14" t="s">
        <v>4</v>
      </c>
      <c r="AX212" s="14" t="s">
        <v>79</v>
      </c>
      <c r="AY212" s="253" t="s">
        <v>161</v>
      </c>
    </row>
    <row r="213" s="12" customFormat="1" ht="22.8" customHeight="1">
      <c r="A213" s="12"/>
      <c r="B213" s="199"/>
      <c r="C213" s="200"/>
      <c r="D213" s="201" t="s">
        <v>71</v>
      </c>
      <c r="E213" s="213" t="s">
        <v>81</v>
      </c>
      <c r="F213" s="213" t="s">
        <v>262</v>
      </c>
      <c r="G213" s="200"/>
      <c r="H213" s="200"/>
      <c r="I213" s="203"/>
      <c r="J213" s="214">
        <f>BK213</f>
        <v>0</v>
      </c>
      <c r="K213" s="200"/>
      <c r="L213" s="205"/>
      <c r="M213" s="206"/>
      <c r="N213" s="207"/>
      <c r="O213" s="207"/>
      <c r="P213" s="208">
        <f>SUM(P214:P238)</f>
        <v>0</v>
      </c>
      <c r="Q213" s="207"/>
      <c r="R213" s="208">
        <f>SUM(R214:R238)</f>
        <v>17.985460019999998</v>
      </c>
      <c r="S213" s="207"/>
      <c r="T213" s="209">
        <f>SUM(T214:T238)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0" t="s">
        <v>79</v>
      </c>
      <c r="AT213" s="211" t="s">
        <v>71</v>
      </c>
      <c r="AU213" s="211" t="s">
        <v>79</v>
      </c>
      <c r="AY213" s="210" t="s">
        <v>161</v>
      </c>
      <c r="BK213" s="212">
        <f>SUM(BK214:BK238)</f>
        <v>0</v>
      </c>
    </row>
    <row r="214" s="2" customFormat="1" ht="24.15" customHeight="1">
      <c r="A214" s="40"/>
      <c r="B214" s="41"/>
      <c r="C214" s="215" t="s">
        <v>388</v>
      </c>
      <c r="D214" s="215" t="s">
        <v>163</v>
      </c>
      <c r="E214" s="216" t="s">
        <v>264</v>
      </c>
      <c r="F214" s="217" t="s">
        <v>265</v>
      </c>
      <c r="G214" s="218" t="s">
        <v>173</v>
      </c>
      <c r="H214" s="219">
        <v>3.6099999999999999</v>
      </c>
      <c r="I214" s="220"/>
      <c r="J214" s="221">
        <f>ROUND(I214*H214,2)</f>
        <v>0</v>
      </c>
      <c r="K214" s="217" t="s">
        <v>19</v>
      </c>
      <c r="L214" s="46"/>
      <c r="M214" s="222" t="s">
        <v>19</v>
      </c>
      <c r="N214" s="223" t="s">
        <v>43</v>
      </c>
      <c r="O214" s="86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6" t="s">
        <v>167</v>
      </c>
      <c r="AT214" s="226" t="s">
        <v>163</v>
      </c>
      <c r="AU214" s="226" t="s">
        <v>81</v>
      </c>
      <c r="AY214" s="19" t="s">
        <v>161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9" t="s">
        <v>79</v>
      </c>
      <c r="BK214" s="227">
        <f>ROUND(I214*H214,2)</f>
        <v>0</v>
      </c>
      <c r="BL214" s="19" t="s">
        <v>167</v>
      </c>
      <c r="BM214" s="226" t="s">
        <v>601</v>
      </c>
    </row>
    <row r="215" s="14" customFormat="1">
      <c r="A215" s="14"/>
      <c r="B215" s="243"/>
      <c r="C215" s="244"/>
      <c r="D215" s="228" t="s">
        <v>175</v>
      </c>
      <c r="E215" s="245" t="s">
        <v>19</v>
      </c>
      <c r="F215" s="246" t="s">
        <v>602</v>
      </c>
      <c r="G215" s="244"/>
      <c r="H215" s="247">
        <v>3.6099999999999999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175</v>
      </c>
      <c r="AU215" s="253" t="s">
        <v>81</v>
      </c>
      <c r="AV215" s="14" t="s">
        <v>81</v>
      </c>
      <c r="AW215" s="14" t="s">
        <v>33</v>
      </c>
      <c r="AX215" s="14" t="s">
        <v>79</v>
      </c>
      <c r="AY215" s="253" t="s">
        <v>161</v>
      </c>
    </row>
    <row r="216" s="2" customFormat="1" ht="24.15" customHeight="1">
      <c r="A216" s="40"/>
      <c r="B216" s="41"/>
      <c r="C216" s="215" t="s">
        <v>395</v>
      </c>
      <c r="D216" s="215" t="s">
        <v>163</v>
      </c>
      <c r="E216" s="216" t="s">
        <v>269</v>
      </c>
      <c r="F216" s="217" t="s">
        <v>270</v>
      </c>
      <c r="G216" s="218" t="s">
        <v>241</v>
      </c>
      <c r="H216" s="219">
        <v>66.602000000000004</v>
      </c>
      <c r="I216" s="220"/>
      <c r="J216" s="221">
        <f>ROUND(I216*H216,2)</f>
        <v>0</v>
      </c>
      <c r="K216" s="217" t="s">
        <v>185</v>
      </c>
      <c r="L216" s="46"/>
      <c r="M216" s="222" t="s">
        <v>19</v>
      </c>
      <c r="N216" s="223" t="s">
        <v>43</v>
      </c>
      <c r="O216" s="86"/>
      <c r="P216" s="224">
        <f>O216*H216</f>
        <v>0</v>
      </c>
      <c r="Q216" s="224">
        <v>0.00027</v>
      </c>
      <c r="R216" s="224">
        <f>Q216*H216</f>
        <v>0.017982540000000002</v>
      </c>
      <c r="S216" s="224">
        <v>0</v>
      </c>
      <c r="T216" s="225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6" t="s">
        <v>167</v>
      </c>
      <c r="AT216" s="226" t="s">
        <v>163</v>
      </c>
      <c r="AU216" s="226" t="s">
        <v>81</v>
      </c>
      <c r="AY216" s="19" t="s">
        <v>161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9" t="s">
        <v>79</v>
      </c>
      <c r="BK216" s="227">
        <f>ROUND(I216*H216,2)</f>
        <v>0</v>
      </c>
      <c r="BL216" s="19" t="s">
        <v>167</v>
      </c>
      <c r="BM216" s="226" t="s">
        <v>271</v>
      </c>
    </row>
    <row r="217" s="2" customFormat="1">
      <c r="A217" s="40"/>
      <c r="B217" s="41"/>
      <c r="C217" s="42"/>
      <c r="D217" s="254" t="s">
        <v>187</v>
      </c>
      <c r="E217" s="42"/>
      <c r="F217" s="255" t="s">
        <v>272</v>
      </c>
      <c r="G217" s="42"/>
      <c r="H217" s="42"/>
      <c r="I217" s="230"/>
      <c r="J217" s="42"/>
      <c r="K217" s="42"/>
      <c r="L217" s="46"/>
      <c r="M217" s="231"/>
      <c r="N217" s="232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187</v>
      </c>
      <c r="AU217" s="19" t="s">
        <v>81</v>
      </c>
    </row>
    <row r="218" s="13" customFormat="1">
      <c r="A218" s="13"/>
      <c r="B218" s="233"/>
      <c r="C218" s="234"/>
      <c r="D218" s="228" t="s">
        <v>175</v>
      </c>
      <c r="E218" s="235" t="s">
        <v>19</v>
      </c>
      <c r="F218" s="236" t="s">
        <v>273</v>
      </c>
      <c r="G218" s="234"/>
      <c r="H218" s="235" t="s">
        <v>19</v>
      </c>
      <c r="I218" s="237"/>
      <c r="J218" s="234"/>
      <c r="K218" s="234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175</v>
      </c>
      <c r="AU218" s="242" t="s">
        <v>81</v>
      </c>
      <c r="AV218" s="13" t="s">
        <v>79</v>
      </c>
      <c r="AW218" s="13" t="s">
        <v>33</v>
      </c>
      <c r="AX218" s="13" t="s">
        <v>72</v>
      </c>
      <c r="AY218" s="242" t="s">
        <v>161</v>
      </c>
    </row>
    <row r="219" s="14" customFormat="1">
      <c r="A219" s="14"/>
      <c r="B219" s="243"/>
      <c r="C219" s="244"/>
      <c r="D219" s="228" t="s">
        <v>175</v>
      </c>
      <c r="E219" s="245" t="s">
        <v>19</v>
      </c>
      <c r="F219" s="246" t="s">
        <v>603</v>
      </c>
      <c r="G219" s="244"/>
      <c r="H219" s="247">
        <v>66.602000000000004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175</v>
      </c>
      <c r="AU219" s="253" t="s">
        <v>81</v>
      </c>
      <c r="AV219" s="14" t="s">
        <v>81</v>
      </c>
      <c r="AW219" s="14" t="s">
        <v>33</v>
      </c>
      <c r="AX219" s="14" t="s">
        <v>72</v>
      </c>
      <c r="AY219" s="253" t="s">
        <v>161</v>
      </c>
    </row>
    <row r="220" s="15" customFormat="1">
      <c r="A220" s="15"/>
      <c r="B220" s="256"/>
      <c r="C220" s="257"/>
      <c r="D220" s="228" t="s">
        <v>175</v>
      </c>
      <c r="E220" s="258" t="s">
        <v>19</v>
      </c>
      <c r="F220" s="259" t="s">
        <v>192</v>
      </c>
      <c r="G220" s="257"/>
      <c r="H220" s="260">
        <v>66.602000000000004</v>
      </c>
      <c r="I220" s="261"/>
      <c r="J220" s="257"/>
      <c r="K220" s="257"/>
      <c r="L220" s="262"/>
      <c r="M220" s="263"/>
      <c r="N220" s="264"/>
      <c r="O220" s="264"/>
      <c r="P220" s="264"/>
      <c r="Q220" s="264"/>
      <c r="R220" s="264"/>
      <c r="S220" s="264"/>
      <c r="T220" s="26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6" t="s">
        <v>175</v>
      </c>
      <c r="AU220" s="266" t="s">
        <v>81</v>
      </c>
      <c r="AV220" s="15" t="s">
        <v>167</v>
      </c>
      <c r="AW220" s="15" t="s">
        <v>33</v>
      </c>
      <c r="AX220" s="15" t="s">
        <v>79</v>
      </c>
      <c r="AY220" s="266" t="s">
        <v>161</v>
      </c>
    </row>
    <row r="221" s="2" customFormat="1" ht="16.5" customHeight="1">
      <c r="A221" s="40"/>
      <c r="B221" s="41"/>
      <c r="C221" s="267" t="s">
        <v>402</v>
      </c>
      <c r="D221" s="267" t="s">
        <v>246</v>
      </c>
      <c r="E221" s="268" t="s">
        <v>276</v>
      </c>
      <c r="F221" s="269" t="s">
        <v>277</v>
      </c>
      <c r="G221" s="270" t="s">
        <v>241</v>
      </c>
      <c r="H221" s="271">
        <v>79.921999999999997</v>
      </c>
      <c r="I221" s="272"/>
      <c r="J221" s="273">
        <f>ROUND(I221*H221,2)</f>
        <v>0</v>
      </c>
      <c r="K221" s="269" t="s">
        <v>185</v>
      </c>
      <c r="L221" s="274"/>
      <c r="M221" s="275" t="s">
        <v>19</v>
      </c>
      <c r="N221" s="276" t="s">
        <v>43</v>
      </c>
      <c r="O221" s="86"/>
      <c r="P221" s="224">
        <f>O221*H221</f>
        <v>0</v>
      </c>
      <c r="Q221" s="224">
        <v>0.00029999999999999997</v>
      </c>
      <c r="R221" s="224">
        <f>Q221*H221</f>
        <v>0.023976599999999997</v>
      </c>
      <c r="S221" s="224">
        <v>0</v>
      </c>
      <c r="T221" s="225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6" t="s">
        <v>212</v>
      </c>
      <c r="AT221" s="226" t="s">
        <v>246</v>
      </c>
      <c r="AU221" s="226" t="s">
        <v>81</v>
      </c>
      <c r="AY221" s="19" t="s">
        <v>161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9" t="s">
        <v>79</v>
      </c>
      <c r="BK221" s="227">
        <f>ROUND(I221*H221,2)</f>
        <v>0</v>
      </c>
      <c r="BL221" s="19" t="s">
        <v>167</v>
      </c>
      <c r="BM221" s="226" t="s">
        <v>278</v>
      </c>
    </row>
    <row r="222" s="14" customFormat="1">
      <c r="A222" s="14"/>
      <c r="B222" s="243"/>
      <c r="C222" s="244"/>
      <c r="D222" s="228" t="s">
        <v>175</v>
      </c>
      <c r="E222" s="244"/>
      <c r="F222" s="246" t="s">
        <v>604</v>
      </c>
      <c r="G222" s="244"/>
      <c r="H222" s="247">
        <v>79.921999999999997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175</v>
      </c>
      <c r="AU222" s="253" t="s">
        <v>81</v>
      </c>
      <c r="AV222" s="14" t="s">
        <v>81</v>
      </c>
      <c r="AW222" s="14" t="s">
        <v>4</v>
      </c>
      <c r="AX222" s="14" t="s">
        <v>79</v>
      </c>
      <c r="AY222" s="253" t="s">
        <v>161</v>
      </c>
    </row>
    <row r="223" s="2" customFormat="1" ht="16.5" customHeight="1">
      <c r="A223" s="40"/>
      <c r="B223" s="41"/>
      <c r="C223" s="215" t="s">
        <v>409</v>
      </c>
      <c r="D223" s="215" t="s">
        <v>163</v>
      </c>
      <c r="E223" s="216" t="s">
        <v>281</v>
      </c>
      <c r="F223" s="217" t="s">
        <v>282</v>
      </c>
      <c r="G223" s="218" t="s">
        <v>173</v>
      </c>
      <c r="H223" s="219">
        <v>5.9400000000000004</v>
      </c>
      <c r="I223" s="220"/>
      <c r="J223" s="221">
        <f>ROUND(I223*H223,2)</f>
        <v>0</v>
      </c>
      <c r="K223" s="217" t="s">
        <v>185</v>
      </c>
      <c r="L223" s="46"/>
      <c r="M223" s="222" t="s">
        <v>19</v>
      </c>
      <c r="N223" s="223" t="s">
        <v>43</v>
      </c>
      <c r="O223" s="86"/>
      <c r="P223" s="224">
        <f>O223*H223</f>
        <v>0</v>
      </c>
      <c r="Q223" s="224">
        <v>2.3010199999999998</v>
      </c>
      <c r="R223" s="224">
        <f>Q223*H223</f>
        <v>13.668058800000001</v>
      </c>
      <c r="S223" s="224">
        <v>0</v>
      </c>
      <c r="T223" s="225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6" t="s">
        <v>167</v>
      </c>
      <c r="AT223" s="226" t="s">
        <v>163</v>
      </c>
      <c r="AU223" s="226" t="s">
        <v>81</v>
      </c>
      <c r="AY223" s="19" t="s">
        <v>161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9" t="s">
        <v>79</v>
      </c>
      <c r="BK223" s="227">
        <f>ROUND(I223*H223,2)</f>
        <v>0</v>
      </c>
      <c r="BL223" s="19" t="s">
        <v>167</v>
      </c>
      <c r="BM223" s="226" t="s">
        <v>283</v>
      </c>
    </row>
    <row r="224" s="2" customFormat="1">
      <c r="A224" s="40"/>
      <c r="B224" s="41"/>
      <c r="C224" s="42"/>
      <c r="D224" s="254" t="s">
        <v>187</v>
      </c>
      <c r="E224" s="42"/>
      <c r="F224" s="255" t="s">
        <v>284</v>
      </c>
      <c r="G224" s="42"/>
      <c r="H224" s="42"/>
      <c r="I224" s="230"/>
      <c r="J224" s="42"/>
      <c r="K224" s="42"/>
      <c r="L224" s="46"/>
      <c r="M224" s="231"/>
      <c r="N224" s="232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187</v>
      </c>
      <c r="AU224" s="19" t="s">
        <v>81</v>
      </c>
    </row>
    <row r="225" s="13" customFormat="1">
      <c r="A225" s="13"/>
      <c r="B225" s="233"/>
      <c r="C225" s="234"/>
      <c r="D225" s="228" t="s">
        <v>175</v>
      </c>
      <c r="E225" s="235" t="s">
        <v>19</v>
      </c>
      <c r="F225" s="236" t="s">
        <v>285</v>
      </c>
      <c r="G225" s="234"/>
      <c r="H225" s="235" t="s">
        <v>19</v>
      </c>
      <c r="I225" s="237"/>
      <c r="J225" s="234"/>
      <c r="K225" s="234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175</v>
      </c>
      <c r="AU225" s="242" t="s">
        <v>81</v>
      </c>
      <c r="AV225" s="13" t="s">
        <v>79</v>
      </c>
      <c r="AW225" s="13" t="s">
        <v>33</v>
      </c>
      <c r="AX225" s="13" t="s">
        <v>72</v>
      </c>
      <c r="AY225" s="242" t="s">
        <v>161</v>
      </c>
    </row>
    <row r="226" s="14" customFormat="1">
      <c r="A226" s="14"/>
      <c r="B226" s="243"/>
      <c r="C226" s="244"/>
      <c r="D226" s="228" t="s">
        <v>175</v>
      </c>
      <c r="E226" s="245" t="s">
        <v>19</v>
      </c>
      <c r="F226" s="246" t="s">
        <v>605</v>
      </c>
      <c r="G226" s="244"/>
      <c r="H226" s="247">
        <v>5.9400000000000004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3" t="s">
        <v>175</v>
      </c>
      <c r="AU226" s="253" t="s">
        <v>81</v>
      </c>
      <c r="AV226" s="14" t="s">
        <v>81</v>
      </c>
      <c r="AW226" s="14" t="s">
        <v>33</v>
      </c>
      <c r="AX226" s="14" t="s">
        <v>79</v>
      </c>
      <c r="AY226" s="253" t="s">
        <v>161</v>
      </c>
    </row>
    <row r="227" s="2" customFormat="1" ht="21.75" customHeight="1">
      <c r="A227" s="40"/>
      <c r="B227" s="41"/>
      <c r="C227" s="215" t="s">
        <v>414</v>
      </c>
      <c r="D227" s="215" t="s">
        <v>163</v>
      </c>
      <c r="E227" s="216" t="s">
        <v>288</v>
      </c>
      <c r="F227" s="217" t="s">
        <v>289</v>
      </c>
      <c r="G227" s="218" t="s">
        <v>290</v>
      </c>
      <c r="H227" s="219">
        <v>29.699999999999999</v>
      </c>
      <c r="I227" s="220"/>
      <c r="J227" s="221">
        <f>ROUND(I227*H227,2)</f>
        <v>0</v>
      </c>
      <c r="K227" s="217" t="s">
        <v>19</v>
      </c>
      <c r="L227" s="46"/>
      <c r="M227" s="222" t="s">
        <v>19</v>
      </c>
      <c r="N227" s="223" t="s">
        <v>43</v>
      </c>
      <c r="O227" s="86"/>
      <c r="P227" s="224">
        <f>O227*H227</f>
        <v>0</v>
      </c>
      <c r="Q227" s="224">
        <v>0.00032640000000000002</v>
      </c>
      <c r="R227" s="224">
        <f>Q227*H227</f>
        <v>0.0096940800000000008</v>
      </c>
      <c r="S227" s="224">
        <v>0</v>
      </c>
      <c r="T227" s="225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6" t="s">
        <v>167</v>
      </c>
      <c r="AT227" s="226" t="s">
        <v>163</v>
      </c>
      <c r="AU227" s="226" t="s">
        <v>81</v>
      </c>
      <c r="AY227" s="19" t="s">
        <v>161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9" t="s">
        <v>79</v>
      </c>
      <c r="BK227" s="227">
        <f>ROUND(I227*H227,2)</f>
        <v>0</v>
      </c>
      <c r="BL227" s="19" t="s">
        <v>167</v>
      </c>
      <c r="BM227" s="226" t="s">
        <v>606</v>
      </c>
    </row>
    <row r="228" s="2" customFormat="1" ht="16.5" customHeight="1">
      <c r="A228" s="40"/>
      <c r="B228" s="41"/>
      <c r="C228" s="215" t="s">
        <v>420</v>
      </c>
      <c r="D228" s="215" t="s">
        <v>163</v>
      </c>
      <c r="E228" s="216" t="s">
        <v>292</v>
      </c>
      <c r="F228" s="217" t="s">
        <v>293</v>
      </c>
      <c r="G228" s="218" t="s">
        <v>290</v>
      </c>
      <c r="H228" s="219">
        <v>6.5999999999999996</v>
      </c>
      <c r="I228" s="220"/>
      <c r="J228" s="221">
        <f>ROUND(I228*H228,2)</f>
        <v>0</v>
      </c>
      <c r="K228" s="217" t="s">
        <v>19</v>
      </c>
      <c r="L228" s="46"/>
      <c r="M228" s="222" t="s">
        <v>19</v>
      </c>
      <c r="N228" s="223" t="s">
        <v>43</v>
      </c>
      <c r="O228" s="86"/>
      <c r="P228" s="224">
        <f>O228*H228</f>
        <v>0</v>
      </c>
      <c r="Q228" s="224">
        <v>0.0031800000000000001</v>
      </c>
      <c r="R228" s="224">
        <f>Q228*H228</f>
        <v>0.020988</v>
      </c>
      <c r="S228" s="224">
        <v>0</v>
      </c>
      <c r="T228" s="225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6" t="s">
        <v>167</v>
      </c>
      <c r="AT228" s="226" t="s">
        <v>163</v>
      </c>
      <c r="AU228" s="226" t="s">
        <v>81</v>
      </c>
      <c r="AY228" s="19" t="s">
        <v>161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9" t="s">
        <v>79</v>
      </c>
      <c r="BK228" s="227">
        <f>ROUND(I228*H228,2)</f>
        <v>0</v>
      </c>
      <c r="BL228" s="19" t="s">
        <v>167</v>
      </c>
      <c r="BM228" s="226" t="s">
        <v>294</v>
      </c>
    </row>
    <row r="229" s="14" customFormat="1">
      <c r="A229" s="14"/>
      <c r="B229" s="243"/>
      <c r="C229" s="244"/>
      <c r="D229" s="228" t="s">
        <v>175</v>
      </c>
      <c r="E229" s="245" t="s">
        <v>19</v>
      </c>
      <c r="F229" s="246" t="s">
        <v>607</v>
      </c>
      <c r="G229" s="244"/>
      <c r="H229" s="247">
        <v>6.5999999999999996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3" t="s">
        <v>175</v>
      </c>
      <c r="AU229" s="253" t="s">
        <v>81</v>
      </c>
      <c r="AV229" s="14" t="s">
        <v>81</v>
      </c>
      <c r="AW229" s="14" t="s">
        <v>33</v>
      </c>
      <c r="AX229" s="14" t="s">
        <v>79</v>
      </c>
      <c r="AY229" s="253" t="s">
        <v>161</v>
      </c>
    </row>
    <row r="230" s="2" customFormat="1" ht="24.15" customHeight="1">
      <c r="A230" s="40"/>
      <c r="B230" s="41"/>
      <c r="C230" s="215" t="s">
        <v>426</v>
      </c>
      <c r="D230" s="215" t="s">
        <v>163</v>
      </c>
      <c r="E230" s="216" t="s">
        <v>608</v>
      </c>
      <c r="F230" s="217" t="s">
        <v>609</v>
      </c>
      <c r="G230" s="218" t="s">
        <v>290</v>
      </c>
      <c r="H230" s="219">
        <v>28</v>
      </c>
      <c r="I230" s="220"/>
      <c r="J230" s="221">
        <f>ROUND(I230*H230,2)</f>
        <v>0</v>
      </c>
      <c r="K230" s="217" t="s">
        <v>185</v>
      </c>
      <c r="L230" s="46"/>
      <c r="M230" s="222" t="s">
        <v>19</v>
      </c>
      <c r="N230" s="223" t="s">
        <v>43</v>
      </c>
      <c r="O230" s="86"/>
      <c r="P230" s="224">
        <f>O230*H230</f>
        <v>0</v>
      </c>
      <c r="Q230" s="224">
        <v>0.00010000000000000001</v>
      </c>
      <c r="R230" s="224">
        <f>Q230*H230</f>
        <v>0.0028</v>
      </c>
      <c r="S230" s="224">
        <v>0</v>
      </c>
      <c r="T230" s="225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26" t="s">
        <v>167</v>
      </c>
      <c r="AT230" s="226" t="s">
        <v>163</v>
      </c>
      <c r="AU230" s="226" t="s">
        <v>81</v>
      </c>
      <c r="AY230" s="19" t="s">
        <v>161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9" t="s">
        <v>79</v>
      </c>
      <c r="BK230" s="227">
        <f>ROUND(I230*H230,2)</f>
        <v>0</v>
      </c>
      <c r="BL230" s="19" t="s">
        <v>167</v>
      </c>
      <c r="BM230" s="226" t="s">
        <v>610</v>
      </c>
    </row>
    <row r="231" s="2" customFormat="1">
      <c r="A231" s="40"/>
      <c r="B231" s="41"/>
      <c r="C231" s="42"/>
      <c r="D231" s="254" t="s">
        <v>187</v>
      </c>
      <c r="E231" s="42"/>
      <c r="F231" s="255" t="s">
        <v>611</v>
      </c>
      <c r="G231" s="42"/>
      <c r="H231" s="42"/>
      <c r="I231" s="230"/>
      <c r="J231" s="42"/>
      <c r="K231" s="42"/>
      <c r="L231" s="46"/>
      <c r="M231" s="231"/>
      <c r="N231" s="232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187</v>
      </c>
      <c r="AU231" s="19" t="s">
        <v>81</v>
      </c>
    </row>
    <row r="232" s="14" customFormat="1">
      <c r="A232" s="14"/>
      <c r="B232" s="243"/>
      <c r="C232" s="244"/>
      <c r="D232" s="228" t="s">
        <v>175</v>
      </c>
      <c r="E232" s="245" t="s">
        <v>19</v>
      </c>
      <c r="F232" s="246" t="s">
        <v>534</v>
      </c>
      <c r="G232" s="244"/>
      <c r="H232" s="247">
        <v>28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175</v>
      </c>
      <c r="AU232" s="253" t="s">
        <v>81</v>
      </c>
      <c r="AV232" s="14" t="s">
        <v>81</v>
      </c>
      <c r="AW232" s="14" t="s">
        <v>33</v>
      </c>
      <c r="AX232" s="14" t="s">
        <v>79</v>
      </c>
      <c r="AY232" s="253" t="s">
        <v>161</v>
      </c>
    </row>
    <row r="233" s="2" customFormat="1" ht="16.5" customHeight="1">
      <c r="A233" s="40"/>
      <c r="B233" s="41"/>
      <c r="C233" s="215" t="s">
        <v>431</v>
      </c>
      <c r="D233" s="215" t="s">
        <v>163</v>
      </c>
      <c r="E233" s="216" t="s">
        <v>612</v>
      </c>
      <c r="F233" s="217" t="s">
        <v>613</v>
      </c>
      <c r="G233" s="218" t="s">
        <v>614</v>
      </c>
      <c r="H233" s="219">
        <v>16</v>
      </c>
      <c r="I233" s="220"/>
      <c r="J233" s="221">
        <f>ROUND(I233*H233,2)</f>
        <v>0</v>
      </c>
      <c r="K233" s="217" t="s">
        <v>185</v>
      </c>
      <c r="L233" s="46"/>
      <c r="M233" s="222" t="s">
        <v>19</v>
      </c>
      <c r="N233" s="223" t="s">
        <v>43</v>
      </c>
      <c r="O233" s="86"/>
      <c r="P233" s="224">
        <f>O233*H233</f>
        <v>0</v>
      </c>
      <c r="Q233" s="224">
        <v>6.0000000000000002E-05</v>
      </c>
      <c r="R233" s="224">
        <f>Q233*H233</f>
        <v>0.00096000000000000002</v>
      </c>
      <c r="S233" s="224">
        <v>0</v>
      </c>
      <c r="T233" s="225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6" t="s">
        <v>167</v>
      </c>
      <c r="AT233" s="226" t="s">
        <v>163</v>
      </c>
      <c r="AU233" s="226" t="s">
        <v>81</v>
      </c>
      <c r="AY233" s="19" t="s">
        <v>161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9" t="s">
        <v>79</v>
      </c>
      <c r="BK233" s="227">
        <f>ROUND(I233*H233,2)</f>
        <v>0</v>
      </c>
      <c r="BL233" s="19" t="s">
        <v>167</v>
      </c>
      <c r="BM233" s="226" t="s">
        <v>615</v>
      </c>
    </row>
    <row r="234" s="2" customFormat="1">
      <c r="A234" s="40"/>
      <c r="B234" s="41"/>
      <c r="C234" s="42"/>
      <c r="D234" s="254" t="s">
        <v>187</v>
      </c>
      <c r="E234" s="42"/>
      <c r="F234" s="255" t="s">
        <v>616</v>
      </c>
      <c r="G234" s="42"/>
      <c r="H234" s="42"/>
      <c r="I234" s="230"/>
      <c r="J234" s="42"/>
      <c r="K234" s="42"/>
      <c r="L234" s="46"/>
      <c r="M234" s="231"/>
      <c r="N234" s="232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187</v>
      </c>
      <c r="AU234" s="19" t="s">
        <v>81</v>
      </c>
    </row>
    <row r="235" s="14" customFormat="1">
      <c r="A235" s="14"/>
      <c r="B235" s="243"/>
      <c r="C235" s="244"/>
      <c r="D235" s="228" t="s">
        <v>175</v>
      </c>
      <c r="E235" s="245" t="s">
        <v>19</v>
      </c>
      <c r="F235" s="246" t="s">
        <v>617</v>
      </c>
      <c r="G235" s="244"/>
      <c r="H235" s="247">
        <v>16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175</v>
      </c>
      <c r="AU235" s="253" t="s">
        <v>81</v>
      </c>
      <c r="AV235" s="14" t="s">
        <v>81</v>
      </c>
      <c r="AW235" s="14" t="s">
        <v>33</v>
      </c>
      <c r="AX235" s="14" t="s">
        <v>79</v>
      </c>
      <c r="AY235" s="253" t="s">
        <v>161</v>
      </c>
    </row>
    <row r="236" s="2" customFormat="1" ht="16.5" customHeight="1">
      <c r="A236" s="40"/>
      <c r="B236" s="41"/>
      <c r="C236" s="267" t="s">
        <v>438</v>
      </c>
      <c r="D236" s="267" t="s">
        <v>246</v>
      </c>
      <c r="E236" s="268" t="s">
        <v>618</v>
      </c>
      <c r="F236" s="269" t="s">
        <v>619</v>
      </c>
      <c r="G236" s="270" t="s">
        <v>228</v>
      </c>
      <c r="H236" s="271">
        <v>4.2409999999999997</v>
      </c>
      <c r="I236" s="272"/>
      <c r="J236" s="273">
        <f>ROUND(I236*H236,2)</f>
        <v>0</v>
      </c>
      <c r="K236" s="269" t="s">
        <v>185</v>
      </c>
      <c r="L236" s="274"/>
      <c r="M236" s="275" t="s">
        <v>19</v>
      </c>
      <c r="N236" s="276" t="s">
        <v>43</v>
      </c>
      <c r="O236" s="86"/>
      <c r="P236" s="224">
        <f>O236*H236</f>
        <v>0</v>
      </c>
      <c r="Q236" s="224">
        <v>1</v>
      </c>
      <c r="R236" s="224">
        <f>Q236*H236</f>
        <v>4.2409999999999997</v>
      </c>
      <c r="S236" s="224">
        <v>0</v>
      </c>
      <c r="T236" s="225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6" t="s">
        <v>212</v>
      </c>
      <c r="AT236" s="226" t="s">
        <v>246</v>
      </c>
      <c r="AU236" s="226" t="s">
        <v>81</v>
      </c>
      <c r="AY236" s="19" t="s">
        <v>161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9" t="s">
        <v>79</v>
      </c>
      <c r="BK236" s="227">
        <f>ROUND(I236*H236,2)</f>
        <v>0</v>
      </c>
      <c r="BL236" s="19" t="s">
        <v>167</v>
      </c>
      <c r="BM236" s="226" t="s">
        <v>620</v>
      </c>
    </row>
    <row r="237" s="13" customFormat="1">
      <c r="A237" s="13"/>
      <c r="B237" s="233"/>
      <c r="C237" s="234"/>
      <c r="D237" s="228" t="s">
        <v>175</v>
      </c>
      <c r="E237" s="235" t="s">
        <v>19</v>
      </c>
      <c r="F237" s="236" t="s">
        <v>621</v>
      </c>
      <c r="G237" s="234"/>
      <c r="H237" s="235" t="s">
        <v>19</v>
      </c>
      <c r="I237" s="237"/>
      <c r="J237" s="234"/>
      <c r="K237" s="234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175</v>
      </c>
      <c r="AU237" s="242" t="s">
        <v>81</v>
      </c>
      <c r="AV237" s="13" t="s">
        <v>79</v>
      </c>
      <c r="AW237" s="13" t="s">
        <v>33</v>
      </c>
      <c r="AX237" s="13" t="s">
        <v>72</v>
      </c>
      <c r="AY237" s="242" t="s">
        <v>161</v>
      </c>
    </row>
    <row r="238" s="14" customFormat="1">
      <c r="A238" s="14"/>
      <c r="B238" s="243"/>
      <c r="C238" s="244"/>
      <c r="D238" s="228" t="s">
        <v>175</v>
      </c>
      <c r="E238" s="245" t="s">
        <v>19</v>
      </c>
      <c r="F238" s="246" t="s">
        <v>622</v>
      </c>
      <c r="G238" s="244"/>
      <c r="H238" s="247">
        <v>4.2409999999999997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175</v>
      </c>
      <c r="AU238" s="253" t="s">
        <v>81</v>
      </c>
      <c r="AV238" s="14" t="s">
        <v>81</v>
      </c>
      <c r="AW238" s="14" t="s">
        <v>33</v>
      </c>
      <c r="AX238" s="14" t="s">
        <v>79</v>
      </c>
      <c r="AY238" s="253" t="s">
        <v>161</v>
      </c>
    </row>
    <row r="239" s="12" customFormat="1" ht="22.8" customHeight="1">
      <c r="A239" s="12"/>
      <c r="B239" s="199"/>
      <c r="C239" s="200"/>
      <c r="D239" s="201" t="s">
        <v>71</v>
      </c>
      <c r="E239" s="213" t="s">
        <v>178</v>
      </c>
      <c r="F239" s="213" t="s">
        <v>304</v>
      </c>
      <c r="G239" s="200"/>
      <c r="H239" s="200"/>
      <c r="I239" s="203"/>
      <c r="J239" s="214">
        <f>BK239</f>
        <v>0</v>
      </c>
      <c r="K239" s="200"/>
      <c r="L239" s="205"/>
      <c r="M239" s="206"/>
      <c r="N239" s="207"/>
      <c r="O239" s="207"/>
      <c r="P239" s="208">
        <f>SUM(P240:P275)</f>
        <v>0</v>
      </c>
      <c r="Q239" s="207"/>
      <c r="R239" s="208">
        <f>SUM(R240:R275)</f>
        <v>84.788741850000008</v>
      </c>
      <c r="S239" s="207"/>
      <c r="T239" s="209">
        <f>SUM(T240:T275)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0" t="s">
        <v>79</v>
      </c>
      <c r="AT239" s="211" t="s">
        <v>71</v>
      </c>
      <c r="AU239" s="211" t="s">
        <v>79</v>
      </c>
      <c r="AY239" s="210" t="s">
        <v>161</v>
      </c>
      <c r="BK239" s="212">
        <f>SUM(BK240:BK275)</f>
        <v>0</v>
      </c>
    </row>
    <row r="240" s="2" customFormat="1" ht="44.25" customHeight="1">
      <c r="A240" s="40"/>
      <c r="B240" s="41"/>
      <c r="C240" s="215" t="s">
        <v>443</v>
      </c>
      <c r="D240" s="215" t="s">
        <v>163</v>
      </c>
      <c r="E240" s="216" t="s">
        <v>306</v>
      </c>
      <c r="F240" s="217" t="s">
        <v>307</v>
      </c>
      <c r="G240" s="218" t="s">
        <v>173</v>
      </c>
      <c r="H240" s="219">
        <v>25.190000000000001</v>
      </c>
      <c r="I240" s="220"/>
      <c r="J240" s="221">
        <f>ROUND(I240*H240,2)</f>
        <v>0</v>
      </c>
      <c r="K240" s="217" t="s">
        <v>185</v>
      </c>
      <c r="L240" s="46"/>
      <c r="M240" s="222" t="s">
        <v>19</v>
      </c>
      <c r="N240" s="223" t="s">
        <v>43</v>
      </c>
      <c r="O240" s="86"/>
      <c r="P240" s="224">
        <f>O240*H240</f>
        <v>0</v>
      </c>
      <c r="Q240" s="224">
        <v>3.11388</v>
      </c>
      <c r="R240" s="224">
        <f>Q240*H240</f>
        <v>78.438637200000002</v>
      </c>
      <c r="S240" s="224">
        <v>0</v>
      </c>
      <c r="T240" s="225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6" t="s">
        <v>167</v>
      </c>
      <c r="AT240" s="226" t="s">
        <v>163</v>
      </c>
      <c r="AU240" s="226" t="s">
        <v>81</v>
      </c>
      <c r="AY240" s="19" t="s">
        <v>161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9" t="s">
        <v>79</v>
      </c>
      <c r="BK240" s="227">
        <f>ROUND(I240*H240,2)</f>
        <v>0</v>
      </c>
      <c r="BL240" s="19" t="s">
        <v>167</v>
      </c>
      <c r="BM240" s="226" t="s">
        <v>308</v>
      </c>
    </row>
    <row r="241" s="2" customFormat="1">
      <c r="A241" s="40"/>
      <c r="B241" s="41"/>
      <c r="C241" s="42"/>
      <c r="D241" s="254" t="s">
        <v>187</v>
      </c>
      <c r="E241" s="42"/>
      <c r="F241" s="255" t="s">
        <v>309</v>
      </c>
      <c r="G241" s="42"/>
      <c r="H241" s="42"/>
      <c r="I241" s="230"/>
      <c r="J241" s="42"/>
      <c r="K241" s="42"/>
      <c r="L241" s="46"/>
      <c r="M241" s="231"/>
      <c r="N241" s="232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187</v>
      </c>
      <c r="AU241" s="19" t="s">
        <v>81</v>
      </c>
    </row>
    <row r="242" s="13" customFormat="1">
      <c r="A242" s="13"/>
      <c r="B242" s="233"/>
      <c r="C242" s="234"/>
      <c r="D242" s="228" t="s">
        <v>175</v>
      </c>
      <c r="E242" s="235" t="s">
        <v>19</v>
      </c>
      <c r="F242" s="236" t="s">
        <v>310</v>
      </c>
      <c r="G242" s="234"/>
      <c r="H242" s="235" t="s">
        <v>19</v>
      </c>
      <c r="I242" s="237"/>
      <c r="J242" s="234"/>
      <c r="K242" s="234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175</v>
      </c>
      <c r="AU242" s="242" t="s">
        <v>81</v>
      </c>
      <c r="AV242" s="13" t="s">
        <v>79</v>
      </c>
      <c r="AW242" s="13" t="s">
        <v>33</v>
      </c>
      <c r="AX242" s="13" t="s">
        <v>72</v>
      </c>
      <c r="AY242" s="242" t="s">
        <v>161</v>
      </c>
    </row>
    <row r="243" s="14" customFormat="1">
      <c r="A243" s="14"/>
      <c r="B243" s="243"/>
      <c r="C243" s="244"/>
      <c r="D243" s="228" t="s">
        <v>175</v>
      </c>
      <c r="E243" s="245" t="s">
        <v>19</v>
      </c>
      <c r="F243" s="246" t="s">
        <v>623</v>
      </c>
      <c r="G243" s="244"/>
      <c r="H243" s="247">
        <v>25.190000000000001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3" t="s">
        <v>175</v>
      </c>
      <c r="AU243" s="253" t="s">
        <v>81</v>
      </c>
      <c r="AV243" s="14" t="s">
        <v>81</v>
      </c>
      <c r="AW243" s="14" t="s">
        <v>33</v>
      </c>
      <c r="AX243" s="14" t="s">
        <v>79</v>
      </c>
      <c r="AY243" s="253" t="s">
        <v>161</v>
      </c>
    </row>
    <row r="244" s="2" customFormat="1" ht="37.8" customHeight="1">
      <c r="A244" s="40"/>
      <c r="B244" s="41"/>
      <c r="C244" s="215" t="s">
        <v>449</v>
      </c>
      <c r="D244" s="215" t="s">
        <v>163</v>
      </c>
      <c r="E244" s="216" t="s">
        <v>313</v>
      </c>
      <c r="F244" s="217" t="s">
        <v>314</v>
      </c>
      <c r="G244" s="218" t="s">
        <v>173</v>
      </c>
      <c r="H244" s="219">
        <v>89.947000000000003</v>
      </c>
      <c r="I244" s="220"/>
      <c r="J244" s="221">
        <f>ROUND(I244*H244,2)</f>
        <v>0</v>
      </c>
      <c r="K244" s="217" t="s">
        <v>185</v>
      </c>
      <c r="L244" s="46"/>
      <c r="M244" s="222" t="s">
        <v>19</v>
      </c>
      <c r="N244" s="223" t="s">
        <v>43</v>
      </c>
      <c r="O244" s="86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6" t="s">
        <v>167</v>
      </c>
      <c r="AT244" s="226" t="s">
        <v>163</v>
      </c>
      <c r="AU244" s="226" t="s">
        <v>81</v>
      </c>
      <c r="AY244" s="19" t="s">
        <v>161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9" t="s">
        <v>79</v>
      </c>
      <c r="BK244" s="227">
        <f>ROUND(I244*H244,2)</f>
        <v>0</v>
      </c>
      <c r="BL244" s="19" t="s">
        <v>167</v>
      </c>
      <c r="BM244" s="226" t="s">
        <v>315</v>
      </c>
    </row>
    <row r="245" s="2" customFormat="1">
      <c r="A245" s="40"/>
      <c r="B245" s="41"/>
      <c r="C245" s="42"/>
      <c r="D245" s="254" t="s">
        <v>187</v>
      </c>
      <c r="E245" s="42"/>
      <c r="F245" s="255" t="s">
        <v>316</v>
      </c>
      <c r="G245" s="42"/>
      <c r="H245" s="42"/>
      <c r="I245" s="230"/>
      <c r="J245" s="42"/>
      <c r="K245" s="42"/>
      <c r="L245" s="46"/>
      <c r="M245" s="231"/>
      <c r="N245" s="232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187</v>
      </c>
      <c r="AU245" s="19" t="s">
        <v>81</v>
      </c>
    </row>
    <row r="246" s="13" customFormat="1">
      <c r="A246" s="13"/>
      <c r="B246" s="233"/>
      <c r="C246" s="234"/>
      <c r="D246" s="228" t="s">
        <v>175</v>
      </c>
      <c r="E246" s="235" t="s">
        <v>19</v>
      </c>
      <c r="F246" s="236" t="s">
        <v>317</v>
      </c>
      <c r="G246" s="234"/>
      <c r="H246" s="235" t="s">
        <v>19</v>
      </c>
      <c r="I246" s="237"/>
      <c r="J246" s="234"/>
      <c r="K246" s="234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175</v>
      </c>
      <c r="AU246" s="242" t="s">
        <v>81</v>
      </c>
      <c r="AV246" s="13" t="s">
        <v>79</v>
      </c>
      <c r="AW246" s="13" t="s">
        <v>33</v>
      </c>
      <c r="AX246" s="13" t="s">
        <v>72</v>
      </c>
      <c r="AY246" s="242" t="s">
        <v>161</v>
      </c>
    </row>
    <row r="247" s="14" customFormat="1">
      <c r="A247" s="14"/>
      <c r="B247" s="243"/>
      <c r="C247" s="244"/>
      <c r="D247" s="228" t="s">
        <v>175</v>
      </c>
      <c r="E247" s="245" t="s">
        <v>19</v>
      </c>
      <c r="F247" s="246" t="s">
        <v>624</v>
      </c>
      <c r="G247" s="244"/>
      <c r="H247" s="247">
        <v>34.82</v>
      </c>
      <c r="I247" s="248"/>
      <c r="J247" s="244"/>
      <c r="K247" s="244"/>
      <c r="L247" s="249"/>
      <c r="M247" s="250"/>
      <c r="N247" s="251"/>
      <c r="O247" s="251"/>
      <c r="P247" s="251"/>
      <c r="Q247" s="251"/>
      <c r="R247" s="251"/>
      <c r="S247" s="251"/>
      <c r="T247" s="25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3" t="s">
        <v>175</v>
      </c>
      <c r="AU247" s="253" t="s">
        <v>81</v>
      </c>
      <c r="AV247" s="14" t="s">
        <v>81</v>
      </c>
      <c r="AW247" s="14" t="s">
        <v>33</v>
      </c>
      <c r="AX247" s="14" t="s">
        <v>72</v>
      </c>
      <c r="AY247" s="253" t="s">
        <v>161</v>
      </c>
    </row>
    <row r="248" s="14" customFormat="1">
      <c r="A248" s="14"/>
      <c r="B248" s="243"/>
      <c r="C248" s="244"/>
      <c r="D248" s="228" t="s">
        <v>175</v>
      </c>
      <c r="E248" s="245" t="s">
        <v>19</v>
      </c>
      <c r="F248" s="246" t="s">
        <v>625</v>
      </c>
      <c r="G248" s="244"/>
      <c r="H248" s="247">
        <v>52.509999999999998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175</v>
      </c>
      <c r="AU248" s="253" t="s">
        <v>81</v>
      </c>
      <c r="AV248" s="14" t="s">
        <v>81</v>
      </c>
      <c r="AW248" s="14" t="s">
        <v>33</v>
      </c>
      <c r="AX248" s="14" t="s">
        <v>72</v>
      </c>
      <c r="AY248" s="253" t="s">
        <v>161</v>
      </c>
    </row>
    <row r="249" s="14" customFormat="1">
      <c r="A249" s="14"/>
      <c r="B249" s="243"/>
      <c r="C249" s="244"/>
      <c r="D249" s="228" t="s">
        <v>175</v>
      </c>
      <c r="E249" s="245" t="s">
        <v>19</v>
      </c>
      <c r="F249" s="246" t="s">
        <v>626</v>
      </c>
      <c r="G249" s="244"/>
      <c r="H249" s="247">
        <v>2.617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175</v>
      </c>
      <c r="AU249" s="253" t="s">
        <v>81</v>
      </c>
      <c r="AV249" s="14" t="s">
        <v>81</v>
      </c>
      <c r="AW249" s="14" t="s">
        <v>33</v>
      </c>
      <c r="AX249" s="14" t="s">
        <v>72</v>
      </c>
      <c r="AY249" s="253" t="s">
        <v>161</v>
      </c>
    </row>
    <row r="250" s="15" customFormat="1">
      <c r="A250" s="15"/>
      <c r="B250" s="256"/>
      <c r="C250" s="257"/>
      <c r="D250" s="228" t="s">
        <v>175</v>
      </c>
      <c r="E250" s="258" t="s">
        <v>19</v>
      </c>
      <c r="F250" s="259" t="s">
        <v>192</v>
      </c>
      <c r="G250" s="257"/>
      <c r="H250" s="260">
        <v>89.947000000000003</v>
      </c>
      <c r="I250" s="261"/>
      <c r="J250" s="257"/>
      <c r="K250" s="257"/>
      <c r="L250" s="262"/>
      <c r="M250" s="263"/>
      <c r="N250" s="264"/>
      <c r="O250" s="264"/>
      <c r="P250" s="264"/>
      <c r="Q250" s="264"/>
      <c r="R250" s="264"/>
      <c r="S250" s="264"/>
      <c r="T250" s="26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6" t="s">
        <v>175</v>
      </c>
      <c r="AU250" s="266" t="s">
        <v>81</v>
      </c>
      <c r="AV250" s="15" t="s">
        <v>167</v>
      </c>
      <c r="AW250" s="15" t="s">
        <v>33</v>
      </c>
      <c r="AX250" s="15" t="s">
        <v>79</v>
      </c>
      <c r="AY250" s="266" t="s">
        <v>161</v>
      </c>
    </row>
    <row r="251" s="2" customFormat="1" ht="37.8" customHeight="1">
      <c r="A251" s="40"/>
      <c r="B251" s="41"/>
      <c r="C251" s="215" t="s">
        <v>454</v>
      </c>
      <c r="D251" s="215" t="s">
        <v>163</v>
      </c>
      <c r="E251" s="216" t="s">
        <v>321</v>
      </c>
      <c r="F251" s="217" t="s">
        <v>322</v>
      </c>
      <c r="G251" s="218" t="s">
        <v>241</v>
      </c>
      <c r="H251" s="219">
        <v>127.13500000000001</v>
      </c>
      <c r="I251" s="220"/>
      <c r="J251" s="221">
        <f>ROUND(I251*H251,2)</f>
        <v>0</v>
      </c>
      <c r="K251" s="217" t="s">
        <v>185</v>
      </c>
      <c r="L251" s="46"/>
      <c r="M251" s="222" t="s">
        <v>19</v>
      </c>
      <c r="N251" s="223" t="s">
        <v>43</v>
      </c>
      <c r="O251" s="86"/>
      <c r="P251" s="224">
        <f>O251*H251</f>
        <v>0</v>
      </c>
      <c r="Q251" s="224">
        <v>0.0086499999999999997</v>
      </c>
      <c r="R251" s="224">
        <f>Q251*H251</f>
        <v>1.0997177499999999</v>
      </c>
      <c r="S251" s="224">
        <v>0</v>
      </c>
      <c r="T251" s="225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6" t="s">
        <v>167</v>
      </c>
      <c r="AT251" s="226" t="s">
        <v>163</v>
      </c>
      <c r="AU251" s="226" t="s">
        <v>81</v>
      </c>
      <c r="AY251" s="19" t="s">
        <v>161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9" t="s">
        <v>79</v>
      </c>
      <c r="BK251" s="227">
        <f>ROUND(I251*H251,2)</f>
        <v>0</v>
      </c>
      <c r="BL251" s="19" t="s">
        <v>167</v>
      </c>
      <c r="BM251" s="226" t="s">
        <v>323</v>
      </c>
    </row>
    <row r="252" s="2" customFormat="1">
      <c r="A252" s="40"/>
      <c r="B252" s="41"/>
      <c r="C252" s="42"/>
      <c r="D252" s="254" t="s">
        <v>187</v>
      </c>
      <c r="E252" s="42"/>
      <c r="F252" s="255" t="s">
        <v>324</v>
      </c>
      <c r="G252" s="42"/>
      <c r="H252" s="42"/>
      <c r="I252" s="230"/>
      <c r="J252" s="42"/>
      <c r="K252" s="42"/>
      <c r="L252" s="46"/>
      <c r="M252" s="231"/>
      <c r="N252" s="232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187</v>
      </c>
      <c r="AU252" s="19" t="s">
        <v>81</v>
      </c>
    </row>
    <row r="253" s="14" customFormat="1">
      <c r="A253" s="14"/>
      <c r="B253" s="243"/>
      <c r="C253" s="244"/>
      <c r="D253" s="228" t="s">
        <v>175</v>
      </c>
      <c r="E253" s="245" t="s">
        <v>19</v>
      </c>
      <c r="F253" s="246" t="s">
        <v>627</v>
      </c>
      <c r="G253" s="244"/>
      <c r="H253" s="247">
        <v>85.292000000000002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175</v>
      </c>
      <c r="AU253" s="253" t="s">
        <v>81</v>
      </c>
      <c r="AV253" s="14" t="s">
        <v>81</v>
      </c>
      <c r="AW253" s="14" t="s">
        <v>33</v>
      </c>
      <c r="AX253" s="14" t="s">
        <v>72</v>
      </c>
      <c r="AY253" s="253" t="s">
        <v>161</v>
      </c>
    </row>
    <row r="254" s="14" customFormat="1">
      <c r="A254" s="14"/>
      <c r="B254" s="243"/>
      <c r="C254" s="244"/>
      <c r="D254" s="228" t="s">
        <v>175</v>
      </c>
      <c r="E254" s="245" t="s">
        <v>19</v>
      </c>
      <c r="F254" s="246" t="s">
        <v>628</v>
      </c>
      <c r="G254" s="244"/>
      <c r="H254" s="247">
        <v>24.395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3" t="s">
        <v>175</v>
      </c>
      <c r="AU254" s="253" t="s">
        <v>81</v>
      </c>
      <c r="AV254" s="14" t="s">
        <v>81</v>
      </c>
      <c r="AW254" s="14" t="s">
        <v>33</v>
      </c>
      <c r="AX254" s="14" t="s">
        <v>72</v>
      </c>
      <c r="AY254" s="253" t="s">
        <v>161</v>
      </c>
    </row>
    <row r="255" s="14" customFormat="1">
      <c r="A255" s="14"/>
      <c r="B255" s="243"/>
      <c r="C255" s="244"/>
      <c r="D255" s="228" t="s">
        <v>175</v>
      </c>
      <c r="E255" s="245" t="s">
        <v>19</v>
      </c>
      <c r="F255" s="246" t="s">
        <v>629</v>
      </c>
      <c r="G255" s="244"/>
      <c r="H255" s="247">
        <v>17.448</v>
      </c>
      <c r="I255" s="248"/>
      <c r="J255" s="244"/>
      <c r="K255" s="244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175</v>
      </c>
      <c r="AU255" s="253" t="s">
        <v>81</v>
      </c>
      <c r="AV255" s="14" t="s">
        <v>81</v>
      </c>
      <c r="AW255" s="14" t="s">
        <v>33</v>
      </c>
      <c r="AX255" s="14" t="s">
        <v>72</v>
      </c>
      <c r="AY255" s="253" t="s">
        <v>161</v>
      </c>
    </row>
    <row r="256" s="15" customFormat="1">
      <c r="A256" s="15"/>
      <c r="B256" s="256"/>
      <c r="C256" s="257"/>
      <c r="D256" s="228" t="s">
        <v>175</v>
      </c>
      <c r="E256" s="258" t="s">
        <v>19</v>
      </c>
      <c r="F256" s="259" t="s">
        <v>192</v>
      </c>
      <c r="G256" s="257"/>
      <c r="H256" s="260">
        <v>127.13500000000001</v>
      </c>
      <c r="I256" s="261"/>
      <c r="J256" s="257"/>
      <c r="K256" s="257"/>
      <c r="L256" s="262"/>
      <c r="M256" s="263"/>
      <c r="N256" s="264"/>
      <c r="O256" s="264"/>
      <c r="P256" s="264"/>
      <c r="Q256" s="264"/>
      <c r="R256" s="264"/>
      <c r="S256" s="264"/>
      <c r="T256" s="26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6" t="s">
        <v>175</v>
      </c>
      <c r="AU256" s="266" t="s">
        <v>81</v>
      </c>
      <c r="AV256" s="15" t="s">
        <v>167</v>
      </c>
      <c r="AW256" s="15" t="s">
        <v>33</v>
      </c>
      <c r="AX256" s="15" t="s">
        <v>79</v>
      </c>
      <c r="AY256" s="266" t="s">
        <v>161</v>
      </c>
    </row>
    <row r="257" s="2" customFormat="1" ht="37.8" customHeight="1">
      <c r="A257" s="40"/>
      <c r="B257" s="41"/>
      <c r="C257" s="215" t="s">
        <v>459</v>
      </c>
      <c r="D257" s="215" t="s">
        <v>163</v>
      </c>
      <c r="E257" s="216" t="s">
        <v>328</v>
      </c>
      <c r="F257" s="217" t="s">
        <v>329</v>
      </c>
      <c r="G257" s="218" t="s">
        <v>241</v>
      </c>
      <c r="H257" s="219">
        <v>127.13500000000001</v>
      </c>
      <c r="I257" s="220"/>
      <c r="J257" s="221">
        <f>ROUND(I257*H257,2)</f>
        <v>0</v>
      </c>
      <c r="K257" s="217" t="s">
        <v>185</v>
      </c>
      <c r="L257" s="46"/>
      <c r="M257" s="222" t="s">
        <v>19</v>
      </c>
      <c r="N257" s="223" t="s">
        <v>43</v>
      </c>
      <c r="O257" s="86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6" t="s">
        <v>167</v>
      </c>
      <c r="AT257" s="226" t="s">
        <v>163</v>
      </c>
      <c r="AU257" s="226" t="s">
        <v>81</v>
      </c>
      <c r="AY257" s="19" t="s">
        <v>161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19" t="s">
        <v>79</v>
      </c>
      <c r="BK257" s="227">
        <f>ROUND(I257*H257,2)</f>
        <v>0</v>
      </c>
      <c r="BL257" s="19" t="s">
        <v>167</v>
      </c>
      <c r="BM257" s="226" t="s">
        <v>330</v>
      </c>
    </row>
    <row r="258" s="2" customFormat="1">
      <c r="A258" s="40"/>
      <c r="B258" s="41"/>
      <c r="C258" s="42"/>
      <c r="D258" s="254" t="s">
        <v>187</v>
      </c>
      <c r="E258" s="42"/>
      <c r="F258" s="255" t="s">
        <v>331</v>
      </c>
      <c r="G258" s="42"/>
      <c r="H258" s="42"/>
      <c r="I258" s="230"/>
      <c r="J258" s="42"/>
      <c r="K258" s="42"/>
      <c r="L258" s="46"/>
      <c r="M258" s="231"/>
      <c r="N258" s="232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187</v>
      </c>
      <c r="AU258" s="19" t="s">
        <v>81</v>
      </c>
    </row>
    <row r="259" s="2" customFormat="1" ht="44.25" customHeight="1">
      <c r="A259" s="40"/>
      <c r="B259" s="41"/>
      <c r="C259" s="215" t="s">
        <v>464</v>
      </c>
      <c r="D259" s="215" t="s">
        <v>163</v>
      </c>
      <c r="E259" s="216" t="s">
        <v>333</v>
      </c>
      <c r="F259" s="217" t="s">
        <v>334</v>
      </c>
      <c r="G259" s="218" t="s">
        <v>228</v>
      </c>
      <c r="H259" s="219">
        <v>0.17499999999999999</v>
      </c>
      <c r="I259" s="220"/>
      <c r="J259" s="221">
        <f>ROUND(I259*H259,2)</f>
        <v>0</v>
      </c>
      <c r="K259" s="217" t="s">
        <v>185</v>
      </c>
      <c r="L259" s="46"/>
      <c r="M259" s="222" t="s">
        <v>19</v>
      </c>
      <c r="N259" s="223" t="s">
        <v>43</v>
      </c>
      <c r="O259" s="86"/>
      <c r="P259" s="224">
        <f>O259*H259</f>
        <v>0</v>
      </c>
      <c r="Q259" s="224">
        <v>1.09528</v>
      </c>
      <c r="R259" s="224">
        <f>Q259*H259</f>
        <v>0.19167399999999998</v>
      </c>
      <c r="S259" s="224">
        <v>0</v>
      </c>
      <c r="T259" s="225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6" t="s">
        <v>167</v>
      </c>
      <c r="AT259" s="226" t="s">
        <v>163</v>
      </c>
      <c r="AU259" s="226" t="s">
        <v>81</v>
      </c>
      <c r="AY259" s="19" t="s">
        <v>161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19" t="s">
        <v>79</v>
      </c>
      <c r="BK259" s="227">
        <f>ROUND(I259*H259,2)</f>
        <v>0</v>
      </c>
      <c r="BL259" s="19" t="s">
        <v>167</v>
      </c>
      <c r="BM259" s="226" t="s">
        <v>335</v>
      </c>
    </row>
    <row r="260" s="2" customFormat="1">
      <c r="A260" s="40"/>
      <c r="B260" s="41"/>
      <c r="C260" s="42"/>
      <c r="D260" s="254" t="s">
        <v>187</v>
      </c>
      <c r="E260" s="42"/>
      <c r="F260" s="255" t="s">
        <v>336</v>
      </c>
      <c r="G260" s="42"/>
      <c r="H260" s="42"/>
      <c r="I260" s="230"/>
      <c r="J260" s="42"/>
      <c r="K260" s="42"/>
      <c r="L260" s="46"/>
      <c r="M260" s="231"/>
      <c r="N260" s="232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187</v>
      </c>
      <c r="AU260" s="19" t="s">
        <v>81</v>
      </c>
    </row>
    <row r="261" s="13" customFormat="1">
      <c r="A261" s="13"/>
      <c r="B261" s="233"/>
      <c r="C261" s="234"/>
      <c r="D261" s="228" t="s">
        <v>175</v>
      </c>
      <c r="E261" s="235" t="s">
        <v>19</v>
      </c>
      <c r="F261" s="236" t="s">
        <v>337</v>
      </c>
      <c r="G261" s="234"/>
      <c r="H261" s="235" t="s">
        <v>19</v>
      </c>
      <c r="I261" s="237"/>
      <c r="J261" s="234"/>
      <c r="K261" s="234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175</v>
      </c>
      <c r="AU261" s="242" t="s">
        <v>81</v>
      </c>
      <c r="AV261" s="13" t="s">
        <v>79</v>
      </c>
      <c r="AW261" s="13" t="s">
        <v>33</v>
      </c>
      <c r="AX261" s="13" t="s">
        <v>72</v>
      </c>
      <c r="AY261" s="242" t="s">
        <v>161</v>
      </c>
    </row>
    <row r="262" s="14" customFormat="1">
      <c r="A262" s="14"/>
      <c r="B262" s="243"/>
      <c r="C262" s="244"/>
      <c r="D262" s="228" t="s">
        <v>175</v>
      </c>
      <c r="E262" s="245" t="s">
        <v>19</v>
      </c>
      <c r="F262" s="246" t="s">
        <v>630</v>
      </c>
      <c r="G262" s="244"/>
      <c r="H262" s="247">
        <v>0.17499999999999999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175</v>
      </c>
      <c r="AU262" s="253" t="s">
        <v>81</v>
      </c>
      <c r="AV262" s="14" t="s">
        <v>81</v>
      </c>
      <c r="AW262" s="14" t="s">
        <v>33</v>
      </c>
      <c r="AX262" s="14" t="s">
        <v>72</v>
      </c>
      <c r="AY262" s="253" t="s">
        <v>161</v>
      </c>
    </row>
    <row r="263" s="15" customFormat="1">
      <c r="A263" s="15"/>
      <c r="B263" s="256"/>
      <c r="C263" s="257"/>
      <c r="D263" s="228" t="s">
        <v>175</v>
      </c>
      <c r="E263" s="258" t="s">
        <v>19</v>
      </c>
      <c r="F263" s="259" t="s">
        <v>192</v>
      </c>
      <c r="G263" s="257"/>
      <c r="H263" s="260">
        <v>0.17499999999999999</v>
      </c>
      <c r="I263" s="261"/>
      <c r="J263" s="257"/>
      <c r="K263" s="257"/>
      <c r="L263" s="262"/>
      <c r="M263" s="263"/>
      <c r="N263" s="264"/>
      <c r="O263" s="264"/>
      <c r="P263" s="264"/>
      <c r="Q263" s="264"/>
      <c r="R263" s="264"/>
      <c r="S263" s="264"/>
      <c r="T263" s="26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6" t="s">
        <v>175</v>
      </c>
      <c r="AU263" s="266" t="s">
        <v>81</v>
      </c>
      <c r="AV263" s="15" t="s">
        <v>167</v>
      </c>
      <c r="AW263" s="15" t="s">
        <v>33</v>
      </c>
      <c r="AX263" s="15" t="s">
        <v>79</v>
      </c>
      <c r="AY263" s="266" t="s">
        <v>161</v>
      </c>
    </row>
    <row r="264" s="2" customFormat="1" ht="44.25" customHeight="1">
      <c r="A264" s="40"/>
      <c r="B264" s="41"/>
      <c r="C264" s="215" t="s">
        <v>470</v>
      </c>
      <c r="D264" s="215" t="s">
        <v>163</v>
      </c>
      <c r="E264" s="216" t="s">
        <v>340</v>
      </c>
      <c r="F264" s="217" t="s">
        <v>341</v>
      </c>
      <c r="G264" s="218" t="s">
        <v>228</v>
      </c>
      <c r="H264" s="219">
        <v>1.8380000000000001</v>
      </c>
      <c r="I264" s="220"/>
      <c r="J264" s="221">
        <f>ROUND(I264*H264,2)</f>
        <v>0</v>
      </c>
      <c r="K264" s="217" t="s">
        <v>185</v>
      </c>
      <c r="L264" s="46"/>
      <c r="M264" s="222" t="s">
        <v>19</v>
      </c>
      <c r="N264" s="223" t="s">
        <v>43</v>
      </c>
      <c r="O264" s="86"/>
      <c r="P264" s="224">
        <f>O264*H264</f>
        <v>0</v>
      </c>
      <c r="Q264" s="224">
        <v>1.03955</v>
      </c>
      <c r="R264" s="224">
        <f>Q264*H264</f>
        <v>1.9106929000000001</v>
      </c>
      <c r="S264" s="224">
        <v>0</v>
      </c>
      <c r="T264" s="225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6" t="s">
        <v>167</v>
      </c>
      <c r="AT264" s="226" t="s">
        <v>163</v>
      </c>
      <c r="AU264" s="226" t="s">
        <v>81</v>
      </c>
      <c r="AY264" s="19" t="s">
        <v>161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19" t="s">
        <v>79</v>
      </c>
      <c r="BK264" s="227">
        <f>ROUND(I264*H264,2)</f>
        <v>0</v>
      </c>
      <c r="BL264" s="19" t="s">
        <v>167</v>
      </c>
      <c r="BM264" s="226" t="s">
        <v>342</v>
      </c>
    </row>
    <row r="265" s="2" customFormat="1">
      <c r="A265" s="40"/>
      <c r="B265" s="41"/>
      <c r="C265" s="42"/>
      <c r="D265" s="254" t="s">
        <v>187</v>
      </c>
      <c r="E265" s="42"/>
      <c r="F265" s="255" t="s">
        <v>343</v>
      </c>
      <c r="G265" s="42"/>
      <c r="H265" s="42"/>
      <c r="I265" s="230"/>
      <c r="J265" s="42"/>
      <c r="K265" s="42"/>
      <c r="L265" s="46"/>
      <c r="M265" s="231"/>
      <c r="N265" s="232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187</v>
      </c>
      <c r="AU265" s="19" t="s">
        <v>81</v>
      </c>
    </row>
    <row r="266" s="14" customFormat="1">
      <c r="A266" s="14"/>
      <c r="B266" s="243"/>
      <c r="C266" s="244"/>
      <c r="D266" s="228" t="s">
        <v>175</v>
      </c>
      <c r="E266" s="245" t="s">
        <v>19</v>
      </c>
      <c r="F266" s="246" t="s">
        <v>631</v>
      </c>
      <c r="G266" s="244"/>
      <c r="H266" s="247">
        <v>0.99399999999999999</v>
      </c>
      <c r="I266" s="248"/>
      <c r="J266" s="244"/>
      <c r="K266" s="244"/>
      <c r="L266" s="249"/>
      <c r="M266" s="250"/>
      <c r="N266" s="251"/>
      <c r="O266" s="251"/>
      <c r="P266" s="251"/>
      <c r="Q266" s="251"/>
      <c r="R266" s="251"/>
      <c r="S266" s="251"/>
      <c r="T266" s="25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3" t="s">
        <v>175</v>
      </c>
      <c r="AU266" s="253" t="s">
        <v>81</v>
      </c>
      <c r="AV266" s="14" t="s">
        <v>81</v>
      </c>
      <c r="AW266" s="14" t="s">
        <v>33</v>
      </c>
      <c r="AX266" s="14" t="s">
        <v>72</v>
      </c>
      <c r="AY266" s="253" t="s">
        <v>161</v>
      </c>
    </row>
    <row r="267" s="14" customFormat="1">
      <c r="A267" s="14"/>
      <c r="B267" s="243"/>
      <c r="C267" s="244"/>
      <c r="D267" s="228" t="s">
        <v>175</v>
      </c>
      <c r="E267" s="245" t="s">
        <v>19</v>
      </c>
      <c r="F267" s="246" t="s">
        <v>632</v>
      </c>
      <c r="G267" s="244"/>
      <c r="H267" s="247">
        <v>0.69199999999999995</v>
      </c>
      <c r="I267" s="248"/>
      <c r="J267" s="244"/>
      <c r="K267" s="244"/>
      <c r="L267" s="249"/>
      <c r="M267" s="250"/>
      <c r="N267" s="251"/>
      <c r="O267" s="251"/>
      <c r="P267" s="251"/>
      <c r="Q267" s="251"/>
      <c r="R267" s="251"/>
      <c r="S267" s="251"/>
      <c r="T267" s="25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3" t="s">
        <v>175</v>
      </c>
      <c r="AU267" s="253" t="s">
        <v>81</v>
      </c>
      <c r="AV267" s="14" t="s">
        <v>81</v>
      </c>
      <c r="AW267" s="14" t="s">
        <v>33</v>
      </c>
      <c r="AX267" s="14" t="s">
        <v>72</v>
      </c>
      <c r="AY267" s="253" t="s">
        <v>161</v>
      </c>
    </row>
    <row r="268" s="14" customFormat="1">
      <c r="A268" s="14"/>
      <c r="B268" s="243"/>
      <c r="C268" s="244"/>
      <c r="D268" s="228" t="s">
        <v>175</v>
      </c>
      <c r="E268" s="245" t="s">
        <v>19</v>
      </c>
      <c r="F268" s="246" t="s">
        <v>633</v>
      </c>
      <c r="G268" s="244"/>
      <c r="H268" s="247">
        <v>0.152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175</v>
      </c>
      <c r="AU268" s="253" t="s">
        <v>81</v>
      </c>
      <c r="AV268" s="14" t="s">
        <v>81</v>
      </c>
      <c r="AW268" s="14" t="s">
        <v>33</v>
      </c>
      <c r="AX268" s="14" t="s">
        <v>72</v>
      </c>
      <c r="AY268" s="253" t="s">
        <v>161</v>
      </c>
    </row>
    <row r="269" s="15" customFormat="1">
      <c r="A269" s="15"/>
      <c r="B269" s="256"/>
      <c r="C269" s="257"/>
      <c r="D269" s="228" t="s">
        <v>175</v>
      </c>
      <c r="E269" s="258" t="s">
        <v>19</v>
      </c>
      <c r="F269" s="259" t="s">
        <v>192</v>
      </c>
      <c r="G269" s="257"/>
      <c r="H269" s="260">
        <v>1.8380000000000001</v>
      </c>
      <c r="I269" s="261"/>
      <c r="J269" s="257"/>
      <c r="K269" s="257"/>
      <c r="L269" s="262"/>
      <c r="M269" s="263"/>
      <c r="N269" s="264"/>
      <c r="O269" s="264"/>
      <c r="P269" s="264"/>
      <c r="Q269" s="264"/>
      <c r="R269" s="264"/>
      <c r="S269" s="264"/>
      <c r="T269" s="26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6" t="s">
        <v>175</v>
      </c>
      <c r="AU269" s="266" t="s">
        <v>81</v>
      </c>
      <c r="AV269" s="15" t="s">
        <v>167</v>
      </c>
      <c r="AW269" s="15" t="s">
        <v>33</v>
      </c>
      <c r="AX269" s="15" t="s">
        <v>79</v>
      </c>
      <c r="AY269" s="266" t="s">
        <v>161</v>
      </c>
    </row>
    <row r="270" s="2" customFormat="1" ht="24.15" customHeight="1">
      <c r="A270" s="40"/>
      <c r="B270" s="41"/>
      <c r="C270" s="215" t="s">
        <v>479</v>
      </c>
      <c r="D270" s="215" t="s">
        <v>163</v>
      </c>
      <c r="E270" s="216" t="s">
        <v>634</v>
      </c>
      <c r="F270" s="217" t="s">
        <v>635</v>
      </c>
      <c r="G270" s="218" t="s">
        <v>362</v>
      </c>
      <c r="H270" s="219">
        <v>18</v>
      </c>
      <c r="I270" s="220"/>
      <c r="J270" s="221">
        <f>ROUND(I270*H270,2)</f>
        <v>0</v>
      </c>
      <c r="K270" s="217" t="s">
        <v>185</v>
      </c>
      <c r="L270" s="46"/>
      <c r="M270" s="222" t="s">
        <v>19</v>
      </c>
      <c r="N270" s="223" t="s">
        <v>43</v>
      </c>
      <c r="O270" s="86"/>
      <c r="P270" s="224">
        <f>O270*H270</f>
        <v>0</v>
      </c>
      <c r="Q270" s="224">
        <v>0.17488999999999999</v>
      </c>
      <c r="R270" s="224">
        <f>Q270*H270</f>
        <v>3.1480199999999998</v>
      </c>
      <c r="S270" s="224">
        <v>0</v>
      </c>
      <c r="T270" s="225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26" t="s">
        <v>167</v>
      </c>
      <c r="AT270" s="226" t="s">
        <v>163</v>
      </c>
      <c r="AU270" s="226" t="s">
        <v>81</v>
      </c>
      <c r="AY270" s="19" t="s">
        <v>161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19" t="s">
        <v>79</v>
      </c>
      <c r="BK270" s="227">
        <f>ROUND(I270*H270,2)</f>
        <v>0</v>
      </c>
      <c r="BL270" s="19" t="s">
        <v>167</v>
      </c>
      <c r="BM270" s="226" t="s">
        <v>636</v>
      </c>
    </row>
    <row r="271" s="2" customFormat="1">
      <c r="A271" s="40"/>
      <c r="B271" s="41"/>
      <c r="C271" s="42"/>
      <c r="D271" s="254" t="s">
        <v>187</v>
      </c>
      <c r="E271" s="42"/>
      <c r="F271" s="255" t="s">
        <v>637</v>
      </c>
      <c r="G271" s="42"/>
      <c r="H271" s="42"/>
      <c r="I271" s="230"/>
      <c r="J271" s="42"/>
      <c r="K271" s="42"/>
      <c r="L271" s="46"/>
      <c r="M271" s="231"/>
      <c r="N271" s="232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187</v>
      </c>
      <c r="AU271" s="19" t="s">
        <v>81</v>
      </c>
    </row>
    <row r="272" s="14" customFormat="1">
      <c r="A272" s="14"/>
      <c r="B272" s="243"/>
      <c r="C272" s="244"/>
      <c r="D272" s="228" t="s">
        <v>175</v>
      </c>
      <c r="E272" s="245" t="s">
        <v>19</v>
      </c>
      <c r="F272" s="246" t="s">
        <v>638</v>
      </c>
      <c r="G272" s="244"/>
      <c r="H272" s="247">
        <v>18</v>
      </c>
      <c r="I272" s="248"/>
      <c r="J272" s="244"/>
      <c r="K272" s="244"/>
      <c r="L272" s="249"/>
      <c r="M272" s="250"/>
      <c r="N272" s="251"/>
      <c r="O272" s="251"/>
      <c r="P272" s="251"/>
      <c r="Q272" s="251"/>
      <c r="R272" s="251"/>
      <c r="S272" s="251"/>
      <c r="T272" s="25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3" t="s">
        <v>175</v>
      </c>
      <c r="AU272" s="253" t="s">
        <v>81</v>
      </c>
      <c r="AV272" s="14" t="s">
        <v>81</v>
      </c>
      <c r="AW272" s="14" t="s">
        <v>33</v>
      </c>
      <c r="AX272" s="14" t="s">
        <v>79</v>
      </c>
      <c r="AY272" s="253" t="s">
        <v>161</v>
      </c>
    </row>
    <row r="273" s="2" customFormat="1" ht="16.5" customHeight="1">
      <c r="A273" s="40"/>
      <c r="B273" s="41"/>
      <c r="C273" s="215" t="s">
        <v>639</v>
      </c>
      <c r="D273" s="215" t="s">
        <v>163</v>
      </c>
      <c r="E273" s="216" t="s">
        <v>640</v>
      </c>
      <c r="F273" s="217" t="s">
        <v>641</v>
      </c>
      <c r="G273" s="218" t="s">
        <v>290</v>
      </c>
      <c r="H273" s="219">
        <v>36</v>
      </c>
      <c r="I273" s="220"/>
      <c r="J273" s="221">
        <f>ROUND(I273*H273,2)</f>
        <v>0</v>
      </c>
      <c r="K273" s="217" t="s">
        <v>185</v>
      </c>
      <c r="L273" s="46"/>
      <c r="M273" s="222" t="s">
        <v>19</v>
      </c>
      <c r="N273" s="223" t="s">
        <v>43</v>
      </c>
      <c r="O273" s="86"/>
      <c r="P273" s="224">
        <f>O273*H273</f>
        <v>0</v>
      </c>
      <c r="Q273" s="224">
        <v>0</v>
      </c>
      <c r="R273" s="224">
        <f>Q273*H273</f>
        <v>0</v>
      </c>
      <c r="S273" s="224">
        <v>0</v>
      </c>
      <c r="T273" s="225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26" t="s">
        <v>167</v>
      </c>
      <c r="AT273" s="226" t="s">
        <v>163</v>
      </c>
      <c r="AU273" s="226" t="s">
        <v>81</v>
      </c>
      <c r="AY273" s="19" t="s">
        <v>161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19" t="s">
        <v>79</v>
      </c>
      <c r="BK273" s="227">
        <f>ROUND(I273*H273,2)</f>
        <v>0</v>
      </c>
      <c r="BL273" s="19" t="s">
        <v>167</v>
      </c>
      <c r="BM273" s="226" t="s">
        <v>642</v>
      </c>
    </row>
    <row r="274" s="2" customFormat="1">
      <c r="A274" s="40"/>
      <c r="B274" s="41"/>
      <c r="C274" s="42"/>
      <c r="D274" s="254" t="s">
        <v>187</v>
      </c>
      <c r="E274" s="42"/>
      <c r="F274" s="255" t="s">
        <v>643</v>
      </c>
      <c r="G274" s="42"/>
      <c r="H274" s="42"/>
      <c r="I274" s="230"/>
      <c r="J274" s="42"/>
      <c r="K274" s="42"/>
      <c r="L274" s="46"/>
      <c r="M274" s="231"/>
      <c r="N274" s="232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187</v>
      </c>
      <c r="AU274" s="19" t="s">
        <v>81</v>
      </c>
    </row>
    <row r="275" s="14" customFormat="1">
      <c r="A275" s="14"/>
      <c r="B275" s="243"/>
      <c r="C275" s="244"/>
      <c r="D275" s="228" t="s">
        <v>175</v>
      </c>
      <c r="E275" s="245" t="s">
        <v>19</v>
      </c>
      <c r="F275" s="246" t="s">
        <v>644</v>
      </c>
      <c r="G275" s="244"/>
      <c r="H275" s="247">
        <v>36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175</v>
      </c>
      <c r="AU275" s="253" t="s">
        <v>81</v>
      </c>
      <c r="AV275" s="14" t="s">
        <v>81</v>
      </c>
      <c r="AW275" s="14" t="s">
        <v>33</v>
      </c>
      <c r="AX275" s="14" t="s">
        <v>79</v>
      </c>
      <c r="AY275" s="253" t="s">
        <v>161</v>
      </c>
    </row>
    <row r="276" s="12" customFormat="1" ht="22.8" customHeight="1">
      <c r="A276" s="12"/>
      <c r="B276" s="199"/>
      <c r="C276" s="200"/>
      <c r="D276" s="201" t="s">
        <v>71</v>
      </c>
      <c r="E276" s="213" t="s">
        <v>167</v>
      </c>
      <c r="F276" s="213" t="s">
        <v>346</v>
      </c>
      <c r="G276" s="200"/>
      <c r="H276" s="200"/>
      <c r="I276" s="203"/>
      <c r="J276" s="214">
        <f>BK276</f>
        <v>0</v>
      </c>
      <c r="K276" s="200"/>
      <c r="L276" s="205"/>
      <c r="M276" s="206"/>
      <c r="N276" s="207"/>
      <c r="O276" s="207"/>
      <c r="P276" s="208">
        <f>SUM(P277:P281)</f>
        <v>0</v>
      </c>
      <c r="Q276" s="207"/>
      <c r="R276" s="208">
        <f>SUM(R277:R281)</f>
        <v>34.172600000000003</v>
      </c>
      <c r="S276" s="207"/>
      <c r="T276" s="209">
        <f>SUM(T277:T281)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0" t="s">
        <v>79</v>
      </c>
      <c r="AT276" s="211" t="s">
        <v>71</v>
      </c>
      <c r="AU276" s="211" t="s">
        <v>79</v>
      </c>
      <c r="AY276" s="210" t="s">
        <v>161</v>
      </c>
      <c r="BK276" s="212">
        <f>SUM(BK277:BK281)</f>
        <v>0</v>
      </c>
    </row>
    <row r="277" s="2" customFormat="1" ht="16.5" customHeight="1">
      <c r="A277" s="40"/>
      <c r="B277" s="41"/>
      <c r="C277" s="215" t="s">
        <v>645</v>
      </c>
      <c r="D277" s="215" t="s">
        <v>163</v>
      </c>
      <c r="E277" s="216" t="s">
        <v>348</v>
      </c>
      <c r="F277" s="217" t="s">
        <v>349</v>
      </c>
      <c r="G277" s="218" t="s">
        <v>241</v>
      </c>
      <c r="H277" s="219">
        <v>59.697000000000003</v>
      </c>
      <c r="I277" s="220"/>
      <c r="J277" s="221">
        <f>ROUND(I277*H277,2)</f>
        <v>0</v>
      </c>
      <c r="K277" s="217" t="s">
        <v>185</v>
      </c>
      <c r="L277" s="46"/>
      <c r="M277" s="222" t="s">
        <v>19</v>
      </c>
      <c r="N277" s="223" t="s">
        <v>43</v>
      </c>
      <c r="O277" s="86"/>
      <c r="P277" s="224">
        <f>O277*H277</f>
        <v>0</v>
      </c>
      <c r="Q277" s="224">
        <v>0</v>
      </c>
      <c r="R277" s="224">
        <f>Q277*H277</f>
        <v>0</v>
      </c>
      <c r="S277" s="224">
        <v>0</v>
      </c>
      <c r="T277" s="225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26" t="s">
        <v>167</v>
      </c>
      <c r="AT277" s="226" t="s">
        <v>163</v>
      </c>
      <c r="AU277" s="226" t="s">
        <v>81</v>
      </c>
      <c r="AY277" s="19" t="s">
        <v>161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19" t="s">
        <v>79</v>
      </c>
      <c r="BK277" s="227">
        <f>ROUND(I277*H277,2)</f>
        <v>0</v>
      </c>
      <c r="BL277" s="19" t="s">
        <v>167</v>
      </c>
      <c r="BM277" s="226" t="s">
        <v>350</v>
      </c>
    </row>
    <row r="278" s="2" customFormat="1">
      <c r="A278" s="40"/>
      <c r="B278" s="41"/>
      <c r="C278" s="42"/>
      <c r="D278" s="254" t="s">
        <v>187</v>
      </c>
      <c r="E278" s="42"/>
      <c r="F278" s="255" t="s">
        <v>351</v>
      </c>
      <c r="G278" s="42"/>
      <c r="H278" s="42"/>
      <c r="I278" s="230"/>
      <c r="J278" s="42"/>
      <c r="K278" s="42"/>
      <c r="L278" s="46"/>
      <c r="M278" s="231"/>
      <c r="N278" s="232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187</v>
      </c>
      <c r="AU278" s="19" t="s">
        <v>81</v>
      </c>
    </row>
    <row r="279" s="14" customFormat="1">
      <c r="A279" s="14"/>
      <c r="B279" s="243"/>
      <c r="C279" s="244"/>
      <c r="D279" s="228" t="s">
        <v>175</v>
      </c>
      <c r="E279" s="245" t="s">
        <v>19</v>
      </c>
      <c r="F279" s="246" t="s">
        <v>646</v>
      </c>
      <c r="G279" s="244"/>
      <c r="H279" s="247">
        <v>59.697000000000003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175</v>
      </c>
      <c r="AU279" s="253" t="s">
        <v>81</v>
      </c>
      <c r="AV279" s="14" t="s">
        <v>81</v>
      </c>
      <c r="AW279" s="14" t="s">
        <v>33</v>
      </c>
      <c r="AX279" s="14" t="s">
        <v>79</v>
      </c>
      <c r="AY279" s="253" t="s">
        <v>161</v>
      </c>
    </row>
    <row r="280" s="2" customFormat="1" ht="24.15" customHeight="1">
      <c r="A280" s="40"/>
      <c r="B280" s="41"/>
      <c r="C280" s="215" t="s">
        <v>647</v>
      </c>
      <c r="D280" s="215" t="s">
        <v>163</v>
      </c>
      <c r="E280" s="216" t="s">
        <v>354</v>
      </c>
      <c r="F280" s="217" t="s">
        <v>355</v>
      </c>
      <c r="G280" s="218" t="s">
        <v>173</v>
      </c>
      <c r="H280" s="219">
        <v>22.190000000000001</v>
      </c>
      <c r="I280" s="220"/>
      <c r="J280" s="221">
        <f>ROUND(I280*H280,2)</f>
        <v>0</v>
      </c>
      <c r="K280" s="217" t="s">
        <v>19</v>
      </c>
      <c r="L280" s="46"/>
      <c r="M280" s="222" t="s">
        <v>19</v>
      </c>
      <c r="N280" s="223" t="s">
        <v>43</v>
      </c>
      <c r="O280" s="86"/>
      <c r="P280" s="224">
        <f>O280*H280</f>
        <v>0</v>
      </c>
      <c r="Q280" s="224">
        <v>1.54</v>
      </c>
      <c r="R280" s="224">
        <f>Q280*H280</f>
        <v>34.172600000000003</v>
      </c>
      <c r="S280" s="224">
        <v>0</v>
      </c>
      <c r="T280" s="225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6" t="s">
        <v>167</v>
      </c>
      <c r="AT280" s="226" t="s">
        <v>163</v>
      </c>
      <c r="AU280" s="226" t="s">
        <v>81</v>
      </c>
      <c r="AY280" s="19" t="s">
        <v>161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19" t="s">
        <v>79</v>
      </c>
      <c r="BK280" s="227">
        <f>ROUND(I280*H280,2)</f>
        <v>0</v>
      </c>
      <c r="BL280" s="19" t="s">
        <v>167</v>
      </c>
      <c r="BM280" s="226" t="s">
        <v>648</v>
      </c>
    </row>
    <row r="281" s="14" customFormat="1">
      <c r="A281" s="14"/>
      <c r="B281" s="243"/>
      <c r="C281" s="244"/>
      <c r="D281" s="228" t="s">
        <v>175</v>
      </c>
      <c r="E281" s="245" t="s">
        <v>19</v>
      </c>
      <c r="F281" s="246" t="s">
        <v>649</v>
      </c>
      <c r="G281" s="244"/>
      <c r="H281" s="247">
        <v>22.190000000000001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175</v>
      </c>
      <c r="AU281" s="253" t="s">
        <v>81</v>
      </c>
      <c r="AV281" s="14" t="s">
        <v>81</v>
      </c>
      <c r="AW281" s="14" t="s">
        <v>33</v>
      </c>
      <c r="AX281" s="14" t="s">
        <v>79</v>
      </c>
      <c r="AY281" s="253" t="s">
        <v>161</v>
      </c>
    </row>
    <row r="282" s="12" customFormat="1" ht="22.8" customHeight="1">
      <c r="A282" s="12"/>
      <c r="B282" s="199"/>
      <c r="C282" s="200"/>
      <c r="D282" s="201" t="s">
        <v>71</v>
      </c>
      <c r="E282" s="213" t="s">
        <v>212</v>
      </c>
      <c r="F282" s="213" t="s">
        <v>358</v>
      </c>
      <c r="G282" s="200"/>
      <c r="H282" s="200"/>
      <c r="I282" s="203"/>
      <c r="J282" s="214">
        <f>BK282</f>
        <v>0</v>
      </c>
      <c r="K282" s="200"/>
      <c r="L282" s="205"/>
      <c r="M282" s="206"/>
      <c r="N282" s="207"/>
      <c r="O282" s="207"/>
      <c r="P282" s="208">
        <f>SUM(P283:P292)</f>
        <v>0</v>
      </c>
      <c r="Q282" s="207"/>
      <c r="R282" s="208">
        <f>SUM(R283:R292)</f>
        <v>0.0032000000000000002</v>
      </c>
      <c r="S282" s="207"/>
      <c r="T282" s="209">
        <f>SUM(T283:T292)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0" t="s">
        <v>79</v>
      </c>
      <c r="AT282" s="211" t="s">
        <v>71</v>
      </c>
      <c r="AU282" s="211" t="s">
        <v>79</v>
      </c>
      <c r="AY282" s="210" t="s">
        <v>161</v>
      </c>
      <c r="BK282" s="212">
        <f>SUM(BK283:BK292)</f>
        <v>0</v>
      </c>
    </row>
    <row r="283" s="2" customFormat="1" ht="24.15" customHeight="1">
      <c r="A283" s="40"/>
      <c r="B283" s="41"/>
      <c r="C283" s="215" t="s">
        <v>650</v>
      </c>
      <c r="D283" s="215" t="s">
        <v>163</v>
      </c>
      <c r="E283" s="216" t="s">
        <v>360</v>
      </c>
      <c r="F283" s="217" t="s">
        <v>361</v>
      </c>
      <c r="G283" s="218" t="s">
        <v>362</v>
      </c>
      <c r="H283" s="219">
        <v>12</v>
      </c>
      <c r="I283" s="220"/>
      <c r="J283" s="221">
        <f>ROUND(I283*H283,2)</f>
        <v>0</v>
      </c>
      <c r="K283" s="217" t="s">
        <v>185</v>
      </c>
      <c r="L283" s="46"/>
      <c r="M283" s="222" t="s">
        <v>19</v>
      </c>
      <c r="N283" s="223" t="s">
        <v>43</v>
      </c>
      <c r="O283" s="86"/>
      <c r="P283" s="224">
        <f>O283*H283</f>
        <v>0</v>
      </c>
      <c r="Q283" s="224">
        <v>0</v>
      </c>
      <c r="R283" s="224">
        <f>Q283*H283</f>
        <v>0</v>
      </c>
      <c r="S283" s="224">
        <v>0</v>
      </c>
      <c r="T283" s="225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26" t="s">
        <v>167</v>
      </c>
      <c r="AT283" s="226" t="s">
        <v>163</v>
      </c>
      <c r="AU283" s="226" t="s">
        <v>81</v>
      </c>
      <c r="AY283" s="19" t="s">
        <v>161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19" t="s">
        <v>79</v>
      </c>
      <c r="BK283" s="227">
        <f>ROUND(I283*H283,2)</f>
        <v>0</v>
      </c>
      <c r="BL283" s="19" t="s">
        <v>167</v>
      </c>
      <c r="BM283" s="226" t="s">
        <v>651</v>
      </c>
    </row>
    <row r="284" s="2" customFormat="1">
      <c r="A284" s="40"/>
      <c r="B284" s="41"/>
      <c r="C284" s="42"/>
      <c r="D284" s="254" t="s">
        <v>187</v>
      </c>
      <c r="E284" s="42"/>
      <c r="F284" s="255" t="s">
        <v>364</v>
      </c>
      <c r="G284" s="42"/>
      <c r="H284" s="42"/>
      <c r="I284" s="230"/>
      <c r="J284" s="42"/>
      <c r="K284" s="42"/>
      <c r="L284" s="46"/>
      <c r="M284" s="231"/>
      <c r="N284" s="232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187</v>
      </c>
      <c r="AU284" s="19" t="s">
        <v>81</v>
      </c>
    </row>
    <row r="285" s="2" customFormat="1" ht="16.5" customHeight="1">
      <c r="A285" s="40"/>
      <c r="B285" s="41"/>
      <c r="C285" s="267" t="s">
        <v>652</v>
      </c>
      <c r="D285" s="267" t="s">
        <v>246</v>
      </c>
      <c r="E285" s="268" t="s">
        <v>366</v>
      </c>
      <c r="F285" s="269" t="s">
        <v>367</v>
      </c>
      <c r="G285" s="270" t="s">
        <v>362</v>
      </c>
      <c r="H285" s="271">
        <v>12</v>
      </c>
      <c r="I285" s="272"/>
      <c r="J285" s="273">
        <f>ROUND(I285*H285,2)</f>
        <v>0</v>
      </c>
      <c r="K285" s="269" t="s">
        <v>19</v>
      </c>
      <c r="L285" s="274"/>
      <c r="M285" s="275" t="s">
        <v>19</v>
      </c>
      <c r="N285" s="276" t="s">
        <v>43</v>
      </c>
      <c r="O285" s="86"/>
      <c r="P285" s="224">
        <f>O285*H285</f>
        <v>0</v>
      </c>
      <c r="Q285" s="224">
        <v>0</v>
      </c>
      <c r="R285" s="224">
        <f>Q285*H285</f>
        <v>0</v>
      </c>
      <c r="S285" s="224">
        <v>0</v>
      </c>
      <c r="T285" s="225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26" t="s">
        <v>212</v>
      </c>
      <c r="AT285" s="226" t="s">
        <v>246</v>
      </c>
      <c r="AU285" s="226" t="s">
        <v>81</v>
      </c>
      <c r="AY285" s="19" t="s">
        <v>161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19" t="s">
        <v>79</v>
      </c>
      <c r="BK285" s="227">
        <f>ROUND(I285*H285,2)</f>
        <v>0</v>
      </c>
      <c r="BL285" s="19" t="s">
        <v>167</v>
      </c>
      <c r="BM285" s="226" t="s">
        <v>653</v>
      </c>
    </row>
    <row r="286" s="14" customFormat="1">
      <c r="A286" s="14"/>
      <c r="B286" s="243"/>
      <c r="C286" s="244"/>
      <c r="D286" s="228" t="s">
        <v>175</v>
      </c>
      <c r="E286" s="245" t="s">
        <v>19</v>
      </c>
      <c r="F286" s="246" t="s">
        <v>654</v>
      </c>
      <c r="G286" s="244"/>
      <c r="H286" s="247">
        <v>12</v>
      </c>
      <c r="I286" s="248"/>
      <c r="J286" s="244"/>
      <c r="K286" s="244"/>
      <c r="L286" s="249"/>
      <c r="M286" s="250"/>
      <c r="N286" s="251"/>
      <c r="O286" s="251"/>
      <c r="P286" s="251"/>
      <c r="Q286" s="251"/>
      <c r="R286" s="251"/>
      <c r="S286" s="251"/>
      <c r="T286" s="25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3" t="s">
        <v>175</v>
      </c>
      <c r="AU286" s="253" t="s">
        <v>81</v>
      </c>
      <c r="AV286" s="14" t="s">
        <v>81</v>
      </c>
      <c r="AW286" s="14" t="s">
        <v>33</v>
      </c>
      <c r="AX286" s="14" t="s">
        <v>79</v>
      </c>
      <c r="AY286" s="253" t="s">
        <v>161</v>
      </c>
    </row>
    <row r="287" s="2" customFormat="1" ht="24.15" customHeight="1">
      <c r="A287" s="40"/>
      <c r="B287" s="41"/>
      <c r="C287" s="215" t="s">
        <v>655</v>
      </c>
      <c r="D287" s="215" t="s">
        <v>163</v>
      </c>
      <c r="E287" s="216" t="s">
        <v>371</v>
      </c>
      <c r="F287" s="217" t="s">
        <v>372</v>
      </c>
      <c r="G287" s="218" t="s">
        <v>362</v>
      </c>
      <c r="H287" s="219">
        <v>6</v>
      </c>
      <c r="I287" s="220"/>
      <c r="J287" s="221">
        <f>ROUND(I287*H287,2)</f>
        <v>0</v>
      </c>
      <c r="K287" s="217" t="s">
        <v>185</v>
      </c>
      <c r="L287" s="46"/>
      <c r="M287" s="222" t="s">
        <v>19</v>
      </c>
      <c r="N287" s="223" t="s">
        <v>43</v>
      </c>
      <c r="O287" s="86"/>
      <c r="P287" s="224">
        <f>O287*H287</f>
        <v>0</v>
      </c>
      <c r="Q287" s="224">
        <v>0</v>
      </c>
      <c r="R287" s="224">
        <f>Q287*H287</f>
        <v>0</v>
      </c>
      <c r="S287" s="224">
        <v>0</v>
      </c>
      <c r="T287" s="225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6" t="s">
        <v>167</v>
      </c>
      <c r="AT287" s="226" t="s">
        <v>163</v>
      </c>
      <c r="AU287" s="226" t="s">
        <v>81</v>
      </c>
      <c r="AY287" s="19" t="s">
        <v>161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19" t="s">
        <v>79</v>
      </c>
      <c r="BK287" s="227">
        <f>ROUND(I287*H287,2)</f>
        <v>0</v>
      </c>
      <c r="BL287" s="19" t="s">
        <v>167</v>
      </c>
      <c r="BM287" s="226" t="s">
        <v>656</v>
      </c>
    </row>
    <row r="288" s="2" customFormat="1">
      <c r="A288" s="40"/>
      <c r="B288" s="41"/>
      <c r="C288" s="42"/>
      <c r="D288" s="254" t="s">
        <v>187</v>
      </c>
      <c r="E288" s="42"/>
      <c r="F288" s="255" t="s">
        <v>374</v>
      </c>
      <c r="G288" s="42"/>
      <c r="H288" s="42"/>
      <c r="I288" s="230"/>
      <c r="J288" s="42"/>
      <c r="K288" s="42"/>
      <c r="L288" s="46"/>
      <c r="M288" s="231"/>
      <c r="N288" s="232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187</v>
      </c>
      <c r="AU288" s="19" t="s">
        <v>81</v>
      </c>
    </row>
    <row r="289" s="2" customFormat="1" ht="16.5" customHeight="1">
      <c r="A289" s="40"/>
      <c r="B289" s="41"/>
      <c r="C289" s="267" t="s">
        <v>657</v>
      </c>
      <c r="D289" s="267" t="s">
        <v>246</v>
      </c>
      <c r="E289" s="268" t="s">
        <v>376</v>
      </c>
      <c r="F289" s="269" t="s">
        <v>377</v>
      </c>
      <c r="G289" s="270" t="s">
        <v>362</v>
      </c>
      <c r="H289" s="271">
        <v>6</v>
      </c>
      <c r="I289" s="272"/>
      <c r="J289" s="273">
        <f>ROUND(I289*H289,2)</f>
        <v>0</v>
      </c>
      <c r="K289" s="269" t="s">
        <v>19</v>
      </c>
      <c r="L289" s="274"/>
      <c r="M289" s="275" t="s">
        <v>19</v>
      </c>
      <c r="N289" s="276" t="s">
        <v>43</v>
      </c>
      <c r="O289" s="86"/>
      <c r="P289" s="224">
        <f>O289*H289</f>
        <v>0</v>
      </c>
      <c r="Q289" s="224">
        <v>0.00050000000000000001</v>
      </c>
      <c r="R289" s="224">
        <f>Q289*H289</f>
        <v>0.0030000000000000001</v>
      </c>
      <c r="S289" s="224">
        <v>0</v>
      </c>
      <c r="T289" s="225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26" t="s">
        <v>212</v>
      </c>
      <c r="AT289" s="226" t="s">
        <v>246</v>
      </c>
      <c r="AU289" s="226" t="s">
        <v>81</v>
      </c>
      <c r="AY289" s="19" t="s">
        <v>161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19" t="s">
        <v>79</v>
      </c>
      <c r="BK289" s="227">
        <f>ROUND(I289*H289,2)</f>
        <v>0</v>
      </c>
      <c r="BL289" s="19" t="s">
        <v>167</v>
      </c>
      <c r="BM289" s="226" t="s">
        <v>658</v>
      </c>
    </row>
    <row r="290" s="2" customFormat="1" ht="24.15" customHeight="1">
      <c r="A290" s="40"/>
      <c r="B290" s="41"/>
      <c r="C290" s="215" t="s">
        <v>659</v>
      </c>
      <c r="D290" s="215" t="s">
        <v>163</v>
      </c>
      <c r="E290" s="216" t="s">
        <v>380</v>
      </c>
      <c r="F290" s="217" t="s">
        <v>361</v>
      </c>
      <c r="G290" s="218" t="s">
        <v>362</v>
      </c>
      <c r="H290" s="219">
        <v>2</v>
      </c>
      <c r="I290" s="220"/>
      <c r="J290" s="221">
        <f>ROUND(I290*H290,2)</f>
        <v>0</v>
      </c>
      <c r="K290" s="217" t="s">
        <v>185</v>
      </c>
      <c r="L290" s="46"/>
      <c r="M290" s="222" t="s">
        <v>19</v>
      </c>
      <c r="N290" s="223" t="s">
        <v>43</v>
      </c>
      <c r="O290" s="86"/>
      <c r="P290" s="224">
        <f>O290*H290</f>
        <v>0</v>
      </c>
      <c r="Q290" s="224">
        <v>0</v>
      </c>
      <c r="R290" s="224">
        <f>Q290*H290</f>
        <v>0</v>
      </c>
      <c r="S290" s="224">
        <v>0</v>
      </c>
      <c r="T290" s="225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26" t="s">
        <v>167</v>
      </c>
      <c r="AT290" s="226" t="s">
        <v>163</v>
      </c>
      <c r="AU290" s="226" t="s">
        <v>81</v>
      </c>
      <c r="AY290" s="19" t="s">
        <v>161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19" t="s">
        <v>79</v>
      </c>
      <c r="BK290" s="227">
        <f>ROUND(I290*H290,2)</f>
        <v>0</v>
      </c>
      <c r="BL290" s="19" t="s">
        <v>167</v>
      </c>
      <c r="BM290" s="226" t="s">
        <v>660</v>
      </c>
    </row>
    <row r="291" s="2" customFormat="1">
      <c r="A291" s="40"/>
      <c r="B291" s="41"/>
      <c r="C291" s="42"/>
      <c r="D291" s="254" t="s">
        <v>187</v>
      </c>
      <c r="E291" s="42"/>
      <c r="F291" s="255" t="s">
        <v>382</v>
      </c>
      <c r="G291" s="42"/>
      <c r="H291" s="42"/>
      <c r="I291" s="230"/>
      <c r="J291" s="42"/>
      <c r="K291" s="42"/>
      <c r="L291" s="46"/>
      <c r="M291" s="231"/>
      <c r="N291" s="232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187</v>
      </c>
      <c r="AU291" s="19" t="s">
        <v>81</v>
      </c>
    </row>
    <row r="292" s="2" customFormat="1" ht="16.5" customHeight="1">
      <c r="A292" s="40"/>
      <c r="B292" s="41"/>
      <c r="C292" s="267" t="s">
        <v>661</v>
      </c>
      <c r="D292" s="267" t="s">
        <v>246</v>
      </c>
      <c r="E292" s="268" t="s">
        <v>384</v>
      </c>
      <c r="F292" s="269" t="s">
        <v>385</v>
      </c>
      <c r="G292" s="270" t="s">
        <v>362</v>
      </c>
      <c r="H292" s="271">
        <v>2</v>
      </c>
      <c r="I292" s="272"/>
      <c r="J292" s="273">
        <f>ROUND(I292*H292,2)</f>
        <v>0</v>
      </c>
      <c r="K292" s="269" t="s">
        <v>19</v>
      </c>
      <c r="L292" s="274"/>
      <c r="M292" s="275" t="s">
        <v>19</v>
      </c>
      <c r="N292" s="276" t="s">
        <v>43</v>
      </c>
      <c r="O292" s="86"/>
      <c r="P292" s="224">
        <f>O292*H292</f>
        <v>0</v>
      </c>
      <c r="Q292" s="224">
        <v>0.00010000000000000001</v>
      </c>
      <c r="R292" s="224">
        <f>Q292*H292</f>
        <v>0.00020000000000000001</v>
      </c>
      <c r="S292" s="224">
        <v>0</v>
      </c>
      <c r="T292" s="225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26" t="s">
        <v>212</v>
      </c>
      <c r="AT292" s="226" t="s">
        <v>246</v>
      </c>
      <c r="AU292" s="226" t="s">
        <v>81</v>
      </c>
      <c r="AY292" s="19" t="s">
        <v>161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19" t="s">
        <v>79</v>
      </c>
      <c r="BK292" s="227">
        <f>ROUND(I292*H292,2)</f>
        <v>0</v>
      </c>
      <c r="BL292" s="19" t="s">
        <v>167</v>
      </c>
      <c r="BM292" s="226" t="s">
        <v>662</v>
      </c>
    </row>
    <row r="293" s="12" customFormat="1" ht="22.8" customHeight="1">
      <c r="A293" s="12"/>
      <c r="B293" s="199"/>
      <c r="C293" s="200"/>
      <c r="D293" s="201" t="s">
        <v>71</v>
      </c>
      <c r="E293" s="213" t="s">
        <v>217</v>
      </c>
      <c r="F293" s="213" t="s">
        <v>387</v>
      </c>
      <c r="G293" s="200"/>
      <c r="H293" s="200"/>
      <c r="I293" s="203"/>
      <c r="J293" s="214">
        <f>BK293</f>
        <v>0</v>
      </c>
      <c r="K293" s="200"/>
      <c r="L293" s="205"/>
      <c r="M293" s="206"/>
      <c r="N293" s="207"/>
      <c r="O293" s="207"/>
      <c r="P293" s="208">
        <f>SUM(P294:P328)</f>
        <v>0</v>
      </c>
      <c r="Q293" s="207"/>
      <c r="R293" s="208">
        <f>SUM(R294:R328)</f>
        <v>1.4263718000000001</v>
      </c>
      <c r="S293" s="207"/>
      <c r="T293" s="209">
        <f>SUM(T294:T328)</f>
        <v>10.622043000000002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10" t="s">
        <v>79</v>
      </c>
      <c r="AT293" s="211" t="s">
        <v>71</v>
      </c>
      <c r="AU293" s="211" t="s">
        <v>79</v>
      </c>
      <c r="AY293" s="210" t="s">
        <v>161</v>
      </c>
      <c r="BK293" s="212">
        <f>SUM(BK294:BK328)</f>
        <v>0</v>
      </c>
    </row>
    <row r="294" s="2" customFormat="1" ht="24.15" customHeight="1">
      <c r="A294" s="40"/>
      <c r="B294" s="41"/>
      <c r="C294" s="215" t="s">
        <v>663</v>
      </c>
      <c r="D294" s="215" t="s">
        <v>163</v>
      </c>
      <c r="E294" s="216" t="s">
        <v>664</v>
      </c>
      <c r="F294" s="217" t="s">
        <v>665</v>
      </c>
      <c r="G294" s="218" t="s">
        <v>290</v>
      </c>
      <c r="H294" s="219">
        <v>36</v>
      </c>
      <c r="I294" s="220"/>
      <c r="J294" s="221">
        <f>ROUND(I294*H294,2)</f>
        <v>0</v>
      </c>
      <c r="K294" s="217" t="s">
        <v>185</v>
      </c>
      <c r="L294" s="46"/>
      <c r="M294" s="222" t="s">
        <v>19</v>
      </c>
      <c r="N294" s="223" t="s">
        <v>43</v>
      </c>
      <c r="O294" s="86"/>
      <c r="P294" s="224">
        <f>O294*H294</f>
        <v>0</v>
      </c>
      <c r="Q294" s="224">
        <v>0</v>
      </c>
      <c r="R294" s="224">
        <f>Q294*H294</f>
        <v>0</v>
      </c>
      <c r="S294" s="224">
        <v>0.059999999999999998</v>
      </c>
      <c r="T294" s="225">
        <f>S294*H294</f>
        <v>2.1600000000000001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26" t="s">
        <v>167</v>
      </c>
      <c r="AT294" s="226" t="s">
        <v>163</v>
      </c>
      <c r="AU294" s="226" t="s">
        <v>81</v>
      </c>
      <c r="AY294" s="19" t="s">
        <v>161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19" t="s">
        <v>79</v>
      </c>
      <c r="BK294" s="227">
        <f>ROUND(I294*H294,2)</f>
        <v>0</v>
      </c>
      <c r="BL294" s="19" t="s">
        <v>167</v>
      </c>
      <c r="BM294" s="226" t="s">
        <v>666</v>
      </c>
    </row>
    <row r="295" s="2" customFormat="1">
      <c r="A295" s="40"/>
      <c r="B295" s="41"/>
      <c r="C295" s="42"/>
      <c r="D295" s="254" t="s">
        <v>187</v>
      </c>
      <c r="E295" s="42"/>
      <c r="F295" s="255" t="s">
        <v>667</v>
      </c>
      <c r="G295" s="42"/>
      <c r="H295" s="42"/>
      <c r="I295" s="230"/>
      <c r="J295" s="42"/>
      <c r="K295" s="42"/>
      <c r="L295" s="46"/>
      <c r="M295" s="231"/>
      <c r="N295" s="232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187</v>
      </c>
      <c r="AU295" s="19" t="s">
        <v>81</v>
      </c>
    </row>
    <row r="296" s="13" customFormat="1">
      <c r="A296" s="13"/>
      <c r="B296" s="233"/>
      <c r="C296" s="234"/>
      <c r="D296" s="228" t="s">
        <v>175</v>
      </c>
      <c r="E296" s="235" t="s">
        <v>19</v>
      </c>
      <c r="F296" s="236" t="s">
        <v>668</v>
      </c>
      <c r="G296" s="234"/>
      <c r="H296" s="235" t="s">
        <v>19</v>
      </c>
      <c r="I296" s="237"/>
      <c r="J296" s="234"/>
      <c r="K296" s="234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175</v>
      </c>
      <c r="AU296" s="242" t="s">
        <v>81</v>
      </c>
      <c r="AV296" s="13" t="s">
        <v>79</v>
      </c>
      <c r="AW296" s="13" t="s">
        <v>33</v>
      </c>
      <c r="AX296" s="13" t="s">
        <v>72</v>
      </c>
      <c r="AY296" s="242" t="s">
        <v>161</v>
      </c>
    </row>
    <row r="297" s="14" customFormat="1">
      <c r="A297" s="14"/>
      <c r="B297" s="243"/>
      <c r="C297" s="244"/>
      <c r="D297" s="228" t="s">
        <v>175</v>
      </c>
      <c r="E297" s="245" t="s">
        <v>19</v>
      </c>
      <c r="F297" s="246" t="s">
        <v>669</v>
      </c>
      <c r="G297" s="244"/>
      <c r="H297" s="247">
        <v>36</v>
      </c>
      <c r="I297" s="248"/>
      <c r="J297" s="244"/>
      <c r="K297" s="244"/>
      <c r="L297" s="249"/>
      <c r="M297" s="250"/>
      <c r="N297" s="251"/>
      <c r="O297" s="251"/>
      <c r="P297" s="251"/>
      <c r="Q297" s="251"/>
      <c r="R297" s="251"/>
      <c r="S297" s="251"/>
      <c r="T297" s="25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3" t="s">
        <v>175</v>
      </c>
      <c r="AU297" s="253" t="s">
        <v>81</v>
      </c>
      <c r="AV297" s="14" t="s">
        <v>81</v>
      </c>
      <c r="AW297" s="14" t="s">
        <v>33</v>
      </c>
      <c r="AX297" s="14" t="s">
        <v>79</v>
      </c>
      <c r="AY297" s="253" t="s">
        <v>161</v>
      </c>
    </row>
    <row r="298" s="2" customFormat="1" ht="24.15" customHeight="1">
      <c r="A298" s="40"/>
      <c r="B298" s="41"/>
      <c r="C298" s="215" t="s">
        <v>670</v>
      </c>
      <c r="D298" s="215" t="s">
        <v>163</v>
      </c>
      <c r="E298" s="216" t="s">
        <v>671</v>
      </c>
      <c r="F298" s="217" t="s">
        <v>672</v>
      </c>
      <c r="G298" s="218" t="s">
        <v>290</v>
      </c>
      <c r="H298" s="219">
        <v>14.539999999999999</v>
      </c>
      <c r="I298" s="220"/>
      <c r="J298" s="221">
        <f>ROUND(I298*H298,2)</f>
        <v>0</v>
      </c>
      <c r="K298" s="217" t="s">
        <v>185</v>
      </c>
      <c r="L298" s="46"/>
      <c r="M298" s="222" t="s">
        <v>19</v>
      </c>
      <c r="N298" s="223" t="s">
        <v>43</v>
      </c>
      <c r="O298" s="86"/>
      <c r="P298" s="224">
        <f>O298*H298</f>
        <v>0</v>
      </c>
      <c r="Q298" s="224">
        <v>8.0000000000000007E-05</v>
      </c>
      <c r="R298" s="224">
        <f>Q298*H298</f>
        <v>0.0011632000000000001</v>
      </c>
      <c r="S298" s="224">
        <v>0</v>
      </c>
      <c r="T298" s="225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26" t="s">
        <v>167</v>
      </c>
      <c r="AT298" s="226" t="s">
        <v>163</v>
      </c>
      <c r="AU298" s="226" t="s">
        <v>81</v>
      </c>
      <c r="AY298" s="19" t="s">
        <v>161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19" t="s">
        <v>79</v>
      </c>
      <c r="BK298" s="227">
        <f>ROUND(I298*H298,2)</f>
        <v>0</v>
      </c>
      <c r="BL298" s="19" t="s">
        <v>167</v>
      </c>
      <c r="BM298" s="226" t="s">
        <v>673</v>
      </c>
    </row>
    <row r="299" s="2" customFormat="1">
      <c r="A299" s="40"/>
      <c r="B299" s="41"/>
      <c r="C299" s="42"/>
      <c r="D299" s="254" t="s">
        <v>187</v>
      </c>
      <c r="E299" s="42"/>
      <c r="F299" s="255" t="s">
        <v>674</v>
      </c>
      <c r="G299" s="42"/>
      <c r="H299" s="42"/>
      <c r="I299" s="230"/>
      <c r="J299" s="42"/>
      <c r="K299" s="42"/>
      <c r="L299" s="46"/>
      <c r="M299" s="231"/>
      <c r="N299" s="232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187</v>
      </c>
      <c r="AU299" s="19" t="s">
        <v>81</v>
      </c>
    </row>
    <row r="300" s="14" customFormat="1">
      <c r="A300" s="14"/>
      <c r="B300" s="243"/>
      <c r="C300" s="244"/>
      <c r="D300" s="228" t="s">
        <v>175</v>
      </c>
      <c r="E300" s="245" t="s">
        <v>19</v>
      </c>
      <c r="F300" s="246" t="s">
        <v>675</v>
      </c>
      <c r="G300" s="244"/>
      <c r="H300" s="247">
        <v>14.539999999999999</v>
      </c>
      <c r="I300" s="248"/>
      <c r="J300" s="244"/>
      <c r="K300" s="244"/>
      <c r="L300" s="249"/>
      <c r="M300" s="250"/>
      <c r="N300" s="251"/>
      <c r="O300" s="251"/>
      <c r="P300" s="251"/>
      <c r="Q300" s="251"/>
      <c r="R300" s="251"/>
      <c r="S300" s="251"/>
      <c r="T300" s="25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3" t="s">
        <v>175</v>
      </c>
      <c r="AU300" s="253" t="s">
        <v>81</v>
      </c>
      <c r="AV300" s="14" t="s">
        <v>81</v>
      </c>
      <c r="AW300" s="14" t="s">
        <v>33</v>
      </c>
      <c r="AX300" s="14" t="s">
        <v>79</v>
      </c>
      <c r="AY300" s="253" t="s">
        <v>161</v>
      </c>
    </row>
    <row r="301" s="2" customFormat="1" ht="16.5" customHeight="1">
      <c r="A301" s="40"/>
      <c r="B301" s="41"/>
      <c r="C301" s="215" t="s">
        <v>676</v>
      </c>
      <c r="D301" s="215" t="s">
        <v>163</v>
      </c>
      <c r="E301" s="216" t="s">
        <v>677</v>
      </c>
      <c r="F301" s="217" t="s">
        <v>678</v>
      </c>
      <c r="G301" s="218" t="s">
        <v>241</v>
      </c>
      <c r="H301" s="219">
        <v>2.617</v>
      </c>
      <c r="I301" s="220"/>
      <c r="J301" s="221">
        <f>ROUND(I301*H301,2)</f>
        <v>0</v>
      </c>
      <c r="K301" s="217" t="s">
        <v>185</v>
      </c>
      <c r="L301" s="46"/>
      <c r="M301" s="222" t="s">
        <v>19</v>
      </c>
      <c r="N301" s="223" t="s">
        <v>43</v>
      </c>
      <c r="O301" s="86"/>
      <c r="P301" s="224">
        <f>O301*H301</f>
        <v>0</v>
      </c>
      <c r="Q301" s="224">
        <v>0</v>
      </c>
      <c r="R301" s="224">
        <f>Q301*H301</f>
        <v>0</v>
      </c>
      <c r="S301" s="224">
        <v>0.35499999999999998</v>
      </c>
      <c r="T301" s="225">
        <f>S301*H301</f>
        <v>0.92903499999999994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26" t="s">
        <v>167</v>
      </c>
      <c r="AT301" s="226" t="s">
        <v>163</v>
      </c>
      <c r="AU301" s="226" t="s">
        <v>81</v>
      </c>
      <c r="AY301" s="19" t="s">
        <v>161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19" t="s">
        <v>79</v>
      </c>
      <c r="BK301" s="227">
        <f>ROUND(I301*H301,2)</f>
        <v>0</v>
      </c>
      <c r="BL301" s="19" t="s">
        <v>167</v>
      </c>
      <c r="BM301" s="226" t="s">
        <v>679</v>
      </c>
    </row>
    <row r="302" s="2" customFormat="1">
      <c r="A302" s="40"/>
      <c r="B302" s="41"/>
      <c r="C302" s="42"/>
      <c r="D302" s="254" t="s">
        <v>187</v>
      </c>
      <c r="E302" s="42"/>
      <c r="F302" s="255" t="s">
        <v>680</v>
      </c>
      <c r="G302" s="42"/>
      <c r="H302" s="42"/>
      <c r="I302" s="230"/>
      <c r="J302" s="42"/>
      <c r="K302" s="42"/>
      <c r="L302" s="46"/>
      <c r="M302" s="231"/>
      <c r="N302" s="232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187</v>
      </c>
      <c r="AU302" s="19" t="s">
        <v>81</v>
      </c>
    </row>
    <row r="303" s="13" customFormat="1">
      <c r="A303" s="13"/>
      <c r="B303" s="233"/>
      <c r="C303" s="234"/>
      <c r="D303" s="228" t="s">
        <v>175</v>
      </c>
      <c r="E303" s="235" t="s">
        <v>19</v>
      </c>
      <c r="F303" s="236" t="s">
        <v>681</v>
      </c>
      <c r="G303" s="234"/>
      <c r="H303" s="235" t="s">
        <v>19</v>
      </c>
      <c r="I303" s="237"/>
      <c r="J303" s="234"/>
      <c r="K303" s="234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175</v>
      </c>
      <c r="AU303" s="242" t="s">
        <v>81</v>
      </c>
      <c r="AV303" s="13" t="s">
        <v>79</v>
      </c>
      <c r="AW303" s="13" t="s">
        <v>33</v>
      </c>
      <c r="AX303" s="13" t="s">
        <v>72</v>
      </c>
      <c r="AY303" s="242" t="s">
        <v>161</v>
      </c>
    </row>
    <row r="304" s="14" customFormat="1">
      <c r="A304" s="14"/>
      <c r="B304" s="243"/>
      <c r="C304" s="244"/>
      <c r="D304" s="228" t="s">
        <v>175</v>
      </c>
      <c r="E304" s="245" t="s">
        <v>19</v>
      </c>
      <c r="F304" s="246" t="s">
        <v>682</v>
      </c>
      <c r="G304" s="244"/>
      <c r="H304" s="247">
        <v>2.617</v>
      </c>
      <c r="I304" s="248"/>
      <c r="J304" s="244"/>
      <c r="K304" s="244"/>
      <c r="L304" s="249"/>
      <c r="M304" s="250"/>
      <c r="N304" s="251"/>
      <c r="O304" s="251"/>
      <c r="P304" s="251"/>
      <c r="Q304" s="251"/>
      <c r="R304" s="251"/>
      <c r="S304" s="251"/>
      <c r="T304" s="25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3" t="s">
        <v>175</v>
      </c>
      <c r="AU304" s="253" t="s">
        <v>81</v>
      </c>
      <c r="AV304" s="14" t="s">
        <v>81</v>
      </c>
      <c r="AW304" s="14" t="s">
        <v>33</v>
      </c>
      <c r="AX304" s="14" t="s">
        <v>79</v>
      </c>
      <c r="AY304" s="253" t="s">
        <v>161</v>
      </c>
    </row>
    <row r="305" s="2" customFormat="1" ht="16.5" customHeight="1">
      <c r="A305" s="40"/>
      <c r="B305" s="41"/>
      <c r="C305" s="215" t="s">
        <v>683</v>
      </c>
      <c r="D305" s="215" t="s">
        <v>163</v>
      </c>
      <c r="E305" s="216" t="s">
        <v>403</v>
      </c>
      <c r="F305" s="217" t="s">
        <v>404</v>
      </c>
      <c r="G305" s="218" t="s">
        <v>241</v>
      </c>
      <c r="H305" s="219">
        <v>31.988</v>
      </c>
      <c r="I305" s="220"/>
      <c r="J305" s="221">
        <f>ROUND(I305*H305,2)</f>
        <v>0</v>
      </c>
      <c r="K305" s="217" t="s">
        <v>185</v>
      </c>
      <c r="L305" s="46"/>
      <c r="M305" s="222" t="s">
        <v>19</v>
      </c>
      <c r="N305" s="223" t="s">
        <v>43</v>
      </c>
      <c r="O305" s="86"/>
      <c r="P305" s="224">
        <f>O305*H305</f>
        <v>0</v>
      </c>
      <c r="Q305" s="224">
        <v>0</v>
      </c>
      <c r="R305" s="224">
        <f>Q305*H305</f>
        <v>0</v>
      </c>
      <c r="S305" s="224">
        <v>0.066000000000000003</v>
      </c>
      <c r="T305" s="225">
        <f>S305*H305</f>
        <v>2.111208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26" t="s">
        <v>167</v>
      </c>
      <c r="AT305" s="226" t="s">
        <v>163</v>
      </c>
      <c r="AU305" s="226" t="s">
        <v>81</v>
      </c>
      <c r="AY305" s="19" t="s">
        <v>161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19" t="s">
        <v>79</v>
      </c>
      <c r="BK305" s="227">
        <f>ROUND(I305*H305,2)</f>
        <v>0</v>
      </c>
      <c r="BL305" s="19" t="s">
        <v>167</v>
      </c>
      <c r="BM305" s="226" t="s">
        <v>405</v>
      </c>
    </row>
    <row r="306" s="2" customFormat="1">
      <c r="A306" s="40"/>
      <c r="B306" s="41"/>
      <c r="C306" s="42"/>
      <c r="D306" s="254" t="s">
        <v>187</v>
      </c>
      <c r="E306" s="42"/>
      <c r="F306" s="255" t="s">
        <v>406</v>
      </c>
      <c r="G306" s="42"/>
      <c r="H306" s="42"/>
      <c r="I306" s="230"/>
      <c r="J306" s="42"/>
      <c r="K306" s="42"/>
      <c r="L306" s="46"/>
      <c r="M306" s="231"/>
      <c r="N306" s="232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187</v>
      </c>
      <c r="AU306" s="19" t="s">
        <v>81</v>
      </c>
    </row>
    <row r="307" s="13" customFormat="1">
      <c r="A307" s="13"/>
      <c r="B307" s="233"/>
      <c r="C307" s="234"/>
      <c r="D307" s="228" t="s">
        <v>175</v>
      </c>
      <c r="E307" s="235" t="s">
        <v>19</v>
      </c>
      <c r="F307" s="236" t="s">
        <v>407</v>
      </c>
      <c r="G307" s="234"/>
      <c r="H307" s="235" t="s">
        <v>19</v>
      </c>
      <c r="I307" s="237"/>
      <c r="J307" s="234"/>
      <c r="K307" s="234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175</v>
      </c>
      <c r="AU307" s="242" t="s">
        <v>81</v>
      </c>
      <c r="AV307" s="13" t="s">
        <v>79</v>
      </c>
      <c r="AW307" s="13" t="s">
        <v>33</v>
      </c>
      <c r="AX307" s="13" t="s">
        <v>72</v>
      </c>
      <c r="AY307" s="242" t="s">
        <v>161</v>
      </c>
    </row>
    <row r="308" s="14" customFormat="1">
      <c r="A308" s="14"/>
      <c r="B308" s="243"/>
      <c r="C308" s="244"/>
      <c r="D308" s="228" t="s">
        <v>175</v>
      </c>
      <c r="E308" s="245" t="s">
        <v>19</v>
      </c>
      <c r="F308" s="246" t="s">
        <v>684</v>
      </c>
      <c r="G308" s="244"/>
      <c r="H308" s="247">
        <v>31.988</v>
      </c>
      <c r="I308" s="248"/>
      <c r="J308" s="244"/>
      <c r="K308" s="244"/>
      <c r="L308" s="249"/>
      <c r="M308" s="250"/>
      <c r="N308" s="251"/>
      <c r="O308" s="251"/>
      <c r="P308" s="251"/>
      <c r="Q308" s="251"/>
      <c r="R308" s="251"/>
      <c r="S308" s="251"/>
      <c r="T308" s="25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3" t="s">
        <v>175</v>
      </c>
      <c r="AU308" s="253" t="s">
        <v>81</v>
      </c>
      <c r="AV308" s="14" t="s">
        <v>81</v>
      </c>
      <c r="AW308" s="14" t="s">
        <v>33</v>
      </c>
      <c r="AX308" s="14" t="s">
        <v>79</v>
      </c>
      <c r="AY308" s="253" t="s">
        <v>161</v>
      </c>
    </row>
    <row r="309" s="2" customFormat="1" ht="16.5" customHeight="1">
      <c r="A309" s="40"/>
      <c r="B309" s="41"/>
      <c r="C309" s="215" t="s">
        <v>685</v>
      </c>
      <c r="D309" s="215" t="s">
        <v>163</v>
      </c>
      <c r="E309" s="216" t="s">
        <v>410</v>
      </c>
      <c r="F309" s="217" t="s">
        <v>411</v>
      </c>
      <c r="G309" s="218" t="s">
        <v>241</v>
      </c>
      <c r="H309" s="219">
        <v>31.988</v>
      </c>
      <c r="I309" s="220"/>
      <c r="J309" s="221">
        <f>ROUND(I309*H309,2)</f>
        <v>0</v>
      </c>
      <c r="K309" s="217" t="s">
        <v>185</v>
      </c>
      <c r="L309" s="46"/>
      <c r="M309" s="222" t="s">
        <v>19</v>
      </c>
      <c r="N309" s="223" t="s">
        <v>43</v>
      </c>
      <c r="O309" s="86"/>
      <c r="P309" s="224">
        <f>O309*H309</f>
        <v>0</v>
      </c>
      <c r="Q309" s="224">
        <v>0</v>
      </c>
      <c r="R309" s="224">
        <f>Q309*H309</f>
        <v>0</v>
      </c>
      <c r="S309" s="224">
        <v>0.059999999999999998</v>
      </c>
      <c r="T309" s="225">
        <f>S309*H309</f>
        <v>1.9192799999999999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26" t="s">
        <v>167</v>
      </c>
      <c r="AT309" s="226" t="s">
        <v>163</v>
      </c>
      <c r="AU309" s="226" t="s">
        <v>81</v>
      </c>
      <c r="AY309" s="19" t="s">
        <v>161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19" t="s">
        <v>79</v>
      </c>
      <c r="BK309" s="227">
        <f>ROUND(I309*H309,2)</f>
        <v>0</v>
      </c>
      <c r="BL309" s="19" t="s">
        <v>167</v>
      </c>
      <c r="BM309" s="226" t="s">
        <v>412</v>
      </c>
    </row>
    <row r="310" s="2" customFormat="1">
      <c r="A310" s="40"/>
      <c r="B310" s="41"/>
      <c r="C310" s="42"/>
      <c r="D310" s="254" t="s">
        <v>187</v>
      </c>
      <c r="E310" s="42"/>
      <c r="F310" s="255" t="s">
        <v>413</v>
      </c>
      <c r="G310" s="42"/>
      <c r="H310" s="42"/>
      <c r="I310" s="230"/>
      <c r="J310" s="42"/>
      <c r="K310" s="42"/>
      <c r="L310" s="46"/>
      <c r="M310" s="231"/>
      <c r="N310" s="232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187</v>
      </c>
      <c r="AU310" s="19" t="s">
        <v>81</v>
      </c>
    </row>
    <row r="311" s="2" customFormat="1" ht="21.75" customHeight="1">
      <c r="A311" s="40"/>
      <c r="B311" s="41"/>
      <c r="C311" s="215" t="s">
        <v>686</v>
      </c>
      <c r="D311" s="215" t="s">
        <v>163</v>
      </c>
      <c r="E311" s="216" t="s">
        <v>415</v>
      </c>
      <c r="F311" s="217" t="s">
        <v>416</v>
      </c>
      <c r="G311" s="218" t="s">
        <v>241</v>
      </c>
      <c r="H311" s="219">
        <v>49.436</v>
      </c>
      <c r="I311" s="220"/>
      <c r="J311" s="221">
        <f>ROUND(I311*H311,2)</f>
        <v>0</v>
      </c>
      <c r="K311" s="217" t="s">
        <v>185</v>
      </c>
      <c r="L311" s="46"/>
      <c r="M311" s="222" t="s">
        <v>19</v>
      </c>
      <c r="N311" s="223" t="s">
        <v>43</v>
      </c>
      <c r="O311" s="86"/>
      <c r="P311" s="224">
        <f>O311*H311</f>
        <v>0</v>
      </c>
      <c r="Q311" s="224">
        <v>0</v>
      </c>
      <c r="R311" s="224">
        <f>Q311*H311</f>
        <v>0</v>
      </c>
      <c r="S311" s="224">
        <v>0.070000000000000007</v>
      </c>
      <c r="T311" s="225">
        <f>S311*H311</f>
        <v>3.4605200000000003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26" t="s">
        <v>167</v>
      </c>
      <c r="AT311" s="226" t="s">
        <v>163</v>
      </c>
      <c r="AU311" s="226" t="s">
        <v>81</v>
      </c>
      <c r="AY311" s="19" t="s">
        <v>161</v>
      </c>
      <c r="BE311" s="227">
        <f>IF(N311="základní",J311,0)</f>
        <v>0</v>
      </c>
      <c r="BF311" s="227">
        <f>IF(N311="snížená",J311,0)</f>
        <v>0</v>
      </c>
      <c r="BG311" s="227">
        <f>IF(N311="zákl. přenesená",J311,0)</f>
        <v>0</v>
      </c>
      <c r="BH311" s="227">
        <f>IF(N311="sníž. přenesená",J311,0)</f>
        <v>0</v>
      </c>
      <c r="BI311" s="227">
        <f>IF(N311="nulová",J311,0)</f>
        <v>0</v>
      </c>
      <c r="BJ311" s="19" t="s">
        <v>79</v>
      </c>
      <c r="BK311" s="227">
        <f>ROUND(I311*H311,2)</f>
        <v>0</v>
      </c>
      <c r="BL311" s="19" t="s">
        <v>167</v>
      </c>
      <c r="BM311" s="226" t="s">
        <v>417</v>
      </c>
    </row>
    <row r="312" s="2" customFormat="1">
      <c r="A312" s="40"/>
      <c r="B312" s="41"/>
      <c r="C312" s="42"/>
      <c r="D312" s="254" t="s">
        <v>187</v>
      </c>
      <c r="E312" s="42"/>
      <c r="F312" s="255" t="s">
        <v>418</v>
      </c>
      <c r="G312" s="42"/>
      <c r="H312" s="42"/>
      <c r="I312" s="230"/>
      <c r="J312" s="42"/>
      <c r="K312" s="42"/>
      <c r="L312" s="46"/>
      <c r="M312" s="231"/>
      <c r="N312" s="232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187</v>
      </c>
      <c r="AU312" s="19" t="s">
        <v>81</v>
      </c>
    </row>
    <row r="313" s="13" customFormat="1">
      <c r="A313" s="13"/>
      <c r="B313" s="233"/>
      <c r="C313" s="234"/>
      <c r="D313" s="228" t="s">
        <v>175</v>
      </c>
      <c r="E313" s="235" t="s">
        <v>19</v>
      </c>
      <c r="F313" s="236" t="s">
        <v>407</v>
      </c>
      <c r="G313" s="234"/>
      <c r="H313" s="235" t="s">
        <v>19</v>
      </c>
      <c r="I313" s="237"/>
      <c r="J313" s="234"/>
      <c r="K313" s="234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175</v>
      </c>
      <c r="AU313" s="242" t="s">
        <v>81</v>
      </c>
      <c r="AV313" s="13" t="s">
        <v>79</v>
      </c>
      <c r="AW313" s="13" t="s">
        <v>33</v>
      </c>
      <c r="AX313" s="13" t="s">
        <v>72</v>
      </c>
      <c r="AY313" s="242" t="s">
        <v>161</v>
      </c>
    </row>
    <row r="314" s="14" customFormat="1">
      <c r="A314" s="14"/>
      <c r="B314" s="243"/>
      <c r="C314" s="244"/>
      <c r="D314" s="228" t="s">
        <v>175</v>
      </c>
      <c r="E314" s="245" t="s">
        <v>19</v>
      </c>
      <c r="F314" s="246" t="s">
        <v>687</v>
      </c>
      <c r="G314" s="244"/>
      <c r="H314" s="247">
        <v>49.436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175</v>
      </c>
      <c r="AU314" s="253" t="s">
        <v>81</v>
      </c>
      <c r="AV314" s="14" t="s">
        <v>81</v>
      </c>
      <c r="AW314" s="14" t="s">
        <v>33</v>
      </c>
      <c r="AX314" s="14" t="s">
        <v>79</v>
      </c>
      <c r="AY314" s="253" t="s">
        <v>161</v>
      </c>
    </row>
    <row r="315" s="2" customFormat="1" ht="16.5" customHeight="1">
      <c r="A315" s="40"/>
      <c r="B315" s="41"/>
      <c r="C315" s="215" t="s">
        <v>688</v>
      </c>
      <c r="D315" s="215" t="s">
        <v>163</v>
      </c>
      <c r="E315" s="216" t="s">
        <v>689</v>
      </c>
      <c r="F315" s="217" t="s">
        <v>690</v>
      </c>
      <c r="G315" s="218" t="s">
        <v>362</v>
      </c>
      <c r="H315" s="219">
        <v>4</v>
      </c>
      <c r="I315" s="220"/>
      <c r="J315" s="221">
        <f>ROUND(I315*H315,2)</f>
        <v>0</v>
      </c>
      <c r="K315" s="217" t="s">
        <v>19</v>
      </c>
      <c r="L315" s="46"/>
      <c r="M315" s="222" t="s">
        <v>19</v>
      </c>
      <c r="N315" s="223" t="s">
        <v>43</v>
      </c>
      <c r="O315" s="86"/>
      <c r="P315" s="224">
        <f>O315*H315</f>
        <v>0</v>
      </c>
      <c r="Q315" s="224">
        <v>0</v>
      </c>
      <c r="R315" s="224">
        <f>Q315*H315</f>
        <v>0</v>
      </c>
      <c r="S315" s="224">
        <v>0</v>
      </c>
      <c r="T315" s="225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26" t="s">
        <v>167</v>
      </c>
      <c r="AT315" s="226" t="s">
        <v>163</v>
      </c>
      <c r="AU315" s="226" t="s">
        <v>81</v>
      </c>
      <c r="AY315" s="19" t="s">
        <v>161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19" t="s">
        <v>79</v>
      </c>
      <c r="BK315" s="227">
        <f>ROUND(I315*H315,2)</f>
        <v>0</v>
      </c>
      <c r="BL315" s="19" t="s">
        <v>167</v>
      </c>
      <c r="BM315" s="226" t="s">
        <v>691</v>
      </c>
    </row>
    <row r="316" s="2" customFormat="1" ht="21.75" customHeight="1">
      <c r="A316" s="40"/>
      <c r="B316" s="41"/>
      <c r="C316" s="215" t="s">
        <v>692</v>
      </c>
      <c r="D316" s="215" t="s">
        <v>163</v>
      </c>
      <c r="E316" s="216" t="s">
        <v>421</v>
      </c>
      <c r="F316" s="217" t="s">
        <v>422</v>
      </c>
      <c r="G316" s="218" t="s">
        <v>241</v>
      </c>
      <c r="H316" s="219">
        <v>31.988</v>
      </c>
      <c r="I316" s="220"/>
      <c r="J316" s="221">
        <f>ROUND(I316*H316,2)</f>
        <v>0</v>
      </c>
      <c r="K316" s="217" t="s">
        <v>185</v>
      </c>
      <c r="L316" s="46"/>
      <c r="M316" s="222" t="s">
        <v>19</v>
      </c>
      <c r="N316" s="223" t="s">
        <v>43</v>
      </c>
      <c r="O316" s="86"/>
      <c r="P316" s="224">
        <f>O316*H316</f>
        <v>0</v>
      </c>
      <c r="Q316" s="224">
        <v>0.038850000000000003</v>
      </c>
      <c r="R316" s="224">
        <f>Q316*H316</f>
        <v>1.2427338000000001</v>
      </c>
      <c r="S316" s="224">
        <v>0</v>
      </c>
      <c r="T316" s="225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26" t="s">
        <v>167</v>
      </c>
      <c r="AT316" s="226" t="s">
        <v>163</v>
      </c>
      <c r="AU316" s="226" t="s">
        <v>81</v>
      </c>
      <c r="AY316" s="19" t="s">
        <v>161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19" t="s">
        <v>79</v>
      </c>
      <c r="BK316" s="227">
        <f>ROUND(I316*H316,2)</f>
        <v>0</v>
      </c>
      <c r="BL316" s="19" t="s">
        <v>167</v>
      </c>
      <c r="BM316" s="226" t="s">
        <v>423</v>
      </c>
    </row>
    <row r="317" s="2" customFormat="1">
      <c r="A317" s="40"/>
      <c r="B317" s="41"/>
      <c r="C317" s="42"/>
      <c r="D317" s="254" t="s">
        <v>187</v>
      </c>
      <c r="E317" s="42"/>
      <c r="F317" s="255" t="s">
        <v>424</v>
      </c>
      <c r="G317" s="42"/>
      <c r="H317" s="42"/>
      <c r="I317" s="230"/>
      <c r="J317" s="42"/>
      <c r="K317" s="42"/>
      <c r="L317" s="46"/>
      <c r="M317" s="231"/>
      <c r="N317" s="232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187</v>
      </c>
      <c r="AU317" s="19" t="s">
        <v>81</v>
      </c>
    </row>
    <row r="318" s="14" customFormat="1">
      <c r="A318" s="14"/>
      <c r="B318" s="243"/>
      <c r="C318" s="244"/>
      <c r="D318" s="228" t="s">
        <v>175</v>
      </c>
      <c r="E318" s="245" t="s">
        <v>19</v>
      </c>
      <c r="F318" s="246" t="s">
        <v>693</v>
      </c>
      <c r="G318" s="244"/>
      <c r="H318" s="247">
        <v>31.988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3" t="s">
        <v>175</v>
      </c>
      <c r="AU318" s="253" t="s">
        <v>81</v>
      </c>
      <c r="AV318" s="14" t="s">
        <v>81</v>
      </c>
      <c r="AW318" s="14" t="s">
        <v>33</v>
      </c>
      <c r="AX318" s="14" t="s">
        <v>79</v>
      </c>
      <c r="AY318" s="253" t="s">
        <v>161</v>
      </c>
    </row>
    <row r="319" s="2" customFormat="1" ht="24.15" customHeight="1">
      <c r="A319" s="40"/>
      <c r="B319" s="41"/>
      <c r="C319" s="215" t="s">
        <v>694</v>
      </c>
      <c r="D319" s="215" t="s">
        <v>163</v>
      </c>
      <c r="E319" s="216" t="s">
        <v>427</v>
      </c>
      <c r="F319" s="217" t="s">
        <v>428</v>
      </c>
      <c r="G319" s="218" t="s">
        <v>241</v>
      </c>
      <c r="H319" s="219">
        <v>31.988</v>
      </c>
      <c r="I319" s="220"/>
      <c r="J319" s="221">
        <f>ROUND(I319*H319,2)</f>
        <v>0</v>
      </c>
      <c r="K319" s="217" t="s">
        <v>185</v>
      </c>
      <c r="L319" s="46"/>
      <c r="M319" s="222" t="s">
        <v>19</v>
      </c>
      <c r="N319" s="223" t="s">
        <v>43</v>
      </c>
      <c r="O319" s="86"/>
      <c r="P319" s="224">
        <f>O319*H319</f>
        <v>0</v>
      </c>
      <c r="Q319" s="224">
        <v>0</v>
      </c>
      <c r="R319" s="224">
        <f>Q319*H319</f>
        <v>0</v>
      </c>
      <c r="S319" s="224">
        <v>0</v>
      </c>
      <c r="T319" s="225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26" t="s">
        <v>167</v>
      </c>
      <c r="AT319" s="226" t="s">
        <v>163</v>
      </c>
      <c r="AU319" s="226" t="s">
        <v>81</v>
      </c>
      <c r="AY319" s="19" t="s">
        <v>161</v>
      </c>
      <c r="BE319" s="227">
        <f>IF(N319="základní",J319,0)</f>
        <v>0</v>
      </c>
      <c r="BF319" s="227">
        <f>IF(N319="snížená",J319,0)</f>
        <v>0</v>
      </c>
      <c r="BG319" s="227">
        <f>IF(N319="zákl. přenesená",J319,0)</f>
        <v>0</v>
      </c>
      <c r="BH319" s="227">
        <f>IF(N319="sníž. přenesená",J319,0)</f>
        <v>0</v>
      </c>
      <c r="BI319" s="227">
        <f>IF(N319="nulová",J319,0)</f>
        <v>0</v>
      </c>
      <c r="BJ319" s="19" t="s">
        <v>79</v>
      </c>
      <c r="BK319" s="227">
        <f>ROUND(I319*H319,2)</f>
        <v>0</v>
      </c>
      <c r="BL319" s="19" t="s">
        <v>167</v>
      </c>
      <c r="BM319" s="226" t="s">
        <v>429</v>
      </c>
    </row>
    <row r="320" s="2" customFormat="1">
      <c r="A320" s="40"/>
      <c r="B320" s="41"/>
      <c r="C320" s="42"/>
      <c r="D320" s="254" t="s">
        <v>187</v>
      </c>
      <c r="E320" s="42"/>
      <c r="F320" s="255" t="s">
        <v>430</v>
      </c>
      <c r="G320" s="42"/>
      <c r="H320" s="42"/>
      <c r="I320" s="230"/>
      <c r="J320" s="42"/>
      <c r="K320" s="42"/>
      <c r="L320" s="46"/>
      <c r="M320" s="231"/>
      <c r="N320" s="232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187</v>
      </c>
      <c r="AU320" s="19" t="s">
        <v>81</v>
      </c>
    </row>
    <row r="321" s="2" customFormat="1" ht="16.5" customHeight="1">
      <c r="A321" s="40"/>
      <c r="B321" s="41"/>
      <c r="C321" s="215" t="s">
        <v>695</v>
      </c>
      <c r="D321" s="215" t="s">
        <v>163</v>
      </c>
      <c r="E321" s="216" t="s">
        <v>432</v>
      </c>
      <c r="F321" s="217" t="s">
        <v>433</v>
      </c>
      <c r="G321" s="218" t="s">
        <v>241</v>
      </c>
      <c r="H321" s="219">
        <v>31.988</v>
      </c>
      <c r="I321" s="220"/>
      <c r="J321" s="221">
        <f>ROUND(I321*H321,2)</f>
        <v>0</v>
      </c>
      <c r="K321" s="217" t="s">
        <v>185</v>
      </c>
      <c r="L321" s="46"/>
      <c r="M321" s="222" t="s">
        <v>19</v>
      </c>
      <c r="N321" s="223" t="s">
        <v>43</v>
      </c>
      <c r="O321" s="86"/>
      <c r="P321" s="224">
        <f>O321*H321</f>
        <v>0</v>
      </c>
      <c r="Q321" s="224">
        <v>0.0020999999999999999</v>
      </c>
      <c r="R321" s="224">
        <f>Q321*H321</f>
        <v>0.067174799999999993</v>
      </c>
      <c r="S321" s="224">
        <v>0</v>
      </c>
      <c r="T321" s="225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26" t="s">
        <v>167</v>
      </c>
      <c r="AT321" s="226" t="s">
        <v>163</v>
      </c>
      <c r="AU321" s="226" t="s">
        <v>81</v>
      </c>
      <c r="AY321" s="19" t="s">
        <v>161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19" t="s">
        <v>79</v>
      </c>
      <c r="BK321" s="227">
        <f>ROUND(I321*H321,2)</f>
        <v>0</v>
      </c>
      <c r="BL321" s="19" t="s">
        <v>167</v>
      </c>
      <c r="BM321" s="226" t="s">
        <v>434</v>
      </c>
    </row>
    <row r="322" s="2" customFormat="1">
      <c r="A322" s="40"/>
      <c r="B322" s="41"/>
      <c r="C322" s="42"/>
      <c r="D322" s="254" t="s">
        <v>187</v>
      </c>
      <c r="E322" s="42"/>
      <c r="F322" s="255" t="s">
        <v>435</v>
      </c>
      <c r="G322" s="42"/>
      <c r="H322" s="42"/>
      <c r="I322" s="230"/>
      <c r="J322" s="42"/>
      <c r="K322" s="42"/>
      <c r="L322" s="46"/>
      <c r="M322" s="231"/>
      <c r="N322" s="232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187</v>
      </c>
      <c r="AU322" s="19" t="s">
        <v>81</v>
      </c>
    </row>
    <row r="323" s="2" customFormat="1" ht="24.15" customHeight="1">
      <c r="A323" s="40"/>
      <c r="B323" s="41"/>
      <c r="C323" s="215" t="s">
        <v>696</v>
      </c>
      <c r="D323" s="215" t="s">
        <v>163</v>
      </c>
      <c r="E323" s="216" t="s">
        <v>697</v>
      </c>
      <c r="F323" s="217" t="s">
        <v>698</v>
      </c>
      <c r="G323" s="218" t="s">
        <v>290</v>
      </c>
      <c r="H323" s="219">
        <v>42</v>
      </c>
      <c r="I323" s="220"/>
      <c r="J323" s="221">
        <f>ROUND(I323*H323,2)</f>
        <v>0</v>
      </c>
      <c r="K323" s="217" t="s">
        <v>185</v>
      </c>
      <c r="L323" s="46"/>
      <c r="M323" s="222" t="s">
        <v>19</v>
      </c>
      <c r="N323" s="223" t="s">
        <v>43</v>
      </c>
      <c r="O323" s="86"/>
      <c r="P323" s="224">
        <f>O323*H323</f>
        <v>0</v>
      </c>
      <c r="Q323" s="224">
        <v>0.00064999999999999997</v>
      </c>
      <c r="R323" s="224">
        <f>Q323*H323</f>
        <v>0.027299999999999998</v>
      </c>
      <c r="S323" s="224">
        <v>0.001</v>
      </c>
      <c r="T323" s="225">
        <f>S323*H323</f>
        <v>0.042000000000000003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26" t="s">
        <v>167</v>
      </c>
      <c r="AT323" s="226" t="s">
        <v>163</v>
      </c>
      <c r="AU323" s="226" t="s">
        <v>81</v>
      </c>
      <c r="AY323" s="19" t="s">
        <v>161</v>
      </c>
      <c r="BE323" s="227">
        <f>IF(N323="základní",J323,0)</f>
        <v>0</v>
      </c>
      <c r="BF323" s="227">
        <f>IF(N323="snížená",J323,0)</f>
        <v>0</v>
      </c>
      <c r="BG323" s="227">
        <f>IF(N323="zákl. přenesená",J323,0)</f>
        <v>0</v>
      </c>
      <c r="BH323" s="227">
        <f>IF(N323="sníž. přenesená",J323,0)</f>
        <v>0</v>
      </c>
      <c r="BI323" s="227">
        <f>IF(N323="nulová",J323,0)</f>
        <v>0</v>
      </c>
      <c r="BJ323" s="19" t="s">
        <v>79</v>
      </c>
      <c r="BK323" s="227">
        <f>ROUND(I323*H323,2)</f>
        <v>0</v>
      </c>
      <c r="BL323" s="19" t="s">
        <v>167</v>
      </c>
      <c r="BM323" s="226" t="s">
        <v>699</v>
      </c>
    </row>
    <row r="324" s="2" customFormat="1">
      <c r="A324" s="40"/>
      <c r="B324" s="41"/>
      <c r="C324" s="42"/>
      <c r="D324" s="254" t="s">
        <v>187</v>
      </c>
      <c r="E324" s="42"/>
      <c r="F324" s="255" t="s">
        <v>700</v>
      </c>
      <c r="G324" s="42"/>
      <c r="H324" s="42"/>
      <c r="I324" s="230"/>
      <c r="J324" s="42"/>
      <c r="K324" s="42"/>
      <c r="L324" s="46"/>
      <c r="M324" s="231"/>
      <c r="N324" s="232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187</v>
      </c>
      <c r="AU324" s="19" t="s">
        <v>81</v>
      </c>
    </row>
    <row r="325" s="13" customFormat="1">
      <c r="A325" s="13"/>
      <c r="B325" s="233"/>
      <c r="C325" s="234"/>
      <c r="D325" s="228" t="s">
        <v>175</v>
      </c>
      <c r="E325" s="235" t="s">
        <v>19</v>
      </c>
      <c r="F325" s="236" t="s">
        <v>681</v>
      </c>
      <c r="G325" s="234"/>
      <c r="H325" s="235" t="s">
        <v>19</v>
      </c>
      <c r="I325" s="237"/>
      <c r="J325" s="234"/>
      <c r="K325" s="234"/>
      <c r="L325" s="238"/>
      <c r="M325" s="239"/>
      <c r="N325" s="240"/>
      <c r="O325" s="240"/>
      <c r="P325" s="240"/>
      <c r="Q325" s="240"/>
      <c r="R325" s="240"/>
      <c r="S325" s="240"/>
      <c r="T325" s="24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2" t="s">
        <v>175</v>
      </c>
      <c r="AU325" s="242" t="s">
        <v>81</v>
      </c>
      <c r="AV325" s="13" t="s">
        <v>79</v>
      </c>
      <c r="AW325" s="13" t="s">
        <v>33</v>
      </c>
      <c r="AX325" s="13" t="s">
        <v>72</v>
      </c>
      <c r="AY325" s="242" t="s">
        <v>161</v>
      </c>
    </row>
    <row r="326" s="14" customFormat="1">
      <c r="A326" s="14"/>
      <c r="B326" s="243"/>
      <c r="C326" s="244"/>
      <c r="D326" s="228" t="s">
        <v>175</v>
      </c>
      <c r="E326" s="245" t="s">
        <v>19</v>
      </c>
      <c r="F326" s="246" t="s">
        <v>701</v>
      </c>
      <c r="G326" s="244"/>
      <c r="H326" s="247">
        <v>42</v>
      </c>
      <c r="I326" s="248"/>
      <c r="J326" s="244"/>
      <c r="K326" s="244"/>
      <c r="L326" s="249"/>
      <c r="M326" s="250"/>
      <c r="N326" s="251"/>
      <c r="O326" s="251"/>
      <c r="P326" s="251"/>
      <c r="Q326" s="251"/>
      <c r="R326" s="251"/>
      <c r="S326" s="251"/>
      <c r="T326" s="25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3" t="s">
        <v>175</v>
      </c>
      <c r="AU326" s="253" t="s">
        <v>81</v>
      </c>
      <c r="AV326" s="14" t="s">
        <v>81</v>
      </c>
      <c r="AW326" s="14" t="s">
        <v>33</v>
      </c>
      <c r="AX326" s="14" t="s">
        <v>79</v>
      </c>
      <c r="AY326" s="253" t="s">
        <v>161</v>
      </c>
    </row>
    <row r="327" s="2" customFormat="1" ht="16.5" customHeight="1">
      <c r="A327" s="40"/>
      <c r="B327" s="41"/>
      <c r="C327" s="267" t="s">
        <v>702</v>
      </c>
      <c r="D327" s="267" t="s">
        <v>246</v>
      </c>
      <c r="E327" s="268" t="s">
        <v>703</v>
      </c>
      <c r="F327" s="269" t="s">
        <v>704</v>
      </c>
      <c r="G327" s="270" t="s">
        <v>228</v>
      </c>
      <c r="H327" s="271">
        <v>0.087999999999999995</v>
      </c>
      <c r="I327" s="272"/>
      <c r="J327" s="273">
        <f>ROUND(I327*H327,2)</f>
        <v>0</v>
      </c>
      <c r="K327" s="269" t="s">
        <v>185</v>
      </c>
      <c r="L327" s="274"/>
      <c r="M327" s="275" t="s">
        <v>19</v>
      </c>
      <c r="N327" s="276" t="s">
        <v>43</v>
      </c>
      <c r="O327" s="86"/>
      <c r="P327" s="224">
        <f>O327*H327</f>
        <v>0</v>
      </c>
      <c r="Q327" s="224">
        <v>1</v>
      </c>
      <c r="R327" s="224">
        <f>Q327*H327</f>
        <v>0.087999999999999995</v>
      </c>
      <c r="S327" s="224">
        <v>0</v>
      </c>
      <c r="T327" s="225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26" t="s">
        <v>212</v>
      </c>
      <c r="AT327" s="226" t="s">
        <v>246</v>
      </c>
      <c r="AU327" s="226" t="s">
        <v>81</v>
      </c>
      <c r="AY327" s="19" t="s">
        <v>161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19" t="s">
        <v>79</v>
      </c>
      <c r="BK327" s="227">
        <f>ROUND(I327*H327,2)</f>
        <v>0</v>
      </c>
      <c r="BL327" s="19" t="s">
        <v>167</v>
      </c>
      <c r="BM327" s="226" t="s">
        <v>705</v>
      </c>
    </row>
    <row r="328" s="14" customFormat="1">
      <c r="A328" s="14"/>
      <c r="B328" s="243"/>
      <c r="C328" s="244"/>
      <c r="D328" s="228" t="s">
        <v>175</v>
      </c>
      <c r="E328" s="245" t="s">
        <v>19</v>
      </c>
      <c r="F328" s="246" t="s">
        <v>706</v>
      </c>
      <c r="G328" s="244"/>
      <c r="H328" s="247">
        <v>0.087999999999999995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175</v>
      </c>
      <c r="AU328" s="253" t="s">
        <v>81</v>
      </c>
      <c r="AV328" s="14" t="s">
        <v>81</v>
      </c>
      <c r="AW328" s="14" t="s">
        <v>33</v>
      </c>
      <c r="AX328" s="14" t="s">
        <v>79</v>
      </c>
      <c r="AY328" s="253" t="s">
        <v>161</v>
      </c>
    </row>
    <row r="329" s="12" customFormat="1" ht="22.8" customHeight="1">
      <c r="A329" s="12"/>
      <c r="B329" s="199"/>
      <c r="C329" s="200"/>
      <c r="D329" s="201" t="s">
        <v>71</v>
      </c>
      <c r="E329" s="213" t="s">
        <v>436</v>
      </c>
      <c r="F329" s="213" t="s">
        <v>437</v>
      </c>
      <c r="G329" s="200"/>
      <c r="H329" s="200"/>
      <c r="I329" s="203"/>
      <c r="J329" s="214">
        <f>BK329</f>
        <v>0</v>
      </c>
      <c r="K329" s="200"/>
      <c r="L329" s="205"/>
      <c r="M329" s="206"/>
      <c r="N329" s="207"/>
      <c r="O329" s="207"/>
      <c r="P329" s="208">
        <f>SUM(P330:P338)</f>
        <v>0</v>
      </c>
      <c r="Q329" s="207"/>
      <c r="R329" s="208">
        <f>SUM(R330:R338)</f>
        <v>0</v>
      </c>
      <c r="S329" s="207"/>
      <c r="T329" s="209">
        <f>SUM(T330:T338)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10" t="s">
        <v>79</v>
      </c>
      <c r="AT329" s="211" t="s">
        <v>71</v>
      </c>
      <c r="AU329" s="211" t="s">
        <v>79</v>
      </c>
      <c r="AY329" s="210" t="s">
        <v>161</v>
      </c>
      <c r="BK329" s="212">
        <f>SUM(BK330:BK338)</f>
        <v>0</v>
      </c>
    </row>
    <row r="330" s="2" customFormat="1" ht="21.75" customHeight="1">
      <c r="A330" s="40"/>
      <c r="B330" s="41"/>
      <c r="C330" s="215" t="s">
        <v>707</v>
      </c>
      <c r="D330" s="215" t="s">
        <v>163</v>
      </c>
      <c r="E330" s="216" t="s">
        <v>439</v>
      </c>
      <c r="F330" s="217" t="s">
        <v>440</v>
      </c>
      <c r="G330" s="218" t="s">
        <v>228</v>
      </c>
      <c r="H330" s="219">
        <v>10.622</v>
      </c>
      <c r="I330" s="220"/>
      <c r="J330" s="221">
        <f>ROUND(I330*H330,2)</f>
        <v>0</v>
      </c>
      <c r="K330" s="217" t="s">
        <v>185</v>
      </c>
      <c r="L330" s="46"/>
      <c r="M330" s="222" t="s">
        <v>19</v>
      </c>
      <c r="N330" s="223" t="s">
        <v>43</v>
      </c>
      <c r="O330" s="86"/>
      <c r="P330" s="224">
        <f>O330*H330</f>
        <v>0</v>
      </c>
      <c r="Q330" s="224">
        <v>0</v>
      </c>
      <c r="R330" s="224">
        <f>Q330*H330</f>
        <v>0</v>
      </c>
      <c r="S330" s="224">
        <v>0</v>
      </c>
      <c r="T330" s="225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26" t="s">
        <v>167</v>
      </c>
      <c r="AT330" s="226" t="s">
        <v>163</v>
      </c>
      <c r="AU330" s="226" t="s">
        <v>81</v>
      </c>
      <c r="AY330" s="19" t="s">
        <v>161</v>
      </c>
      <c r="BE330" s="227">
        <f>IF(N330="základní",J330,0)</f>
        <v>0</v>
      </c>
      <c r="BF330" s="227">
        <f>IF(N330="snížená",J330,0)</f>
        <v>0</v>
      </c>
      <c r="BG330" s="227">
        <f>IF(N330="zákl. přenesená",J330,0)</f>
        <v>0</v>
      </c>
      <c r="BH330" s="227">
        <f>IF(N330="sníž. přenesená",J330,0)</f>
        <v>0</v>
      </c>
      <c r="BI330" s="227">
        <f>IF(N330="nulová",J330,0)</f>
        <v>0</v>
      </c>
      <c r="BJ330" s="19" t="s">
        <v>79</v>
      </c>
      <c r="BK330" s="227">
        <f>ROUND(I330*H330,2)</f>
        <v>0</v>
      </c>
      <c r="BL330" s="19" t="s">
        <v>167</v>
      </c>
      <c r="BM330" s="226" t="s">
        <v>708</v>
      </c>
    </row>
    <row r="331" s="2" customFormat="1">
      <c r="A331" s="40"/>
      <c r="B331" s="41"/>
      <c r="C331" s="42"/>
      <c r="D331" s="254" t="s">
        <v>187</v>
      </c>
      <c r="E331" s="42"/>
      <c r="F331" s="255" t="s">
        <v>442</v>
      </c>
      <c r="G331" s="42"/>
      <c r="H331" s="42"/>
      <c r="I331" s="230"/>
      <c r="J331" s="42"/>
      <c r="K331" s="42"/>
      <c r="L331" s="46"/>
      <c r="M331" s="231"/>
      <c r="N331" s="232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187</v>
      </c>
      <c r="AU331" s="19" t="s">
        <v>81</v>
      </c>
    </row>
    <row r="332" s="2" customFormat="1" ht="24.15" customHeight="1">
      <c r="A332" s="40"/>
      <c r="B332" s="41"/>
      <c r="C332" s="215" t="s">
        <v>709</v>
      </c>
      <c r="D332" s="215" t="s">
        <v>163</v>
      </c>
      <c r="E332" s="216" t="s">
        <v>444</v>
      </c>
      <c r="F332" s="217" t="s">
        <v>445</v>
      </c>
      <c r="G332" s="218" t="s">
        <v>228</v>
      </c>
      <c r="H332" s="219">
        <v>127.464</v>
      </c>
      <c r="I332" s="220"/>
      <c r="J332" s="221">
        <f>ROUND(I332*H332,2)</f>
        <v>0</v>
      </c>
      <c r="K332" s="217" t="s">
        <v>185</v>
      </c>
      <c r="L332" s="46"/>
      <c r="M332" s="222" t="s">
        <v>19</v>
      </c>
      <c r="N332" s="223" t="s">
        <v>43</v>
      </c>
      <c r="O332" s="86"/>
      <c r="P332" s="224">
        <f>O332*H332</f>
        <v>0</v>
      </c>
      <c r="Q332" s="224">
        <v>0</v>
      </c>
      <c r="R332" s="224">
        <f>Q332*H332</f>
        <v>0</v>
      </c>
      <c r="S332" s="224">
        <v>0</v>
      </c>
      <c r="T332" s="225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26" t="s">
        <v>167</v>
      </c>
      <c r="AT332" s="226" t="s">
        <v>163</v>
      </c>
      <c r="AU332" s="226" t="s">
        <v>81</v>
      </c>
      <c r="AY332" s="19" t="s">
        <v>161</v>
      </c>
      <c r="BE332" s="227">
        <f>IF(N332="základní",J332,0)</f>
        <v>0</v>
      </c>
      <c r="BF332" s="227">
        <f>IF(N332="snížená",J332,0)</f>
        <v>0</v>
      </c>
      <c r="BG332" s="227">
        <f>IF(N332="zákl. přenesená",J332,0)</f>
        <v>0</v>
      </c>
      <c r="BH332" s="227">
        <f>IF(N332="sníž. přenesená",J332,0)</f>
        <v>0</v>
      </c>
      <c r="BI332" s="227">
        <f>IF(N332="nulová",J332,0)</f>
        <v>0</v>
      </c>
      <c r="BJ332" s="19" t="s">
        <v>79</v>
      </c>
      <c r="BK332" s="227">
        <f>ROUND(I332*H332,2)</f>
        <v>0</v>
      </c>
      <c r="BL332" s="19" t="s">
        <v>167</v>
      </c>
      <c r="BM332" s="226" t="s">
        <v>710</v>
      </c>
    </row>
    <row r="333" s="2" customFormat="1">
      <c r="A333" s="40"/>
      <c r="B333" s="41"/>
      <c r="C333" s="42"/>
      <c r="D333" s="254" t="s">
        <v>187</v>
      </c>
      <c r="E333" s="42"/>
      <c r="F333" s="255" t="s">
        <v>447</v>
      </c>
      <c r="G333" s="42"/>
      <c r="H333" s="42"/>
      <c r="I333" s="230"/>
      <c r="J333" s="42"/>
      <c r="K333" s="42"/>
      <c r="L333" s="46"/>
      <c r="M333" s="231"/>
      <c r="N333" s="232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187</v>
      </c>
      <c r="AU333" s="19" t="s">
        <v>81</v>
      </c>
    </row>
    <row r="334" s="14" customFormat="1">
      <c r="A334" s="14"/>
      <c r="B334" s="243"/>
      <c r="C334" s="244"/>
      <c r="D334" s="228" t="s">
        <v>175</v>
      </c>
      <c r="E334" s="244"/>
      <c r="F334" s="246" t="s">
        <v>711</v>
      </c>
      <c r="G334" s="244"/>
      <c r="H334" s="247">
        <v>127.464</v>
      </c>
      <c r="I334" s="248"/>
      <c r="J334" s="244"/>
      <c r="K334" s="244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175</v>
      </c>
      <c r="AU334" s="253" t="s">
        <v>81</v>
      </c>
      <c r="AV334" s="14" t="s">
        <v>81</v>
      </c>
      <c r="AW334" s="14" t="s">
        <v>4</v>
      </c>
      <c r="AX334" s="14" t="s">
        <v>79</v>
      </c>
      <c r="AY334" s="253" t="s">
        <v>161</v>
      </c>
    </row>
    <row r="335" s="2" customFormat="1" ht="24.15" customHeight="1">
      <c r="A335" s="40"/>
      <c r="B335" s="41"/>
      <c r="C335" s="215" t="s">
        <v>712</v>
      </c>
      <c r="D335" s="215" t="s">
        <v>163</v>
      </c>
      <c r="E335" s="216" t="s">
        <v>450</v>
      </c>
      <c r="F335" s="217" t="s">
        <v>451</v>
      </c>
      <c r="G335" s="218" t="s">
        <v>228</v>
      </c>
      <c r="H335" s="219">
        <v>8.4619999999999997</v>
      </c>
      <c r="I335" s="220"/>
      <c r="J335" s="221">
        <f>ROUND(I335*H335,2)</f>
        <v>0</v>
      </c>
      <c r="K335" s="217" t="s">
        <v>19</v>
      </c>
      <c r="L335" s="46"/>
      <c r="M335" s="222" t="s">
        <v>19</v>
      </c>
      <c r="N335" s="223" t="s">
        <v>43</v>
      </c>
      <c r="O335" s="86"/>
      <c r="P335" s="224">
        <f>O335*H335</f>
        <v>0</v>
      </c>
      <c r="Q335" s="224">
        <v>0</v>
      </c>
      <c r="R335" s="224">
        <f>Q335*H335</f>
        <v>0</v>
      </c>
      <c r="S335" s="224">
        <v>0</v>
      </c>
      <c r="T335" s="225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26" t="s">
        <v>167</v>
      </c>
      <c r="AT335" s="226" t="s">
        <v>163</v>
      </c>
      <c r="AU335" s="226" t="s">
        <v>81</v>
      </c>
      <c r="AY335" s="19" t="s">
        <v>161</v>
      </c>
      <c r="BE335" s="227">
        <f>IF(N335="základní",J335,0)</f>
        <v>0</v>
      </c>
      <c r="BF335" s="227">
        <f>IF(N335="snížená",J335,0)</f>
        <v>0</v>
      </c>
      <c r="BG335" s="227">
        <f>IF(N335="zákl. přenesená",J335,0)</f>
        <v>0</v>
      </c>
      <c r="BH335" s="227">
        <f>IF(N335="sníž. přenesená",J335,0)</f>
        <v>0</v>
      </c>
      <c r="BI335" s="227">
        <f>IF(N335="nulová",J335,0)</f>
        <v>0</v>
      </c>
      <c r="BJ335" s="19" t="s">
        <v>79</v>
      </c>
      <c r="BK335" s="227">
        <f>ROUND(I335*H335,2)</f>
        <v>0</v>
      </c>
      <c r="BL335" s="19" t="s">
        <v>167</v>
      </c>
      <c r="BM335" s="226" t="s">
        <v>713</v>
      </c>
    </row>
    <row r="336" s="14" customFormat="1">
      <c r="A336" s="14"/>
      <c r="B336" s="243"/>
      <c r="C336" s="244"/>
      <c r="D336" s="228" t="s">
        <v>175</v>
      </c>
      <c r="E336" s="245" t="s">
        <v>19</v>
      </c>
      <c r="F336" s="246" t="s">
        <v>714</v>
      </c>
      <c r="G336" s="244"/>
      <c r="H336" s="247">
        <v>8.4619999999999997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175</v>
      </c>
      <c r="AU336" s="253" t="s">
        <v>81</v>
      </c>
      <c r="AV336" s="14" t="s">
        <v>81</v>
      </c>
      <c r="AW336" s="14" t="s">
        <v>33</v>
      </c>
      <c r="AX336" s="14" t="s">
        <v>79</v>
      </c>
      <c r="AY336" s="253" t="s">
        <v>161</v>
      </c>
    </row>
    <row r="337" s="2" customFormat="1" ht="16.5" customHeight="1">
      <c r="A337" s="40"/>
      <c r="B337" s="41"/>
      <c r="C337" s="215" t="s">
        <v>715</v>
      </c>
      <c r="D337" s="215" t="s">
        <v>163</v>
      </c>
      <c r="E337" s="216" t="s">
        <v>465</v>
      </c>
      <c r="F337" s="217" t="s">
        <v>466</v>
      </c>
      <c r="G337" s="218" t="s">
        <v>228</v>
      </c>
      <c r="H337" s="219">
        <v>10.622</v>
      </c>
      <c r="I337" s="220"/>
      <c r="J337" s="221">
        <f>ROUND(I337*H337,2)</f>
        <v>0</v>
      </c>
      <c r="K337" s="217" t="s">
        <v>19</v>
      </c>
      <c r="L337" s="46"/>
      <c r="M337" s="222" t="s">
        <v>19</v>
      </c>
      <c r="N337" s="223" t="s">
        <v>43</v>
      </c>
      <c r="O337" s="86"/>
      <c r="P337" s="224">
        <f>O337*H337</f>
        <v>0</v>
      </c>
      <c r="Q337" s="224">
        <v>0</v>
      </c>
      <c r="R337" s="224">
        <f>Q337*H337</f>
        <v>0</v>
      </c>
      <c r="S337" s="224">
        <v>0</v>
      </c>
      <c r="T337" s="225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26" t="s">
        <v>167</v>
      </c>
      <c r="AT337" s="226" t="s">
        <v>163</v>
      </c>
      <c r="AU337" s="226" t="s">
        <v>81</v>
      </c>
      <c r="AY337" s="19" t="s">
        <v>161</v>
      </c>
      <c r="BE337" s="227">
        <f>IF(N337="základní",J337,0)</f>
        <v>0</v>
      </c>
      <c r="BF337" s="227">
        <f>IF(N337="snížená",J337,0)</f>
        <v>0</v>
      </c>
      <c r="BG337" s="227">
        <f>IF(N337="zákl. přenesená",J337,0)</f>
        <v>0</v>
      </c>
      <c r="BH337" s="227">
        <f>IF(N337="sníž. přenesená",J337,0)</f>
        <v>0</v>
      </c>
      <c r="BI337" s="227">
        <f>IF(N337="nulová",J337,0)</f>
        <v>0</v>
      </c>
      <c r="BJ337" s="19" t="s">
        <v>79</v>
      </c>
      <c r="BK337" s="227">
        <f>ROUND(I337*H337,2)</f>
        <v>0</v>
      </c>
      <c r="BL337" s="19" t="s">
        <v>167</v>
      </c>
      <c r="BM337" s="226" t="s">
        <v>716</v>
      </c>
    </row>
    <row r="338" s="2" customFormat="1">
      <c r="A338" s="40"/>
      <c r="B338" s="41"/>
      <c r="C338" s="42"/>
      <c r="D338" s="228" t="s">
        <v>169</v>
      </c>
      <c r="E338" s="42"/>
      <c r="F338" s="229" t="s">
        <v>717</v>
      </c>
      <c r="G338" s="42"/>
      <c r="H338" s="42"/>
      <c r="I338" s="230"/>
      <c r="J338" s="42"/>
      <c r="K338" s="42"/>
      <c r="L338" s="46"/>
      <c r="M338" s="231"/>
      <c r="N338" s="232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169</v>
      </c>
      <c r="AU338" s="19" t="s">
        <v>81</v>
      </c>
    </row>
    <row r="339" s="12" customFormat="1" ht="22.8" customHeight="1">
      <c r="A339" s="12"/>
      <c r="B339" s="199"/>
      <c r="C339" s="200"/>
      <c r="D339" s="201" t="s">
        <v>71</v>
      </c>
      <c r="E339" s="213" t="s">
        <v>468</v>
      </c>
      <c r="F339" s="213" t="s">
        <v>469</v>
      </c>
      <c r="G339" s="200"/>
      <c r="H339" s="200"/>
      <c r="I339" s="203"/>
      <c r="J339" s="214">
        <f>BK339</f>
        <v>0</v>
      </c>
      <c r="K339" s="200"/>
      <c r="L339" s="205"/>
      <c r="M339" s="206"/>
      <c r="N339" s="207"/>
      <c r="O339" s="207"/>
      <c r="P339" s="208">
        <f>SUM(P340:P341)</f>
        <v>0</v>
      </c>
      <c r="Q339" s="207"/>
      <c r="R339" s="208">
        <f>SUM(R340:R341)</f>
        <v>0</v>
      </c>
      <c r="S339" s="207"/>
      <c r="T339" s="209">
        <f>SUM(T340:T341)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10" t="s">
        <v>79</v>
      </c>
      <c r="AT339" s="211" t="s">
        <v>71</v>
      </c>
      <c r="AU339" s="211" t="s">
        <v>79</v>
      </c>
      <c r="AY339" s="210" t="s">
        <v>161</v>
      </c>
      <c r="BK339" s="212">
        <f>SUM(BK340:BK341)</f>
        <v>0</v>
      </c>
    </row>
    <row r="340" s="2" customFormat="1" ht="21.75" customHeight="1">
      <c r="A340" s="40"/>
      <c r="B340" s="41"/>
      <c r="C340" s="215" t="s">
        <v>718</v>
      </c>
      <c r="D340" s="215" t="s">
        <v>163</v>
      </c>
      <c r="E340" s="216" t="s">
        <v>471</v>
      </c>
      <c r="F340" s="217" t="s">
        <v>472</v>
      </c>
      <c r="G340" s="218" t="s">
        <v>228</v>
      </c>
      <c r="H340" s="219">
        <v>181.04599999999999</v>
      </c>
      <c r="I340" s="220"/>
      <c r="J340" s="221">
        <f>ROUND(I340*H340,2)</f>
        <v>0</v>
      </c>
      <c r="K340" s="217" t="s">
        <v>185</v>
      </c>
      <c r="L340" s="46"/>
      <c r="M340" s="222" t="s">
        <v>19</v>
      </c>
      <c r="N340" s="223" t="s">
        <v>43</v>
      </c>
      <c r="O340" s="86"/>
      <c r="P340" s="224">
        <f>O340*H340</f>
        <v>0</v>
      </c>
      <c r="Q340" s="224">
        <v>0</v>
      </c>
      <c r="R340" s="224">
        <f>Q340*H340</f>
        <v>0</v>
      </c>
      <c r="S340" s="224">
        <v>0</v>
      </c>
      <c r="T340" s="225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26" t="s">
        <v>167</v>
      </c>
      <c r="AT340" s="226" t="s">
        <v>163</v>
      </c>
      <c r="AU340" s="226" t="s">
        <v>81</v>
      </c>
      <c r="AY340" s="19" t="s">
        <v>161</v>
      </c>
      <c r="BE340" s="227">
        <f>IF(N340="základní",J340,0)</f>
        <v>0</v>
      </c>
      <c r="BF340" s="227">
        <f>IF(N340="snížená",J340,0)</f>
        <v>0</v>
      </c>
      <c r="BG340" s="227">
        <f>IF(N340="zákl. přenesená",J340,0)</f>
        <v>0</v>
      </c>
      <c r="BH340" s="227">
        <f>IF(N340="sníž. přenesená",J340,0)</f>
        <v>0</v>
      </c>
      <c r="BI340" s="227">
        <f>IF(N340="nulová",J340,0)</f>
        <v>0</v>
      </c>
      <c r="BJ340" s="19" t="s">
        <v>79</v>
      </c>
      <c r="BK340" s="227">
        <f>ROUND(I340*H340,2)</f>
        <v>0</v>
      </c>
      <c r="BL340" s="19" t="s">
        <v>167</v>
      </c>
      <c r="BM340" s="226" t="s">
        <v>473</v>
      </c>
    </row>
    <row r="341" s="2" customFormat="1">
      <c r="A341" s="40"/>
      <c r="B341" s="41"/>
      <c r="C341" s="42"/>
      <c r="D341" s="254" t="s">
        <v>187</v>
      </c>
      <c r="E341" s="42"/>
      <c r="F341" s="255" t="s">
        <v>474</v>
      </c>
      <c r="G341" s="42"/>
      <c r="H341" s="42"/>
      <c r="I341" s="230"/>
      <c r="J341" s="42"/>
      <c r="K341" s="42"/>
      <c r="L341" s="46"/>
      <c r="M341" s="231"/>
      <c r="N341" s="232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187</v>
      </c>
      <c r="AU341" s="19" t="s">
        <v>81</v>
      </c>
    </row>
    <row r="342" s="12" customFormat="1" ht="25.92" customHeight="1">
      <c r="A342" s="12"/>
      <c r="B342" s="199"/>
      <c r="C342" s="200"/>
      <c r="D342" s="201" t="s">
        <v>71</v>
      </c>
      <c r="E342" s="202" t="s">
        <v>475</v>
      </c>
      <c r="F342" s="202" t="s">
        <v>476</v>
      </c>
      <c r="G342" s="200"/>
      <c r="H342" s="200"/>
      <c r="I342" s="203"/>
      <c r="J342" s="204">
        <f>BK342</f>
        <v>0</v>
      </c>
      <c r="K342" s="200"/>
      <c r="L342" s="205"/>
      <c r="M342" s="206"/>
      <c r="N342" s="207"/>
      <c r="O342" s="207"/>
      <c r="P342" s="208">
        <f>P343</f>
        <v>0</v>
      </c>
      <c r="Q342" s="207"/>
      <c r="R342" s="208">
        <f>R343</f>
        <v>0</v>
      </c>
      <c r="S342" s="207"/>
      <c r="T342" s="209">
        <f>T343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10" t="s">
        <v>193</v>
      </c>
      <c r="AT342" s="211" t="s">
        <v>71</v>
      </c>
      <c r="AU342" s="211" t="s">
        <v>72</v>
      </c>
      <c r="AY342" s="210" t="s">
        <v>161</v>
      </c>
      <c r="BK342" s="212">
        <f>BK343</f>
        <v>0</v>
      </c>
    </row>
    <row r="343" s="12" customFormat="1" ht="22.8" customHeight="1">
      <c r="A343" s="12"/>
      <c r="B343" s="199"/>
      <c r="C343" s="200"/>
      <c r="D343" s="201" t="s">
        <v>71</v>
      </c>
      <c r="E343" s="213" t="s">
        <v>477</v>
      </c>
      <c r="F343" s="213" t="s">
        <v>478</v>
      </c>
      <c r="G343" s="200"/>
      <c r="H343" s="200"/>
      <c r="I343" s="203"/>
      <c r="J343" s="214">
        <f>BK343</f>
        <v>0</v>
      </c>
      <c r="K343" s="200"/>
      <c r="L343" s="205"/>
      <c r="M343" s="206"/>
      <c r="N343" s="207"/>
      <c r="O343" s="207"/>
      <c r="P343" s="208">
        <f>SUM(P344:P345)</f>
        <v>0</v>
      </c>
      <c r="Q343" s="207"/>
      <c r="R343" s="208">
        <f>SUM(R344:R345)</f>
        <v>0</v>
      </c>
      <c r="S343" s="207"/>
      <c r="T343" s="209">
        <f>SUM(T344:T345)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10" t="s">
        <v>193</v>
      </c>
      <c r="AT343" s="211" t="s">
        <v>71</v>
      </c>
      <c r="AU343" s="211" t="s">
        <v>79</v>
      </c>
      <c r="AY343" s="210" t="s">
        <v>161</v>
      </c>
      <c r="BK343" s="212">
        <f>SUM(BK344:BK345)</f>
        <v>0</v>
      </c>
    </row>
    <row r="344" s="2" customFormat="1" ht="16.5" customHeight="1">
      <c r="A344" s="40"/>
      <c r="B344" s="41"/>
      <c r="C344" s="215" t="s">
        <v>719</v>
      </c>
      <c r="D344" s="215" t="s">
        <v>163</v>
      </c>
      <c r="E344" s="216" t="s">
        <v>480</v>
      </c>
      <c r="F344" s="217" t="s">
        <v>481</v>
      </c>
      <c r="G344" s="218" t="s">
        <v>362</v>
      </c>
      <c r="H344" s="219">
        <v>3</v>
      </c>
      <c r="I344" s="220"/>
      <c r="J344" s="221">
        <f>ROUND(I344*H344,2)</f>
        <v>0</v>
      </c>
      <c r="K344" s="217" t="s">
        <v>19</v>
      </c>
      <c r="L344" s="46"/>
      <c r="M344" s="222" t="s">
        <v>19</v>
      </c>
      <c r="N344" s="223" t="s">
        <v>43</v>
      </c>
      <c r="O344" s="86"/>
      <c r="P344" s="224">
        <f>O344*H344</f>
        <v>0</v>
      </c>
      <c r="Q344" s="224">
        <v>0</v>
      </c>
      <c r="R344" s="224">
        <f>Q344*H344</f>
        <v>0</v>
      </c>
      <c r="S344" s="224">
        <v>0</v>
      </c>
      <c r="T344" s="225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26" t="s">
        <v>482</v>
      </c>
      <c r="AT344" s="226" t="s">
        <v>163</v>
      </c>
      <c r="AU344" s="226" t="s">
        <v>81</v>
      </c>
      <c r="AY344" s="19" t="s">
        <v>161</v>
      </c>
      <c r="BE344" s="227">
        <f>IF(N344="základní",J344,0)</f>
        <v>0</v>
      </c>
      <c r="BF344" s="227">
        <f>IF(N344="snížená",J344,0)</f>
        <v>0</v>
      </c>
      <c r="BG344" s="227">
        <f>IF(N344="zákl. přenesená",J344,0)</f>
        <v>0</v>
      </c>
      <c r="BH344" s="227">
        <f>IF(N344="sníž. přenesená",J344,0)</f>
        <v>0</v>
      </c>
      <c r="BI344" s="227">
        <f>IF(N344="nulová",J344,0)</f>
        <v>0</v>
      </c>
      <c r="BJ344" s="19" t="s">
        <v>79</v>
      </c>
      <c r="BK344" s="227">
        <f>ROUND(I344*H344,2)</f>
        <v>0</v>
      </c>
      <c r="BL344" s="19" t="s">
        <v>482</v>
      </c>
      <c r="BM344" s="226" t="s">
        <v>720</v>
      </c>
    </row>
    <row r="345" s="14" customFormat="1">
      <c r="A345" s="14"/>
      <c r="B345" s="243"/>
      <c r="C345" s="244"/>
      <c r="D345" s="228" t="s">
        <v>175</v>
      </c>
      <c r="E345" s="245" t="s">
        <v>19</v>
      </c>
      <c r="F345" s="246" t="s">
        <v>721</v>
      </c>
      <c r="G345" s="244"/>
      <c r="H345" s="247">
        <v>3</v>
      </c>
      <c r="I345" s="248"/>
      <c r="J345" s="244"/>
      <c r="K345" s="244"/>
      <c r="L345" s="249"/>
      <c r="M345" s="277"/>
      <c r="N345" s="278"/>
      <c r="O345" s="278"/>
      <c r="P345" s="278"/>
      <c r="Q345" s="278"/>
      <c r="R345" s="278"/>
      <c r="S345" s="278"/>
      <c r="T345" s="279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3" t="s">
        <v>175</v>
      </c>
      <c r="AU345" s="253" t="s">
        <v>81</v>
      </c>
      <c r="AV345" s="14" t="s">
        <v>81</v>
      </c>
      <c r="AW345" s="14" t="s">
        <v>33</v>
      </c>
      <c r="AX345" s="14" t="s">
        <v>79</v>
      </c>
      <c r="AY345" s="253" t="s">
        <v>161</v>
      </c>
    </row>
    <row r="346" s="2" customFormat="1" ht="6.96" customHeight="1">
      <c r="A346" s="40"/>
      <c r="B346" s="61"/>
      <c r="C346" s="62"/>
      <c r="D346" s="62"/>
      <c r="E346" s="62"/>
      <c r="F346" s="62"/>
      <c r="G346" s="62"/>
      <c r="H346" s="62"/>
      <c r="I346" s="62"/>
      <c r="J346" s="62"/>
      <c r="K346" s="62"/>
      <c r="L346" s="46"/>
      <c r="M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</row>
  </sheetData>
  <sheetProtection sheet="1" autoFilter="0" formatColumns="0" formatRows="0" objects="1" scenarios="1" spinCount="100000" saltValue="Ul+UQxs0rtxZ54hH2sCjSxosE8xqS3Llj6U5LHrhCqpbaXJ4LFEuJTJebXriDiNt9Fi/lLRx9loIIFgiYYbjYQ==" hashValue="6KCxu4HrBnb5o2BOCGBpGfdYjQ/N4s8h9XmVXGYxWErf2lKiU+WaMwT1Vo9lYcnxM392/VYXB6znBAOpMzxoTA==" algorithmName="SHA-512" password="CC35"/>
  <autoFilter ref="C95:K34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00" r:id="rId1" display="https://podminky.urs.cz/item/CS_URS_2024_02/111251101"/>
    <hyperlink ref="F102" r:id="rId2" display="https://podminky.urs.cz/item/CS_URS_2024_02/112151111"/>
    <hyperlink ref="F104" r:id="rId3" display="https://podminky.urs.cz/item/CS_URS_2024_02/112155215"/>
    <hyperlink ref="F106" r:id="rId4" display="https://podminky.urs.cz/item/CS_URS_2024_02/112155315"/>
    <hyperlink ref="F108" r:id="rId5" display="https://podminky.urs.cz/item/CS_URS_2024_02/112251101"/>
    <hyperlink ref="F123" r:id="rId6" display="https://podminky.urs.cz/item/CS_URS_2024_02/122251103"/>
    <hyperlink ref="F132" r:id="rId7" display="https://podminky.urs.cz/item/CS_URS_2024_02/151711111"/>
    <hyperlink ref="F139" r:id="rId8" display="https://podminky.urs.cz/item/CS_URS_2024_02/162201401"/>
    <hyperlink ref="F141" r:id="rId9" display="https://podminky.urs.cz/item/CS_URS_2024_02/162201411"/>
    <hyperlink ref="F143" r:id="rId10" display="https://podminky.urs.cz/item/CS_URS_2024_02/162201421"/>
    <hyperlink ref="F146" r:id="rId11" display="https://podminky.urs.cz/item/CS_URS_2024_02/162301501"/>
    <hyperlink ref="F148" r:id="rId12" display="https://podminky.urs.cz/item/CS_URS_2024_02/162301931"/>
    <hyperlink ref="F151" r:id="rId13" display="https://podminky.urs.cz/item/CS_URS_2024_02/162301951"/>
    <hyperlink ref="F154" r:id="rId14" display="https://podminky.urs.cz/item/CS_URS_2024_02/162301971"/>
    <hyperlink ref="F158" r:id="rId15" display="https://podminky.urs.cz/item/CS_URS_2024_02/162301981"/>
    <hyperlink ref="F161" r:id="rId16" display="https://podminky.urs.cz/item/CS_URS_2024_02/171151103"/>
    <hyperlink ref="F168" r:id="rId17" display="https://podminky.urs.cz/item/CS_URS_2024_02/162351103"/>
    <hyperlink ref="F174" r:id="rId18" display="https://podminky.urs.cz/item/CS_URS_2024_02/162751117"/>
    <hyperlink ref="F179" r:id="rId19" display="https://podminky.urs.cz/item/CS_URS_2024_02/162751119"/>
    <hyperlink ref="F185" r:id="rId20" display="https://podminky.urs.cz/item/CS_URS_2024_02/162751137"/>
    <hyperlink ref="F188" r:id="rId21" display="https://podminky.urs.cz/item/CS_URS_2024_02/162751139"/>
    <hyperlink ref="F191" r:id="rId22" display="https://podminky.urs.cz/item/CS_URS_2024_02/167151111"/>
    <hyperlink ref="F201" r:id="rId23" display="https://podminky.urs.cz/item/CS_URS_2024_02/174151101"/>
    <hyperlink ref="F204" r:id="rId24" display="https://podminky.urs.cz/item/CS_URS_2024_02/181311103"/>
    <hyperlink ref="F210" r:id="rId25" display="https://podminky.urs.cz/item/CS_URS_2024_02/181411131"/>
    <hyperlink ref="F217" r:id="rId26" display="https://podminky.urs.cz/item/CS_URS_2024_02/211971122"/>
    <hyperlink ref="F224" r:id="rId27" display="https://podminky.urs.cz/item/CS_URS_2024_02/212312111"/>
    <hyperlink ref="F231" r:id="rId28" display="https://podminky.urs.cz/item/CS_URS_2024_02/226211613"/>
    <hyperlink ref="F234" r:id="rId29" display="https://podminky.urs.cz/item/CS_URS_2024_02/281604111"/>
    <hyperlink ref="F241" r:id="rId30" display="https://podminky.urs.cz/item/CS_URS_2024_02/321213345"/>
    <hyperlink ref="F245" r:id="rId31" display="https://podminky.urs.cz/item/CS_URS_2024_02/321321116"/>
    <hyperlink ref="F252" r:id="rId32" display="https://podminky.urs.cz/item/CS_URS_2024_02/321351010"/>
    <hyperlink ref="F258" r:id="rId33" display="https://podminky.urs.cz/item/CS_URS_2024_02/321352010"/>
    <hyperlink ref="F260" r:id="rId34" display="https://podminky.urs.cz/item/CS_URS_2024_02/321366111"/>
    <hyperlink ref="F265" r:id="rId35" display="https://podminky.urs.cz/item/CS_URS_2024_02/321368211"/>
    <hyperlink ref="F271" r:id="rId36" display="https://podminky.urs.cz/item/CS_URS_2024_02/338171113"/>
    <hyperlink ref="F274" r:id="rId37" display="https://podminky.urs.cz/item/CS_URS_2024_02/348501211"/>
    <hyperlink ref="F278" r:id="rId38" display="https://podminky.urs.cz/item/CS_URS_2024_02/451315114"/>
    <hyperlink ref="F284" r:id="rId39" display="https://podminky.urs.cz/item/CS_URS_2024_02/877265211"/>
    <hyperlink ref="F288" r:id="rId40" display="https://podminky.urs.cz/item/CS_URS_2024_02/877265221"/>
    <hyperlink ref="F291" r:id="rId41" display="https://podminky.urs.cz/item/CS_URS_2024_02/877260310"/>
    <hyperlink ref="F295" r:id="rId42" display="https://podminky.urs.cz/item/CS_URS_2024_02/966003818"/>
    <hyperlink ref="F299" r:id="rId43" display="https://podminky.urs.cz/item/CS_URS_2024_02/977211111"/>
    <hyperlink ref="F302" r:id="rId44" display="https://podminky.urs.cz/item/CS_URS_2024_02/985111213"/>
    <hyperlink ref="F306" r:id="rId45" display="https://podminky.urs.cz/item/CS_URS_2024_02/985112112"/>
    <hyperlink ref="F310" r:id="rId46" display="https://podminky.urs.cz/item/CS_URS_2024_02/985113111"/>
    <hyperlink ref="F312" r:id="rId47" display="https://podminky.urs.cz/item/CS_URS_2024_02/985121122"/>
    <hyperlink ref="F317" r:id="rId48" display="https://podminky.urs.cz/item/CS_URS_2024_02/985311112"/>
    <hyperlink ref="F320" r:id="rId49" display="https://podminky.urs.cz/item/CS_URS_2024_02/985311912"/>
    <hyperlink ref="F322" r:id="rId50" display="https://podminky.urs.cz/item/CS_URS_2024_02/985323111"/>
    <hyperlink ref="F324" r:id="rId51" display="https://podminky.urs.cz/item/CS_URS_2024_02/985331215"/>
    <hyperlink ref="F331" r:id="rId52" display="https://podminky.urs.cz/item/CS_URS_2024_02/997013501"/>
    <hyperlink ref="F333" r:id="rId53" display="https://podminky.urs.cz/item/CS_URS_2024_02/997013509"/>
    <hyperlink ref="F341" r:id="rId54" display="https://podminky.urs.cz/item/CS_URS_2024_02/998332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  <c r="AZ2" s="140" t="s">
        <v>113</v>
      </c>
      <c r="BA2" s="140" t="s">
        <v>114</v>
      </c>
      <c r="BB2" s="140" t="s">
        <v>19</v>
      </c>
      <c r="BC2" s="140" t="s">
        <v>722</v>
      </c>
      <c r="BD2" s="140" t="s">
        <v>81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81</v>
      </c>
      <c r="AZ3" s="140" t="s">
        <v>116</v>
      </c>
      <c r="BA3" s="140" t="s">
        <v>117</v>
      </c>
      <c r="BB3" s="140" t="s">
        <v>19</v>
      </c>
      <c r="BC3" s="140" t="s">
        <v>723</v>
      </c>
      <c r="BD3" s="140" t="s">
        <v>81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  <c r="AZ4" s="140" t="s">
        <v>120</v>
      </c>
      <c r="BA4" s="140" t="s">
        <v>121</v>
      </c>
      <c r="BB4" s="140" t="s">
        <v>19</v>
      </c>
      <c r="BC4" s="140" t="s">
        <v>723</v>
      </c>
      <c r="BD4" s="140" t="s">
        <v>81</v>
      </c>
    </row>
    <row r="5" s="1" customFormat="1" ht="6.96" customHeight="1">
      <c r="B5" s="22"/>
      <c r="L5" s="22"/>
      <c r="AZ5" s="140" t="s">
        <v>122</v>
      </c>
      <c r="BA5" s="140" t="s">
        <v>123</v>
      </c>
      <c r="BB5" s="140" t="s">
        <v>19</v>
      </c>
      <c r="BC5" s="140" t="s">
        <v>723</v>
      </c>
      <c r="BD5" s="140" t="s">
        <v>81</v>
      </c>
    </row>
    <row r="6" s="1" customFormat="1" ht="12" customHeight="1">
      <c r="B6" s="22"/>
      <c r="D6" s="145" t="s">
        <v>16</v>
      </c>
      <c r="L6" s="22"/>
      <c r="AZ6" s="140" t="s">
        <v>124</v>
      </c>
      <c r="BA6" s="140" t="s">
        <v>125</v>
      </c>
      <c r="BB6" s="140" t="s">
        <v>19</v>
      </c>
      <c r="BC6" s="140" t="s">
        <v>724</v>
      </c>
      <c r="BD6" s="140" t="s">
        <v>81</v>
      </c>
    </row>
    <row r="7" s="1" customFormat="1" ht="16.5" customHeight="1">
      <c r="B7" s="22"/>
      <c r="E7" s="146" t="str">
        <f>'Rekapitulace stavby'!K6</f>
        <v>Brozany nad Ohří - Mlýnský náhon v ř. km 2,191 - 2,458</v>
      </c>
      <c r="F7" s="145"/>
      <c r="G7" s="145"/>
      <c r="H7" s="145"/>
      <c r="L7" s="22"/>
    </row>
    <row r="8" s="1" customFormat="1" ht="12" customHeight="1">
      <c r="B8" s="22"/>
      <c r="D8" s="145" t="s">
        <v>127</v>
      </c>
      <c r="L8" s="22"/>
    </row>
    <row r="9" s="2" customFormat="1" ht="16.5" customHeight="1">
      <c r="A9" s="40"/>
      <c r="B9" s="46"/>
      <c r="C9" s="40"/>
      <c r="D9" s="40"/>
      <c r="E9" s="146" t="s">
        <v>725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129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726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19</v>
      </c>
      <c r="G13" s="40"/>
      <c r="H13" s="40"/>
      <c r="I13" s="145" t="s">
        <v>20</v>
      </c>
      <c r="J13" s="135" t="s">
        <v>19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21</v>
      </c>
      <c r="E14" s="40"/>
      <c r="F14" s="135" t="s">
        <v>22</v>
      </c>
      <c r="G14" s="40"/>
      <c r="H14" s="40"/>
      <c r="I14" s="145" t="s">
        <v>23</v>
      </c>
      <c r="J14" s="149" t="str">
        <f>'Rekapitulace stavby'!AN8</f>
        <v>4. 11. 2024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25</v>
      </c>
      <c r="E16" s="40"/>
      <c r="F16" s="40"/>
      <c r="G16" s="40"/>
      <c r="H16" s="40"/>
      <c r="I16" s="145" t="s">
        <v>26</v>
      </c>
      <c r="J16" s="135" t="s">
        <v>19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5" t="s">
        <v>28</v>
      </c>
      <c r="J17" s="135" t="s">
        <v>19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29</v>
      </c>
      <c r="E19" s="40"/>
      <c r="F19" s="40"/>
      <c r="G19" s="40"/>
      <c r="H19" s="40"/>
      <c r="I19" s="145" t="s">
        <v>26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28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31</v>
      </c>
      <c r="E22" s="40"/>
      <c r="F22" s="40"/>
      <c r="G22" s="40"/>
      <c r="H22" s="40"/>
      <c r="I22" s="145" t="s">
        <v>26</v>
      </c>
      <c r="J22" s="135" t="s">
        <v>19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5" t="s">
        <v>28</v>
      </c>
      <c r="J23" s="135" t="s">
        <v>19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34</v>
      </c>
      <c r="E25" s="40"/>
      <c r="F25" s="40"/>
      <c r="G25" s="40"/>
      <c r="H25" s="40"/>
      <c r="I25" s="145" t="s">
        <v>26</v>
      </c>
      <c r="J25" s="135" t="s">
        <v>19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5" t="s">
        <v>28</v>
      </c>
      <c r="J26" s="135" t="s">
        <v>19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36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38</v>
      </c>
      <c r="E32" s="40"/>
      <c r="F32" s="40"/>
      <c r="G32" s="40"/>
      <c r="H32" s="40"/>
      <c r="I32" s="40"/>
      <c r="J32" s="156">
        <f>ROUND(J94,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40</v>
      </c>
      <c r="G34" s="40"/>
      <c r="H34" s="40"/>
      <c r="I34" s="157" t="s">
        <v>39</v>
      </c>
      <c r="J34" s="157" t="s">
        <v>41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42</v>
      </c>
      <c r="E35" s="145" t="s">
        <v>43</v>
      </c>
      <c r="F35" s="159">
        <f>ROUND((SUM(BE94:BE257)),  2)</f>
        <v>0</v>
      </c>
      <c r="G35" s="40"/>
      <c r="H35" s="40"/>
      <c r="I35" s="160">
        <v>0.20999999999999999</v>
      </c>
      <c r="J35" s="159">
        <f>ROUND(((SUM(BE94:BE257))*I35),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44</v>
      </c>
      <c r="F36" s="159">
        <f>ROUND((SUM(BF94:BF257)),  2)</f>
        <v>0</v>
      </c>
      <c r="G36" s="40"/>
      <c r="H36" s="40"/>
      <c r="I36" s="160">
        <v>0.14999999999999999</v>
      </c>
      <c r="J36" s="159">
        <f>ROUND(((SUM(BF94:BF257))*I36),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45</v>
      </c>
      <c r="F37" s="159">
        <f>ROUND((SUM(BG94:BG257)),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46</v>
      </c>
      <c r="F38" s="159">
        <f>ROUND((SUM(BH94:BH257)),  2)</f>
        <v>0</v>
      </c>
      <c r="G38" s="40"/>
      <c r="H38" s="40"/>
      <c r="I38" s="160">
        <v>0.14999999999999999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47</v>
      </c>
      <c r="F39" s="159">
        <f>ROUND((SUM(BI94:BI257)),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131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2" t="str">
        <f>E7</f>
        <v>Brozany nad Ohří - Mlýnský náhon v ř. km 2,191 - 2,458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2" t="s">
        <v>725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129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 xml:space="preserve">SO 102.1 - Oprava PB opevnění  (ř. km 2,243 - 2,324)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Brozany nad Ohří</v>
      </c>
      <c r="G56" s="42"/>
      <c r="H56" s="42"/>
      <c r="I56" s="34" t="s">
        <v>23</v>
      </c>
      <c r="J56" s="74" t="str">
        <f>IF(J14="","",J14)</f>
        <v>4. 11. 2024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Městys Brozany nad Ohří</v>
      </c>
      <c r="G58" s="42"/>
      <c r="H58" s="42"/>
      <c r="I58" s="34" t="s">
        <v>31</v>
      </c>
      <c r="J58" s="38" t="str">
        <f>E23</f>
        <v>AZ Consult spol. s 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Dagmar Sedláčková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3" t="s">
        <v>132</v>
      </c>
      <c r="D61" s="174"/>
      <c r="E61" s="174"/>
      <c r="F61" s="174"/>
      <c r="G61" s="174"/>
      <c r="H61" s="174"/>
      <c r="I61" s="174"/>
      <c r="J61" s="175" t="s">
        <v>133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6" t="s">
        <v>70</v>
      </c>
      <c r="D63" s="42"/>
      <c r="E63" s="42"/>
      <c r="F63" s="42"/>
      <c r="G63" s="42"/>
      <c r="H63" s="42"/>
      <c r="I63" s="42"/>
      <c r="J63" s="104">
        <f>J94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134</v>
      </c>
    </row>
    <row r="64" s="9" customFormat="1" ht="24.96" customHeight="1">
      <c r="A64" s="9"/>
      <c r="B64" s="177"/>
      <c r="C64" s="178"/>
      <c r="D64" s="179" t="s">
        <v>135</v>
      </c>
      <c r="E64" s="180"/>
      <c r="F64" s="180"/>
      <c r="G64" s="180"/>
      <c r="H64" s="180"/>
      <c r="I64" s="180"/>
      <c r="J64" s="181">
        <f>J95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7"/>
      <c r="D65" s="184" t="s">
        <v>136</v>
      </c>
      <c r="E65" s="185"/>
      <c r="F65" s="185"/>
      <c r="G65" s="185"/>
      <c r="H65" s="185"/>
      <c r="I65" s="185"/>
      <c r="J65" s="186">
        <f>J96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7"/>
      <c r="D66" s="184" t="s">
        <v>137</v>
      </c>
      <c r="E66" s="185"/>
      <c r="F66" s="185"/>
      <c r="G66" s="185"/>
      <c r="H66" s="185"/>
      <c r="I66" s="185"/>
      <c r="J66" s="186">
        <f>J188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7"/>
      <c r="D67" s="184" t="s">
        <v>138</v>
      </c>
      <c r="E67" s="185"/>
      <c r="F67" s="185"/>
      <c r="G67" s="185"/>
      <c r="H67" s="185"/>
      <c r="I67" s="185"/>
      <c r="J67" s="186">
        <f>J192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7"/>
      <c r="D68" s="184" t="s">
        <v>139</v>
      </c>
      <c r="E68" s="185"/>
      <c r="F68" s="185"/>
      <c r="G68" s="185"/>
      <c r="H68" s="185"/>
      <c r="I68" s="185"/>
      <c r="J68" s="186">
        <f>J227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7"/>
      <c r="D69" s="184" t="s">
        <v>727</v>
      </c>
      <c r="E69" s="185"/>
      <c r="F69" s="185"/>
      <c r="G69" s="185"/>
      <c r="H69" s="185"/>
      <c r="I69" s="185"/>
      <c r="J69" s="186">
        <f>J233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7"/>
      <c r="D70" s="184" t="s">
        <v>141</v>
      </c>
      <c r="E70" s="185"/>
      <c r="F70" s="185"/>
      <c r="G70" s="185"/>
      <c r="H70" s="185"/>
      <c r="I70" s="185"/>
      <c r="J70" s="186">
        <f>J237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7"/>
      <c r="D71" s="184" t="s">
        <v>142</v>
      </c>
      <c r="E71" s="185"/>
      <c r="F71" s="185"/>
      <c r="G71" s="185"/>
      <c r="H71" s="185"/>
      <c r="I71" s="185"/>
      <c r="J71" s="186">
        <f>J245</f>
        <v>0</v>
      </c>
      <c r="K71" s="127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7"/>
      <c r="D72" s="184" t="s">
        <v>143</v>
      </c>
      <c r="E72" s="185"/>
      <c r="F72" s="185"/>
      <c r="G72" s="185"/>
      <c r="H72" s="185"/>
      <c r="I72" s="185"/>
      <c r="J72" s="186">
        <f>J255</f>
        <v>0</v>
      </c>
      <c r="K72" s="127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146</v>
      </c>
      <c r="D79" s="42"/>
      <c r="E79" s="42"/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72" t="str">
        <f>E7</f>
        <v>Brozany nad Ohří - Mlýnský náhon v ř. km 2,191 - 2,458</v>
      </c>
      <c r="F82" s="34"/>
      <c r="G82" s="34"/>
      <c r="H82" s="34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" customFormat="1" ht="12" customHeight="1">
      <c r="B83" s="23"/>
      <c r="C83" s="34" t="s">
        <v>127</v>
      </c>
      <c r="D83" s="24"/>
      <c r="E83" s="24"/>
      <c r="F83" s="24"/>
      <c r="G83" s="24"/>
      <c r="H83" s="24"/>
      <c r="I83" s="24"/>
      <c r="J83" s="24"/>
      <c r="K83" s="24"/>
      <c r="L83" s="22"/>
    </row>
    <row r="84" s="2" customFormat="1" ht="16.5" customHeight="1">
      <c r="A84" s="40"/>
      <c r="B84" s="41"/>
      <c r="C84" s="42"/>
      <c r="D84" s="42"/>
      <c r="E84" s="172" t="s">
        <v>725</v>
      </c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129</v>
      </c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71" t="str">
        <f>E11</f>
        <v xml:space="preserve">SO 102.1 - Oprava PB opevnění  (ř. km 2,243 - 2,324)</v>
      </c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21</v>
      </c>
      <c r="D88" s="42"/>
      <c r="E88" s="42"/>
      <c r="F88" s="29" t="str">
        <f>F14</f>
        <v>Brozany nad Ohří</v>
      </c>
      <c r="G88" s="42"/>
      <c r="H88" s="42"/>
      <c r="I88" s="34" t="s">
        <v>23</v>
      </c>
      <c r="J88" s="74" t="str">
        <f>IF(J14="","",J14)</f>
        <v>4. 11. 2024</v>
      </c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5.65" customHeight="1">
      <c r="A90" s="40"/>
      <c r="B90" s="41"/>
      <c r="C90" s="34" t="s">
        <v>25</v>
      </c>
      <c r="D90" s="42"/>
      <c r="E90" s="42"/>
      <c r="F90" s="29" t="str">
        <f>E17</f>
        <v>Městys Brozany nad Ohří</v>
      </c>
      <c r="G90" s="42"/>
      <c r="H90" s="42"/>
      <c r="I90" s="34" t="s">
        <v>31</v>
      </c>
      <c r="J90" s="38" t="str">
        <f>E23</f>
        <v>AZ Consult spol. s r.o.</v>
      </c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29</v>
      </c>
      <c r="D91" s="42"/>
      <c r="E91" s="42"/>
      <c r="F91" s="29" t="str">
        <f>IF(E20="","",E20)</f>
        <v>Vyplň údaj</v>
      </c>
      <c r="G91" s="42"/>
      <c r="H91" s="42"/>
      <c r="I91" s="34" t="s">
        <v>34</v>
      </c>
      <c r="J91" s="38" t="str">
        <f>E26</f>
        <v>Dagmar Sedláčková</v>
      </c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0.32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11" customFormat="1" ht="29.28" customHeight="1">
      <c r="A93" s="188"/>
      <c r="B93" s="189"/>
      <c r="C93" s="190" t="s">
        <v>147</v>
      </c>
      <c r="D93" s="191" t="s">
        <v>57</v>
      </c>
      <c r="E93" s="191" t="s">
        <v>53</v>
      </c>
      <c r="F93" s="191" t="s">
        <v>54</v>
      </c>
      <c r="G93" s="191" t="s">
        <v>148</v>
      </c>
      <c r="H93" s="191" t="s">
        <v>149</v>
      </c>
      <c r="I93" s="191" t="s">
        <v>150</v>
      </c>
      <c r="J93" s="191" t="s">
        <v>133</v>
      </c>
      <c r="K93" s="192" t="s">
        <v>151</v>
      </c>
      <c r="L93" s="193"/>
      <c r="M93" s="94" t="s">
        <v>19</v>
      </c>
      <c r="N93" s="95" t="s">
        <v>42</v>
      </c>
      <c r="O93" s="95" t="s">
        <v>152</v>
      </c>
      <c r="P93" s="95" t="s">
        <v>153</v>
      </c>
      <c r="Q93" s="95" t="s">
        <v>154</v>
      </c>
      <c r="R93" s="95" t="s">
        <v>155</v>
      </c>
      <c r="S93" s="95" t="s">
        <v>156</v>
      </c>
      <c r="T93" s="96" t="s">
        <v>157</v>
      </c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</row>
    <row r="94" s="2" customFormat="1" ht="22.8" customHeight="1">
      <c r="A94" s="40"/>
      <c r="B94" s="41"/>
      <c r="C94" s="101" t="s">
        <v>158</v>
      </c>
      <c r="D94" s="42"/>
      <c r="E94" s="42"/>
      <c r="F94" s="42"/>
      <c r="G94" s="42"/>
      <c r="H94" s="42"/>
      <c r="I94" s="42"/>
      <c r="J94" s="194">
        <f>BK94</f>
        <v>0</v>
      </c>
      <c r="K94" s="42"/>
      <c r="L94" s="46"/>
      <c r="M94" s="97"/>
      <c r="N94" s="195"/>
      <c r="O94" s="98"/>
      <c r="P94" s="196">
        <f>P95</f>
        <v>0</v>
      </c>
      <c r="Q94" s="98"/>
      <c r="R94" s="196">
        <f>R95</f>
        <v>276.61624393999995</v>
      </c>
      <c r="S94" s="98"/>
      <c r="T94" s="197">
        <f>T95</f>
        <v>19.305999999999997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71</v>
      </c>
      <c r="AU94" s="19" t="s">
        <v>134</v>
      </c>
      <c r="BK94" s="198">
        <f>BK95</f>
        <v>0</v>
      </c>
    </row>
    <row r="95" s="12" customFormat="1" ht="25.92" customHeight="1">
      <c r="A95" s="12"/>
      <c r="B95" s="199"/>
      <c r="C95" s="200"/>
      <c r="D95" s="201" t="s">
        <v>71</v>
      </c>
      <c r="E95" s="202" t="s">
        <v>159</v>
      </c>
      <c r="F95" s="202" t="s">
        <v>160</v>
      </c>
      <c r="G95" s="200"/>
      <c r="H95" s="200"/>
      <c r="I95" s="203"/>
      <c r="J95" s="204">
        <f>BK95</f>
        <v>0</v>
      </c>
      <c r="K95" s="200"/>
      <c r="L95" s="205"/>
      <c r="M95" s="206"/>
      <c r="N95" s="207"/>
      <c r="O95" s="207"/>
      <c r="P95" s="208">
        <f>P96+P188+P192+P227+P233+P237+P245+P255</f>
        <v>0</v>
      </c>
      <c r="Q95" s="207"/>
      <c r="R95" s="208">
        <f>R96+R188+R192+R227+R233+R237+R245+R255</f>
        <v>276.61624393999995</v>
      </c>
      <c r="S95" s="207"/>
      <c r="T95" s="209">
        <f>T96+T188+T192+T227+T233+T237+T245+T255</f>
        <v>19.305999999999997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79</v>
      </c>
      <c r="AT95" s="211" t="s">
        <v>71</v>
      </c>
      <c r="AU95" s="211" t="s">
        <v>72</v>
      </c>
      <c r="AY95" s="210" t="s">
        <v>161</v>
      </c>
      <c r="BK95" s="212">
        <f>BK96+BK188+BK192+BK227+BK233+BK237+BK245+BK255</f>
        <v>0</v>
      </c>
    </row>
    <row r="96" s="12" customFormat="1" ht="22.8" customHeight="1">
      <c r="A96" s="12"/>
      <c r="B96" s="199"/>
      <c r="C96" s="200"/>
      <c r="D96" s="201" t="s">
        <v>71</v>
      </c>
      <c r="E96" s="213" t="s">
        <v>79</v>
      </c>
      <c r="F96" s="213" t="s">
        <v>162</v>
      </c>
      <c r="G96" s="200"/>
      <c r="H96" s="200"/>
      <c r="I96" s="203"/>
      <c r="J96" s="214">
        <f>BK96</f>
        <v>0</v>
      </c>
      <c r="K96" s="200"/>
      <c r="L96" s="205"/>
      <c r="M96" s="206"/>
      <c r="N96" s="207"/>
      <c r="O96" s="207"/>
      <c r="P96" s="208">
        <f>SUM(P97:P187)</f>
        <v>0</v>
      </c>
      <c r="Q96" s="207"/>
      <c r="R96" s="208">
        <f>SUM(R97:R187)</f>
        <v>64.268965999999992</v>
      </c>
      <c r="S96" s="207"/>
      <c r="T96" s="209">
        <f>SUM(T97:T187)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0" t="s">
        <v>79</v>
      </c>
      <c r="AT96" s="211" t="s">
        <v>71</v>
      </c>
      <c r="AU96" s="211" t="s">
        <v>79</v>
      </c>
      <c r="AY96" s="210" t="s">
        <v>161</v>
      </c>
      <c r="BK96" s="212">
        <f>SUM(BK97:BK187)</f>
        <v>0</v>
      </c>
    </row>
    <row r="97" s="2" customFormat="1" ht="24.15" customHeight="1">
      <c r="A97" s="40"/>
      <c r="B97" s="41"/>
      <c r="C97" s="215" t="s">
        <v>79</v>
      </c>
      <c r="D97" s="215" t="s">
        <v>163</v>
      </c>
      <c r="E97" s="216" t="s">
        <v>489</v>
      </c>
      <c r="F97" s="217" t="s">
        <v>490</v>
      </c>
      <c r="G97" s="218" t="s">
        <v>241</v>
      </c>
      <c r="H97" s="219">
        <v>85</v>
      </c>
      <c r="I97" s="220"/>
      <c r="J97" s="221">
        <f>ROUND(I97*H97,2)</f>
        <v>0</v>
      </c>
      <c r="K97" s="217" t="s">
        <v>185</v>
      </c>
      <c r="L97" s="46"/>
      <c r="M97" s="222" t="s">
        <v>19</v>
      </c>
      <c r="N97" s="223" t="s">
        <v>43</v>
      </c>
      <c r="O97" s="86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6" t="s">
        <v>167</v>
      </c>
      <c r="AT97" s="226" t="s">
        <v>163</v>
      </c>
      <c r="AU97" s="226" t="s">
        <v>81</v>
      </c>
      <c r="AY97" s="19" t="s">
        <v>161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19" t="s">
        <v>79</v>
      </c>
      <c r="BK97" s="227">
        <f>ROUND(I97*H97,2)</f>
        <v>0</v>
      </c>
      <c r="BL97" s="19" t="s">
        <v>167</v>
      </c>
      <c r="BM97" s="226" t="s">
        <v>728</v>
      </c>
    </row>
    <row r="98" s="2" customFormat="1">
      <c r="A98" s="40"/>
      <c r="B98" s="41"/>
      <c r="C98" s="42"/>
      <c r="D98" s="254" t="s">
        <v>187</v>
      </c>
      <c r="E98" s="42"/>
      <c r="F98" s="255" t="s">
        <v>492</v>
      </c>
      <c r="G98" s="42"/>
      <c r="H98" s="42"/>
      <c r="I98" s="230"/>
      <c r="J98" s="42"/>
      <c r="K98" s="42"/>
      <c r="L98" s="46"/>
      <c r="M98" s="231"/>
      <c r="N98" s="232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187</v>
      </c>
      <c r="AU98" s="19" t="s">
        <v>81</v>
      </c>
    </row>
    <row r="99" s="2" customFormat="1" ht="21.75" customHeight="1">
      <c r="A99" s="40"/>
      <c r="B99" s="41"/>
      <c r="C99" s="215" t="s">
        <v>81</v>
      </c>
      <c r="D99" s="215" t="s">
        <v>163</v>
      </c>
      <c r="E99" s="216" t="s">
        <v>493</v>
      </c>
      <c r="F99" s="217" t="s">
        <v>494</v>
      </c>
      <c r="G99" s="218" t="s">
        <v>362</v>
      </c>
      <c r="H99" s="219">
        <v>1</v>
      </c>
      <c r="I99" s="220"/>
      <c r="J99" s="221">
        <f>ROUND(I99*H99,2)</f>
        <v>0</v>
      </c>
      <c r="K99" s="217" t="s">
        <v>185</v>
      </c>
      <c r="L99" s="46"/>
      <c r="M99" s="222" t="s">
        <v>19</v>
      </c>
      <c r="N99" s="223" t="s">
        <v>43</v>
      </c>
      <c r="O99" s="86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6" t="s">
        <v>167</v>
      </c>
      <c r="AT99" s="226" t="s">
        <v>163</v>
      </c>
      <c r="AU99" s="226" t="s">
        <v>81</v>
      </c>
      <c r="AY99" s="19" t="s">
        <v>161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19" t="s">
        <v>79</v>
      </c>
      <c r="BK99" s="227">
        <f>ROUND(I99*H99,2)</f>
        <v>0</v>
      </c>
      <c r="BL99" s="19" t="s">
        <v>167</v>
      </c>
      <c r="BM99" s="226" t="s">
        <v>729</v>
      </c>
    </row>
    <row r="100" s="2" customFormat="1">
      <c r="A100" s="40"/>
      <c r="B100" s="41"/>
      <c r="C100" s="42"/>
      <c r="D100" s="254" t="s">
        <v>187</v>
      </c>
      <c r="E100" s="42"/>
      <c r="F100" s="255" t="s">
        <v>496</v>
      </c>
      <c r="G100" s="42"/>
      <c r="H100" s="42"/>
      <c r="I100" s="230"/>
      <c r="J100" s="42"/>
      <c r="K100" s="42"/>
      <c r="L100" s="46"/>
      <c r="M100" s="231"/>
      <c r="N100" s="232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187</v>
      </c>
      <c r="AU100" s="19" t="s">
        <v>81</v>
      </c>
    </row>
    <row r="101" s="2" customFormat="1" ht="24.15" customHeight="1">
      <c r="A101" s="40"/>
      <c r="B101" s="41"/>
      <c r="C101" s="215" t="s">
        <v>178</v>
      </c>
      <c r="D101" s="215" t="s">
        <v>163</v>
      </c>
      <c r="E101" s="216" t="s">
        <v>497</v>
      </c>
      <c r="F101" s="217" t="s">
        <v>498</v>
      </c>
      <c r="G101" s="218" t="s">
        <v>362</v>
      </c>
      <c r="H101" s="219">
        <v>1</v>
      </c>
      <c r="I101" s="220"/>
      <c r="J101" s="221">
        <f>ROUND(I101*H101,2)</f>
        <v>0</v>
      </c>
      <c r="K101" s="217" t="s">
        <v>185</v>
      </c>
      <c r="L101" s="46"/>
      <c r="M101" s="222" t="s">
        <v>19</v>
      </c>
      <c r="N101" s="223" t="s">
        <v>43</v>
      </c>
      <c r="O101" s="86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6" t="s">
        <v>167</v>
      </c>
      <c r="AT101" s="226" t="s">
        <v>163</v>
      </c>
      <c r="AU101" s="226" t="s">
        <v>81</v>
      </c>
      <c r="AY101" s="19" t="s">
        <v>161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19" t="s">
        <v>79</v>
      </c>
      <c r="BK101" s="227">
        <f>ROUND(I101*H101,2)</f>
        <v>0</v>
      </c>
      <c r="BL101" s="19" t="s">
        <v>167</v>
      </c>
      <c r="BM101" s="226" t="s">
        <v>730</v>
      </c>
    </row>
    <row r="102" s="2" customFormat="1">
      <c r="A102" s="40"/>
      <c r="B102" s="41"/>
      <c r="C102" s="42"/>
      <c r="D102" s="254" t="s">
        <v>187</v>
      </c>
      <c r="E102" s="42"/>
      <c r="F102" s="255" t="s">
        <v>500</v>
      </c>
      <c r="G102" s="42"/>
      <c r="H102" s="42"/>
      <c r="I102" s="230"/>
      <c r="J102" s="42"/>
      <c r="K102" s="42"/>
      <c r="L102" s="46"/>
      <c r="M102" s="231"/>
      <c r="N102" s="232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187</v>
      </c>
      <c r="AU102" s="19" t="s">
        <v>81</v>
      </c>
    </row>
    <row r="103" s="2" customFormat="1" ht="16.5" customHeight="1">
      <c r="A103" s="40"/>
      <c r="B103" s="41"/>
      <c r="C103" s="215" t="s">
        <v>167</v>
      </c>
      <c r="D103" s="215" t="s">
        <v>163</v>
      </c>
      <c r="E103" s="216" t="s">
        <v>501</v>
      </c>
      <c r="F103" s="217" t="s">
        <v>502</v>
      </c>
      <c r="G103" s="218" t="s">
        <v>241</v>
      </c>
      <c r="H103" s="219">
        <v>85</v>
      </c>
      <c r="I103" s="220"/>
      <c r="J103" s="221">
        <f>ROUND(I103*H103,2)</f>
        <v>0</v>
      </c>
      <c r="K103" s="217" t="s">
        <v>185</v>
      </c>
      <c r="L103" s="46"/>
      <c r="M103" s="222" t="s">
        <v>19</v>
      </c>
      <c r="N103" s="223" t="s">
        <v>43</v>
      </c>
      <c r="O103" s="86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6" t="s">
        <v>167</v>
      </c>
      <c r="AT103" s="226" t="s">
        <v>163</v>
      </c>
      <c r="AU103" s="226" t="s">
        <v>81</v>
      </c>
      <c r="AY103" s="19" t="s">
        <v>161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19" t="s">
        <v>79</v>
      </c>
      <c r="BK103" s="227">
        <f>ROUND(I103*H103,2)</f>
        <v>0</v>
      </c>
      <c r="BL103" s="19" t="s">
        <v>167</v>
      </c>
      <c r="BM103" s="226" t="s">
        <v>731</v>
      </c>
    </row>
    <row r="104" s="2" customFormat="1">
      <c r="A104" s="40"/>
      <c r="B104" s="41"/>
      <c r="C104" s="42"/>
      <c r="D104" s="254" t="s">
        <v>187</v>
      </c>
      <c r="E104" s="42"/>
      <c r="F104" s="255" t="s">
        <v>504</v>
      </c>
      <c r="G104" s="42"/>
      <c r="H104" s="42"/>
      <c r="I104" s="230"/>
      <c r="J104" s="42"/>
      <c r="K104" s="42"/>
      <c r="L104" s="46"/>
      <c r="M104" s="231"/>
      <c r="N104" s="232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187</v>
      </c>
      <c r="AU104" s="19" t="s">
        <v>81</v>
      </c>
    </row>
    <row r="105" s="2" customFormat="1" ht="16.5" customHeight="1">
      <c r="A105" s="40"/>
      <c r="B105" s="41"/>
      <c r="C105" s="215" t="s">
        <v>193</v>
      </c>
      <c r="D105" s="215" t="s">
        <v>163</v>
      </c>
      <c r="E105" s="216" t="s">
        <v>505</v>
      </c>
      <c r="F105" s="217" t="s">
        <v>506</v>
      </c>
      <c r="G105" s="218" t="s">
        <v>362</v>
      </c>
      <c r="H105" s="219">
        <v>1</v>
      </c>
      <c r="I105" s="220"/>
      <c r="J105" s="221">
        <f>ROUND(I105*H105,2)</f>
        <v>0</v>
      </c>
      <c r="K105" s="217" t="s">
        <v>185</v>
      </c>
      <c r="L105" s="46"/>
      <c r="M105" s="222" t="s">
        <v>19</v>
      </c>
      <c r="N105" s="223" t="s">
        <v>43</v>
      </c>
      <c r="O105" s="86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6" t="s">
        <v>167</v>
      </c>
      <c r="AT105" s="226" t="s">
        <v>163</v>
      </c>
      <c r="AU105" s="226" t="s">
        <v>81</v>
      </c>
      <c r="AY105" s="19" t="s">
        <v>161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19" t="s">
        <v>79</v>
      </c>
      <c r="BK105" s="227">
        <f>ROUND(I105*H105,2)</f>
        <v>0</v>
      </c>
      <c r="BL105" s="19" t="s">
        <v>167</v>
      </c>
      <c r="BM105" s="226" t="s">
        <v>732</v>
      </c>
    </row>
    <row r="106" s="2" customFormat="1">
      <c r="A106" s="40"/>
      <c r="B106" s="41"/>
      <c r="C106" s="42"/>
      <c r="D106" s="254" t="s">
        <v>187</v>
      </c>
      <c r="E106" s="42"/>
      <c r="F106" s="255" t="s">
        <v>508</v>
      </c>
      <c r="G106" s="42"/>
      <c r="H106" s="42"/>
      <c r="I106" s="230"/>
      <c r="J106" s="42"/>
      <c r="K106" s="42"/>
      <c r="L106" s="46"/>
      <c r="M106" s="231"/>
      <c r="N106" s="232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187</v>
      </c>
      <c r="AU106" s="19" t="s">
        <v>81</v>
      </c>
    </row>
    <row r="107" s="14" customFormat="1">
      <c r="A107" s="14"/>
      <c r="B107" s="243"/>
      <c r="C107" s="244"/>
      <c r="D107" s="228" t="s">
        <v>175</v>
      </c>
      <c r="E107" s="245" t="s">
        <v>19</v>
      </c>
      <c r="F107" s="246" t="s">
        <v>733</v>
      </c>
      <c r="G107" s="244"/>
      <c r="H107" s="247">
        <v>1</v>
      </c>
      <c r="I107" s="248"/>
      <c r="J107" s="244"/>
      <c r="K107" s="244"/>
      <c r="L107" s="249"/>
      <c r="M107" s="250"/>
      <c r="N107" s="251"/>
      <c r="O107" s="251"/>
      <c r="P107" s="251"/>
      <c r="Q107" s="251"/>
      <c r="R107" s="251"/>
      <c r="S107" s="251"/>
      <c r="T107" s="25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3" t="s">
        <v>175</v>
      </c>
      <c r="AU107" s="253" t="s">
        <v>81</v>
      </c>
      <c r="AV107" s="14" t="s">
        <v>81</v>
      </c>
      <c r="AW107" s="14" t="s">
        <v>33</v>
      </c>
      <c r="AX107" s="14" t="s">
        <v>72</v>
      </c>
      <c r="AY107" s="253" t="s">
        <v>161</v>
      </c>
    </row>
    <row r="108" s="15" customFormat="1">
      <c r="A108" s="15"/>
      <c r="B108" s="256"/>
      <c r="C108" s="257"/>
      <c r="D108" s="228" t="s">
        <v>175</v>
      </c>
      <c r="E108" s="258" t="s">
        <v>19</v>
      </c>
      <c r="F108" s="259" t="s">
        <v>192</v>
      </c>
      <c r="G108" s="257"/>
      <c r="H108" s="260">
        <v>1</v>
      </c>
      <c r="I108" s="261"/>
      <c r="J108" s="257"/>
      <c r="K108" s="257"/>
      <c r="L108" s="262"/>
      <c r="M108" s="263"/>
      <c r="N108" s="264"/>
      <c r="O108" s="264"/>
      <c r="P108" s="264"/>
      <c r="Q108" s="264"/>
      <c r="R108" s="264"/>
      <c r="S108" s="264"/>
      <c r="T108" s="26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6" t="s">
        <v>175</v>
      </c>
      <c r="AU108" s="266" t="s">
        <v>81</v>
      </c>
      <c r="AV108" s="15" t="s">
        <v>167</v>
      </c>
      <c r="AW108" s="15" t="s">
        <v>33</v>
      </c>
      <c r="AX108" s="15" t="s">
        <v>79</v>
      </c>
      <c r="AY108" s="266" t="s">
        <v>161</v>
      </c>
    </row>
    <row r="109" s="2" customFormat="1" ht="24.15" customHeight="1">
      <c r="A109" s="40"/>
      <c r="B109" s="41"/>
      <c r="C109" s="215" t="s">
        <v>200</v>
      </c>
      <c r="D109" s="215" t="s">
        <v>163</v>
      </c>
      <c r="E109" s="216" t="s">
        <v>734</v>
      </c>
      <c r="F109" s="217" t="s">
        <v>735</v>
      </c>
      <c r="G109" s="218" t="s">
        <v>166</v>
      </c>
      <c r="H109" s="219">
        <v>1</v>
      </c>
      <c r="I109" s="220"/>
      <c r="J109" s="221">
        <f>ROUND(I109*H109,2)</f>
        <v>0</v>
      </c>
      <c r="K109" s="217" t="s">
        <v>19</v>
      </c>
      <c r="L109" s="46"/>
      <c r="M109" s="222" t="s">
        <v>19</v>
      </c>
      <c r="N109" s="223" t="s">
        <v>43</v>
      </c>
      <c r="O109" s="86"/>
      <c r="P109" s="224">
        <f>O109*H109</f>
        <v>0</v>
      </c>
      <c r="Q109" s="224">
        <v>24.225000000000001</v>
      </c>
      <c r="R109" s="224">
        <f>Q109*H109</f>
        <v>24.225000000000001</v>
      </c>
      <c r="S109" s="224">
        <v>0</v>
      </c>
      <c r="T109" s="225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6" t="s">
        <v>167</v>
      </c>
      <c r="AT109" s="226" t="s">
        <v>163</v>
      </c>
      <c r="AU109" s="226" t="s">
        <v>81</v>
      </c>
      <c r="AY109" s="19" t="s">
        <v>161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19" t="s">
        <v>79</v>
      </c>
      <c r="BK109" s="227">
        <f>ROUND(I109*H109,2)</f>
        <v>0</v>
      </c>
      <c r="BL109" s="19" t="s">
        <v>167</v>
      </c>
      <c r="BM109" s="226" t="s">
        <v>736</v>
      </c>
    </row>
    <row r="110" s="2" customFormat="1">
      <c r="A110" s="40"/>
      <c r="B110" s="41"/>
      <c r="C110" s="42"/>
      <c r="D110" s="228" t="s">
        <v>169</v>
      </c>
      <c r="E110" s="42"/>
      <c r="F110" s="229" t="s">
        <v>170</v>
      </c>
      <c r="G110" s="42"/>
      <c r="H110" s="42"/>
      <c r="I110" s="230"/>
      <c r="J110" s="42"/>
      <c r="K110" s="42"/>
      <c r="L110" s="46"/>
      <c r="M110" s="231"/>
      <c r="N110" s="232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169</v>
      </c>
      <c r="AU110" s="19" t="s">
        <v>81</v>
      </c>
    </row>
    <row r="111" s="2" customFormat="1" ht="33" customHeight="1">
      <c r="A111" s="40"/>
      <c r="B111" s="41"/>
      <c r="C111" s="215" t="s">
        <v>206</v>
      </c>
      <c r="D111" s="215" t="s">
        <v>163</v>
      </c>
      <c r="E111" s="216" t="s">
        <v>171</v>
      </c>
      <c r="F111" s="217" t="s">
        <v>172</v>
      </c>
      <c r="G111" s="218" t="s">
        <v>173</v>
      </c>
      <c r="H111" s="219">
        <v>167.49000000000001</v>
      </c>
      <c r="I111" s="220"/>
      <c r="J111" s="221">
        <f>ROUND(I111*H111,2)</f>
        <v>0</v>
      </c>
      <c r="K111" s="217" t="s">
        <v>19</v>
      </c>
      <c r="L111" s="46"/>
      <c r="M111" s="222" t="s">
        <v>19</v>
      </c>
      <c r="N111" s="223" t="s">
        <v>43</v>
      </c>
      <c r="O111" s="86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6" t="s">
        <v>167</v>
      </c>
      <c r="AT111" s="226" t="s">
        <v>163</v>
      </c>
      <c r="AU111" s="226" t="s">
        <v>81</v>
      </c>
      <c r="AY111" s="19" t="s">
        <v>161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19" t="s">
        <v>79</v>
      </c>
      <c r="BK111" s="227">
        <f>ROUND(I111*H111,2)</f>
        <v>0</v>
      </c>
      <c r="BL111" s="19" t="s">
        <v>167</v>
      </c>
      <c r="BM111" s="226" t="s">
        <v>174</v>
      </c>
    </row>
    <row r="112" s="13" customFormat="1">
      <c r="A112" s="13"/>
      <c r="B112" s="233"/>
      <c r="C112" s="234"/>
      <c r="D112" s="228" t="s">
        <v>175</v>
      </c>
      <c r="E112" s="235" t="s">
        <v>19</v>
      </c>
      <c r="F112" s="236" t="s">
        <v>176</v>
      </c>
      <c r="G112" s="234"/>
      <c r="H112" s="235" t="s">
        <v>19</v>
      </c>
      <c r="I112" s="237"/>
      <c r="J112" s="234"/>
      <c r="K112" s="234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175</v>
      </c>
      <c r="AU112" s="242" t="s">
        <v>81</v>
      </c>
      <c r="AV112" s="13" t="s">
        <v>79</v>
      </c>
      <c r="AW112" s="13" t="s">
        <v>33</v>
      </c>
      <c r="AX112" s="13" t="s">
        <v>72</v>
      </c>
      <c r="AY112" s="242" t="s">
        <v>161</v>
      </c>
    </row>
    <row r="113" s="14" customFormat="1">
      <c r="A113" s="14"/>
      <c r="B113" s="243"/>
      <c r="C113" s="244"/>
      <c r="D113" s="228" t="s">
        <v>175</v>
      </c>
      <c r="E113" s="245" t="s">
        <v>120</v>
      </c>
      <c r="F113" s="246" t="s">
        <v>737</v>
      </c>
      <c r="G113" s="244"/>
      <c r="H113" s="247">
        <v>167.49000000000001</v>
      </c>
      <c r="I113" s="248"/>
      <c r="J113" s="244"/>
      <c r="K113" s="244"/>
      <c r="L113" s="249"/>
      <c r="M113" s="250"/>
      <c r="N113" s="251"/>
      <c r="O113" s="251"/>
      <c r="P113" s="251"/>
      <c r="Q113" s="251"/>
      <c r="R113" s="251"/>
      <c r="S113" s="251"/>
      <c r="T113" s="25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3" t="s">
        <v>175</v>
      </c>
      <c r="AU113" s="253" t="s">
        <v>81</v>
      </c>
      <c r="AV113" s="14" t="s">
        <v>81</v>
      </c>
      <c r="AW113" s="14" t="s">
        <v>33</v>
      </c>
      <c r="AX113" s="14" t="s">
        <v>79</v>
      </c>
      <c r="AY113" s="253" t="s">
        <v>161</v>
      </c>
    </row>
    <row r="114" s="2" customFormat="1" ht="33" customHeight="1">
      <c r="A114" s="40"/>
      <c r="B114" s="41"/>
      <c r="C114" s="215" t="s">
        <v>212</v>
      </c>
      <c r="D114" s="215" t="s">
        <v>163</v>
      </c>
      <c r="E114" s="216" t="s">
        <v>179</v>
      </c>
      <c r="F114" s="217" t="s">
        <v>180</v>
      </c>
      <c r="G114" s="218" t="s">
        <v>173</v>
      </c>
      <c r="H114" s="219">
        <v>167.49000000000001</v>
      </c>
      <c r="I114" s="220"/>
      <c r="J114" s="221">
        <f>ROUND(I114*H114,2)</f>
        <v>0</v>
      </c>
      <c r="K114" s="217" t="s">
        <v>19</v>
      </c>
      <c r="L114" s="46"/>
      <c r="M114" s="222" t="s">
        <v>19</v>
      </c>
      <c r="N114" s="223" t="s">
        <v>43</v>
      </c>
      <c r="O114" s="86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6" t="s">
        <v>167</v>
      </c>
      <c r="AT114" s="226" t="s">
        <v>163</v>
      </c>
      <c r="AU114" s="226" t="s">
        <v>81</v>
      </c>
      <c r="AY114" s="19" t="s">
        <v>161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19" t="s">
        <v>79</v>
      </c>
      <c r="BK114" s="227">
        <f>ROUND(I114*H114,2)</f>
        <v>0</v>
      </c>
      <c r="BL114" s="19" t="s">
        <v>167</v>
      </c>
      <c r="BM114" s="226" t="s">
        <v>181</v>
      </c>
    </row>
    <row r="115" s="14" customFormat="1">
      <c r="A115" s="14"/>
      <c r="B115" s="243"/>
      <c r="C115" s="244"/>
      <c r="D115" s="228" t="s">
        <v>175</v>
      </c>
      <c r="E115" s="245" t="s">
        <v>122</v>
      </c>
      <c r="F115" s="246" t="s">
        <v>738</v>
      </c>
      <c r="G115" s="244"/>
      <c r="H115" s="247">
        <v>167.49000000000001</v>
      </c>
      <c r="I115" s="248"/>
      <c r="J115" s="244"/>
      <c r="K115" s="244"/>
      <c r="L115" s="249"/>
      <c r="M115" s="250"/>
      <c r="N115" s="251"/>
      <c r="O115" s="251"/>
      <c r="P115" s="251"/>
      <c r="Q115" s="251"/>
      <c r="R115" s="251"/>
      <c r="S115" s="251"/>
      <c r="T115" s="25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3" t="s">
        <v>175</v>
      </c>
      <c r="AU115" s="253" t="s">
        <v>81</v>
      </c>
      <c r="AV115" s="14" t="s">
        <v>81</v>
      </c>
      <c r="AW115" s="14" t="s">
        <v>33</v>
      </c>
      <c r="AX115" s="14" t="s">
        <v>79</v>
      </c>
      <c r="AY115" s="253" t="s">
        <v>161</v>
      </c>
    </row>
    <row r="116" s="2" customFormat="1" ht="24.15" customHeight="1">
      <c r="A116" s="40"/>
      <c r="B116" s="41"/>
      <c r="C116" s="215" t="s">
        <v>217</v>
      </c>
      <c r="D116" s="215" t="s">
        <v>163</v>
      </c>
      <c r="E116" s="216" t="s">
        <v>739</v>
      </c>
      <c r="F116" s="217" t="s">
        <v>740</v>
      </c>
      <c r="G116" s="218" t="s">
        <v>173</v>
      </c>
      <c r="H116" s="219">
        <v>3.9199999999999999</v>
      </c>
      <c r="I116" s="220"/>
      <c r="J116" s="221">
        <f>ROUND(I116*H116,2)</f>
        <v>0</v>
      </c>
      <c r="K116" s="217" t="s">
        <v>185</v>
      </c>
      <c r="L116" s="46"/>
      <c r="M116" s="222" t="s">
        <v>19</v>
      </c>
      <c r="N116" s="223" t="s">
        <v>43</v>
      </c>
      <c r="O116" s="86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6" t="s">
        <v>167</v>
      </c>
      <c r="AT116" s="226" t="s">
        <v>163</v>
      </c>
      <c r="AU116" s="226" t="s">
        <v>81</v>
      </c>
      <c r="AY116" s="19" t="s">
        <v>161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19" t="s">
        <v>79</v>
      </c>
      <c r="BK116" s="227">
        <f>ROUND(I116*H116,2)</f>
        <v>0</v>
      </c>
      <c r="BL116" s="19" t="s">
        <v>167</v>
      </c>
      <c r="BM116" s="226" t="s">
        <v>741</v>
      </c>
    </row>
    <row r="117" s="2" customFormat="1">
      <c r="A117" s="40"/>
      <c r="B117" s="41"/>
      <c r="C117" s="42"/>
      <c r="D117" s="254" t="s">
        <v>187</v>
      </c>
      <c r="E117" s="42"/>
      <c r="F117" s="255" t="s">
        <v>742</v>
      </c>
      <c r="G117" s="42"/>
      <c r="H117" s="42"/>
      <c r="I117" s="230"/>
      <c r="J117" s="42"/>
      <c r="K117" s="42"/>
      <c r="L117" s="46"/>
      <c r="M117" s="231"/>
      <c r="N117" s="232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187</v>
      </c>
      <c r="AU117" s="19" t="s">
        <v>81</v>
      </c>
    </row>
    <row r="118" s="14" customFormat="1">
      <c r="A118" s="14"/>
      <c r="B118" s="243"/>
      <c r="C118" s="244"/>
      <c r="D118" s="228" t="s">
        <v>175</v>
      </c>
      <c r="E118" s="245" t="s">
        <v>19</v>
      </c>
      <c r="F118" s="246" t="s">
        <v>743</v>
      </c>
      <c r="G118" s="244"/>
      <c r="H118" s="247">
        <v>3.9199999999999999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175</v>
      </c>
      <c r="AU118" s="253" t="s">
        <v>81</v>
      </c>
      <c r="AV118" s="14" t="s">
        <v>81</v>
      </c>
      <c r="AW118" s="14" t="s">
        <v>33</v>
      </c>
      <c r="AX118" s="14" t="s">
        <v>79</v>
      </c>
      <c r="AY118" s="253" t="s">
        <v>161</v>
      </c>
    </row>
    <row r="119" s="2" customFormat="1" ht="24.15" customHeight="1">
      <c r="A119" s="40"/>
      <c r="B119" s="41"/>
      <c r="C119" s="215" t="s">
        <v>225</v>
      </c>
      <c r="D119" s="215" t="s">
        <v>163</v>
      </c>
      <c r="E119" s="216" t="s">
        <v>543</v>
      </c>
      <c r="F119" s="217" t="s">
        <v>544</v>
      </c>
      <c r="G119" s="218" t="s">
        <v>362</v>
      </c>
      <c r="H119" s="219">
        <v>1</v>
      </c>
      <c r="I119" s="220"/>
      <c r="J119" s="221">
        <f>ROUND(I119*H119,2)</f>
        <v>0</v>
      </c>
      <c r="K119" s="217" t="s">
        <v>185</v>
      </c>
      <c r="L119" s="46"/>
      <c r="M119" s="222" t="s">
        <v>19</v>
      </c>
      <c r="N119" s="223" t="s">
        <v>43</v>
      </c>
      <c r="O119" s="86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6" t="s">
        <v>167</v>
      </c>
      <c r="AT119" s="226" t="s">
        <v>163</v>
      </c>
      <c r="AU119" s="226" t="s">
        <v>81</v>
      </c>
      <c r="AY119" s="19" t="s">
        <v>161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19" t="s">
        <v>79</v>
      </c>
      <c r="BK119" s="227">
        <f>ROUND(I119*H119,2)</f>
        <v>0</v>
      </c>
      <c r="BL119" s="19" t="s">
        <v>167</v>
      </c>
      <c r="BM119" s="226" t="s">
        <v>744</v>
      </c>
    </row>
    <row r="120" s="2" customFormat="1">
      <c r="A120" s="40"/>
      <c r="B120" s="41"/>
      <c r="C120" s="42"/>
      <c r="D120" s="254" t="s">
        <v>187</v>
      </c>
      <c r="E120" s="42"/>
      <c r="F120" s="255" t="s">
        <v>546</v>
      </c>
      <c r="G120" s="42"/>
      <c r="H120" s="42"/>
      <c r="I120" s="230"/>
      <c r="J120" s="42"/>
      <c r="K120" s="42"/>
      <c r="L120" s="46"/>
      <c r="M120" s="231"/>
      <c r="N120" s="232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187</v>
      </c>
      <c r="AU120" s="19" t="s">
        <v>81</v>
      </c>
    </row>
    <row r="121" s="2" customFormat="1" ht="24.15" customHeight="1">
      <c r="A121" s="40"/>
      <c r="B121" s="41"/>
      <c r="C121" s="215" t="s">
        <v>232</v>
      </c>
      <c r="D121" s="215" t="s">
        <v>163</v>
      </c>
      <c r="E121" s="216" t="s">
        <v>547</v>
      </c>
      <c r="F121" s="217" t="s">
        <v>548</v>
      </c>
      <c r="G121" s="218" t="s">
        <v>362</v>
      </c>
      <c r="H121" s="219">
        <v>1</v>
      </c>
      <c r="I121" s="220"/>
      <c r="J121" s="221">
        <f>ROUND(I121*H121,2)</f>
        <v>0</v>
      </c>
      <c r="K121" s="217" t="s">
        <v>185</v>
      </c>
      <c r="L121" s="46"/>
      <c r="M121" s="222" t="s">
        <v>19</v>
      </c>
      <c r="N121" s="223" t="s">
        <v>43</v>
      </c>
      <c r="O121" s="86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6" t="s">
        <v>167</v>
      </c>
      <c r="AT121" s="226" t="s">
        <v>163</v>
      </c>
      <c r="AU121" s="226" t="s">
        <v>81</v>
      </c>
      <c r="AY121" s="19" t="s">
        <v>161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19" t="s">
        <v>79</v>
      </c>
      <c r="BK121" s="227">
        <f>ROUND(I121*H121,2)</f>
        <v>0</v>
      </c>
      <c r="BL121" s="19" t="s">
        <v>167</v>
      </c>
      <c r="BM121" s="226" t="s">
        <v>745</v>
      </c>
    </row>
    <row r="122" s="2" customFormat="1">
      <c r="A122" s="40"/>
      <c r="B122" s="41"/>
      <c r="C122" s="42"/>
      <c r="D122" s="254" t="s">
        <v>187</v>
      </c>
      <c r="E122" s="42"/>
      <c r="F122" s="255" t="s">
        <v>550</v>
      </c>
      <c r="G122" s="42"/>
      <c r="H122" s="42"/>
      <c r="I122" s="230"/>
      <c r="J122" s="42"/>
      <c r="K122" s="42"/>
      <c r="L122" s="46"/>
      <c r="M122" s="231"/>
      <c r="N122" s="232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187</v>
      </c>
      <c r="AU122" s="19" t="s">
        <v>81</v>
      </c>
    </row>
    <row r="123" s="2" customFormat="1" ht="24.15" customHeight="1">
      <c r="A123" s="40"/>
      <c r="B123" s="41"/>
      <c r="C123" s="215" t="s">
        <v>238</v>
      </c>
      <c r="D123" s="215" t="s">
        <v>163</v>
      </c>
      <c r="E123" s="216" t="s">
        <v>551</v>
      </c>
      <c r="F123" s="217" t="s">
        <v>552</v>
      </c>
      <c r="G123" s="218" t="s">
        <v>362</v>
      </c>
      <c r="H123" s="219">
        <v>1</v>
      </c>
      <c r="I123" s="220"/>
      <c r="J123" s="221">
        <f>ROUND(I123*H123,2)</f>
        <v>0</v>
      </c>
      <c r="K123" s="217" t="s">
        <v>185</v>
      </c>
      <c r="L123" s="46"/>
      <c r="M123" s="222" t="s">
        <v>19</v>
      </c>
      <c r="N123" s="223" t="s">
        <v>43</v>
      </c>
      <c r="O123" s="86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6" t="s">
        <v>167</v>
      </c>
      <c r="AT123" s="226" t="s">
        <v>163</v>
      </c>
      <c r="AU123" s="226" t="s">
        <v>81</v>
      </c>
      <c r="AY123" s="19" t="s">
        <v>161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9" t="s">
        <v>79</v>
      </c>
      <c r="BK123" s="227">
        <f>ROUND(I123*H123,2)</f>
        <v>0</v>
      </c>
      <c r="BL123" s="19" t="s">
        <v>167</v>
      </c>
      <c r="BM123" s="226" t="s">
        <v>746</v>
      </c>
    </row>
    <row r="124" s="2" customFormat="1">
      <c r="A124" s="40"/>
      <c r="B124" s="41"/>
      <c r="C124" s="42"/>
      <c r="D124" s="254" t="s">
        <v>187</v>
      </c>
      <c r="E124" s="42"/>
      <c r="F124" s="255" t="s">
        <v>554</v>
      </c>
      <c r="G124" s="42"/>
      <c r="H124" s="42"/>
      <c r="I124" s="230"/>
      <c r="J124" s="42"/>
      <c r="K124" s="42"/>
      <c r="L124" s="46"/>
      <c r="M124" s="231"/>
      <c r="N124" s="232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187</v>
      </c>
      <c r="AU124" s="19" t="s">
        <v>81</v>
      </c>
    </row>
    <row r="125" s="2" customFormat="1" ht="21.75" customHeight="1">
      <c r="A125" s="40"/>
      <c r="B125" s="41"/>
      <c r="C125" s="215" t="s">
        <v>245</v>
      </c>
      <c r="D125" s="215" t="s">
        <v>163</v>
      </c>
      <c r="E125" s="216" t="s">
        <v>556</v>
      </c>
      <c r="F125" s="217" t="s">
        <v>557</v>
      </c>
      <c r="G125" s="218" t="s">
        <v>241</v>
      </c>
      <c r="H125" s="219">
        <v>85</v>
      </c>
      <c r="I125" s="220"/>
      <c r="J125" s="221">
        <f>ROUND(I125*H125,2)</f>
        <v>0</v>
      </c>
      <c r="K125" s="217" t="s">
        <v>185</v>
      </c>
      <c r="L125" s="46"/>
      <c r="M125" s="222" t="s">
        <v>19</v>
      </c>
      <c r="N125" s="223" t="s">
        <v>43</v>
      </c>
      <c r="O125" s="86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6" t="s">
        <v>167</v>
      </c>
      <c r="AT125" s="226" t="s">
        <v>163</v>
      </c>
      <c r="AU125" s="226" t="s">
        <v>81</v>
      </c>
      <c r="AY125" s="19" t="s">
        <v>161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9" t="s">
        <v>79</v>
      </c>
      <c r="BK125" s="227">
        <f>ROUND(I125*H125,2)</f>
        <v>0</v>
      </c>
      <c r="BL125" s="19" t="s">
        <v>167</v>
      </c>
      <c r="BM125" s="226" t="s">
        <v>747</v>
      </c>
    </row>
    <row r="126" s="2" customFormat="1">
      <c r="A126" s="40"/>
      <c r="B126" s="41"/>
      <c r="C126" s="42"/>
      <c r="D126" s="254" t="s">
        <v>187</v>
      </c>
      <c r="E126" s="42"/>
      <c r="F126" s="255" t="s">
        <v>559</v>
      </c>
      <c r="G126" s="42"/>
      <c r="H126" s="42"/>
      <c r="I126" s="230"/>
      <c r="J126" s="42"/>
      <c r="K126" s="42"/>
      <c r="L126" s="46"/>
      <c r="M126" s="231"/>
      <c r="N126" s="232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187</v>
      </c>
      <c r="AU126" s="19" t="s">
        <v>81</v>
      </c>
    </row>
    <row r="127" s="2" customFormat="1" ht="37.8" customHeight="1">
      <c r="A127" s="40"/>
      <c r="B127" s="41"/>
      <c r="C127" s="215" t="s">
        <v>252</v>
      </c>
      <c r="D127" s="215" t="s">
        <v>163</v>
      </c>
      <c r="E127" s="216" t="s">
        <v>560</v>
      </c>
      <c r="F127" s="217" t="s">
        <v>561</v>
      </c>
      <c r="G127" s="218" t="s">
        <v>362</v>
      </c>
      <c r="H127" s="219">
        <v>19</v>
      </c>
      <c r="I127" s="220"/>
      <c r="J127" s="221">
        <f>ROUND(I127*H127,2)</f>
        <v>0</v>
      </c>
      <c r="K127" s="217" t="s">
        <v>185</v>
      </c>
      <c r="L127" s="46"/>
      <c r="M127" s="222" t="s">
        <v>19</v>
      </c>
      <c r="N127" s="223" t="s">
        <v>43</v>
      </c>
      <c r="O127" s="86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6" t="s">
        <v>167</v>
      </c>
      <c r="AT127" s="226" t="s">
        <v>163</v>
      </c>
      <c r="AU127" s="226" t="s">
        <v>81</v>
      </c>
      <c r="AY127" s="19" t="s">
        <v>161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9" t="s">
        <v>79</v>
      </c>
      <c r="BK127" s="227">
        <f>ROUND(I127*H127,2)</f>
        <v>0</v>
      </c>
      <c r="BL127" s="19" t="s">
        <v>167</v>
      </c>
      <c r="BM127" s="226" t="s">
        <v>748</v>
      </c>
    </row>
    <row r="128" s="2" customFormat="1">
      <c r="A128" s="40"/>
      <c r="B128" s="41"/>
      <c r="C128" s="42"/>
      <c r="D128" s="254" t="s">
        <v>187</v>
      </c>
      <c r="E128" s="42"/>
      <c r="F128" s="255" t="s">
        <v>563</v>
      </c>
      <c r="G128" s="42"/>
      <c r="H128" s="42"/>
      <c r="I128" s="230"/>
      <c r="J128" s="42"/>
      <c r="K128" s="42"/>
      <c r="L128" s="46"/>
      <c r="M128" s="231"/>
      <c r="N128" s="232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187</v>
      </c>
      <c r="AU128" s="19" t="s">
        <v>81</v>
      </c>
    </row>
    <row r="129" s="14" customFormat="1">
      <c r="A129" s="14"/>
      <c r="B129" s="243"/>
      <c r="C129" s="244"/>
      <c r="D129" s="228" t="s">
        <v>175</v>
      </c>
      <c r="E129" s="244"/>
      <c r="F129" s="246" t="s">
        <v>749</v>
      </c>
      <c r="G129" s="244"/>
      <c r="H129" s="247">
        <v>19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175</v>
      </c>
      <c r="AU129" s="253" t="s">
        <v>81</v>
      </c>
      <c r="AV129" s="14" t="s">
        <v>81</v>
      </c>
      <c r="AW129" s="14" t="s">
        <v>4</v>
      </c>
      <c r="AX129" s="14" t="s">
        <v>79</v>
      </c>
      <c r="AY129" s="253" t="s">
        <v>161</v>
      </c>
    </row>
    <row r="130" s="2" customFormat="1" ht="33" customHeight="1">
      <c r="A130" s="40"/>
      <c r="B130" s="41"/>
      <c r="C130" s="215" t="s">
        <v>8</v>
      </c>
      <c r="D130" s="215" t="s">
        <v>163</v>
      </c>
      <c r="E130" s="216" t="s">
        <v>565</v>
      </c>
      <c r="F130" s="217" t="s">
        <v>566</v>
      </c>
      <c r="G130" s="218" t="s">
        <v>362</v>
      </c>
      <c r="H130" s="219">
        <v>19</v>
      </c>
      <c r="I130" s="220"/>
      <c r="J130" s="221">
        <f>ROUND(I130*H130,2)</f>
        <v>0</v>
      </c>
      <c r="K130" s="217" t="s">
        <v>185</v>
      </c>
      <c r="L130" s="46"/>
      <c r="M130" s="222" t="s">
        <v>19</v>
      </c>
      <c r="N130" s="223" t="s">
        <v>43</v>
      </c>
      <c r="O130" s="86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6" t="s">
        <v>167</v>
      </c>
      <c r="AT130" s="226" t="s">
        <v>163</v>
      </c>
      <c r="AU130" s="226" t="s">
        <v>81</v>
      </c>
      <c r="AY130" s="19" t="s">
        <v>161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9" t="s">
        <v>79</v>
      </c>
      <c r="BK130" s="227">
        <f>ROUND(I130*H130,2)</f>
        <v>0</v>
      </c>
      <c r="BL130" s="19" t="s">
        <v>167</v>
      </c>
      <c r="BM130" s="226" t="s">
        <v>750</v>
      </c>
    </row>
    <row r="131" s="2" customFormat="1">
      <c r="A131" s="40"/>
      <c r="B131" s="41"/>
      <c r="C131" s="42"/>
      <c r="D131" s="254" t="s">
        <v>187</v>
      </c>
      <c r="E131" s="42"/>
      <c r="F131" s="255" t="s">
        <v>568</v>
      </c>
      <c r="G131" s="42"/>
      <c r="H131" s="42"/>
      <c r="I131" s="230"/>
      <c r="J131" s="42"/>
      <c r="K131" s="42"/>
      <c r="L131" s="46"/>
      <c r="M131" s="231"/>
      <c r="N131" s="232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187</v>
      </c>
      <c r="AU131" s="19" t="s">
        <v>81</v>
      </c>
    </row>
    <row r="132" s="14" customFormat="1">
      <c r="A132" s="14"/>
      <c r="B132" s="243"/>
      <c r="C132" s="244"/>
      <c r="D132" s="228" t="s">
        <v>175</v>
      </c>
      <c r="E132" s="244"/>
      <c r="F132" s="246" t="s">
        <v>749</v>
      </c>
      <c r="G132" s="244"/>
      <c r="H132" s="247">
        <v>19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175</v>
      </c>
      <c r="AU132" s="253" t="s">
        <v>81</v>
      </c>
      <c r="AV132" s="14" t="s">
        <v>81</v>
      </c>
      <c r="AW132" s="14" t="s">
        <v>4</v>
      </c>
      <c r="AX132" s="14" t="s">
        <v>79</v>
      </c>
      <c r="AY132" s="253" t="s">
        <v>161</v>
      </c>
    </row>
    <row r="133" s="2" customFormat="1" ht="33" customHeight="1">
      <c r="A133" s="40"/>
      <c r="B133" s="41"/>
      <c r="C133" s="215" t="s">
        <v>263</v>
      </c>
      <c r="D133" s="215" t="s">
        <v>163</v>
      </c>
      <c r="E133" s="216" t="s">
        <v>569</v>
      </c>
      <c r="F133" s="217" t="s">
        <v>570</v>
      </c>
      <c r="G133" s="218" t="s">
        <v>362</v>
      </c>
      <c r="H133" s="219">
        <v>19</v>
      </c>
      <c r="I133" s="220"/>
      <c r="J133" s="221">
        <f>ROUND(I133*H133,2)</f>
        <v>0</v>
      </c>
      <c r="K133" s="217" t="s">
        <v>185</v>
      </c>
      <c r="L133" s="46"/>
      <c r="M133" s="222" t="s">
        <v>19</v>
      </c>
      <c r="N133" s="223" t="s">
        <v>43</v>
      </c>
      <c r="O133" s="86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6" t="s">
        <v>167</v>
      </c>
      <c r="AT133" s="226" t="s">
        <v>163</v>
      </c>
      <c r="AU133" s="226" t="s">
        <v>81</v>
      </c>
      <c r="AY133" s="19" t="s">
        <v>161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9" t="s">
        <v>79</v>
      </c>
      <c r="BK133" s="227">
        <f>ROUND(I133*H133,2)</f>
        <v>0</v>
      </c>
      <c r="BL133" s="19" t="s">
        <v>167</v>
      </c>
      <c r="BM133" s="226" t="s">
        <v>751</v>
      </c>
    </row>
    <row r="134" s="2" customFormat="1">
      <c r="A134" s="40"/>
      <c r="B134" s="41"/>
      <c r="C134" s="42"/>
      <c r="D134" s="254" t="s">
        <v>187</v>
      </c>
      <c r="E134" s="42"/>
      <c r="F134" s="255" t="s">
        <v>572</v>
      </c>
      <c r="G134" s="42"/>
      <c r="H134" s="42"/>
      <c r="I134" s="230"/>
      <c r="J134" s="42"/>
      <c r="K134" s="42"/>
      <c r="L134" s="46"/>
      <c r="M134" s="231"/>
      <c r="N134" s="232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187</v>
      </c>
      <c r="AU134" s="19" t="s">
        <v>81</v>
      </c>
    </row>
    <row r="135" s="14" customFormat="1">
      <c r="A135" s="14"/>
      <c r="B135" s="243"/>
      <c r="C135" s="244"/>
      <c r="D135" s="228" t="s">
        <v>175</v>
      </c>
      <c r="E135" s="244"/>
      <c r="F135" s="246" t="s">
        <v>749</v>
      </c>
      <c r="G135" s="244"/>
      <c r="H135" s="247">
        <v>19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175</v>
      </c>
      <c r="AU135" s="253" t="s">
        <v>81</v>
      </c>
      <c r="AV135" s="14" t="s">
        <v>81</v>
      </c>
      <c r="AW135" s="14" t="s">
        <v>4</v>
      </c>
      <c r="AX135" s="14" t="s">
        <v>79</v>
      </c>
      <c r="AY135" s="253" t="s">
        <v>161</v>
      </c>
    </row>
    <row r="136" s="2" customFormat="1" ht="21.75" customHeight="1">
      <c r="A136" s="40"/>
      <c r="B136" s="41"/>
      <c r="C136" s="215" t="s">
        <v>268</v>
      </c>
      <c r="D136" s="215" t="s">
        <v>163</v>
      </c>
      <c r="E136" s="216" t="s">
        <v>574</v>
      </c>
      <c r="F136" s="217" t="s">
        <v>575</v>
      </c>
      <c r="G136" s="218" t="s">
        <v>241</v>
      </c>
      <c r="H136" s="219">
        <v>1275</v>
      </c>
      <c r="I136" s="220"/>
      <c r="J136" s="221">
        <f>ROUND(I136*H136,2)</f>
        <v>0</v>
      </c>
      <c r="K136" s="217" t="s">
        <v>185</v>
      </c>
      <c r="L136" s="46"/>
      <c r="M136" s="222" t="s">
        <v>19</v>
      </c>
      <c r="N136" s="223" t="s">
        <v>43</v>
      </c>
      <c r="O136" s="86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6" t="s">
        <v>167</v>
      </c>
      <c r="AT136" s="226" t="s">
        <v>163</v>
      </c>
      <c r="AU136" s="226" t="s">
        <v>81</v>
      </c>
      <c r="AY136" s="19" t="s">
        <v>161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9" t="s">
        <v>79</v>
      </c>
      <c r="BK136" s="227">
        <f>ROUND(I136*H136,2)</f>
        <v>0</v>
      </c>
      <c r="BL136" s="19" t="s">
        <v>167</v>
      </c>
      <c r="BM136" s="226" t="s">
        <v>752</v>
      </c>
    </row>
    <row r="137" s="2" customFormat="1">
      <c r="A137" s="40"/>
      <c r="B137" s="41"/>
      <c r="C137" s="42"/>
      <c r="D137" s="254" t="s">
        <v>187</v>
      </c>
      <c r="E137" s="42"/>
      <c r="F137" s="255" t="s">
        <v>577</v>
      </c>
      <c r="G137" s="42"/>
      <c r="H137" s="42"/>
      <c r="I137" s="230"/>
      <c r="J137" s="42"/>
      <c r="K137" s="42"/>
      <c r="L137" s="46"/>
      <c r="M137" s="231"/>
      <c r="N137" s="232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187</v>
      </c>
      <c r="AU137" s="19" t="s">
        <v>81</v>
      </c>
    </row>
    <row r="138" s="14" customFormat="1">
      <c r="A138" s="14"/>
      <c r="B138" s="243"/>
      <c r="C138" s="244"/>
      <c r="D138" s="228" t="s">
        <v>175</v>
      </c>
      <c r="E138" s="244"/>
      <c r="F138" s="246" t="s">
        <v>753</v>
      </c>
      <c r="G138" s="244"/>
      <c r="H138" s="247">
        <v>1275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175</v>
      </c>
      <c r="AU138" s="253" t="s">
        <v>81</v>
      </c>
      <c r="AV138" s="14" t="s">
        <v>81</v>
      </c>
      <c r="AW138" s="14" t="s">
        <v>4</v>
      </c>
      <c r="AX138" s="14" t="s">
        <v>79</v>
      </c>
      <c r="AY138" s="253" t="s">
        <v>161</v>
      </c>
    </row>
    <row r="139" s="2" customFormat="1" ht="24.15" customHeight="1">
      <c r="A139" s="40"/>
      <c r="B139" s="41"/>
      <c r="C139" s="215" t="s">
        <v>275</v>
      </c>
      <c r="D139" s="215" t="s">
        <v>163</v>
      </c>
      <c r="E139" s="216" t="s">
        <v>585</v>
      </c>
      <c r="F139" s="217" t="s">
        <v>586</v>
      </c>
      <c r="G139" s="218" t="s">
        <v>228</v>
      </c>
      <c r="H139" s="219">
        <v>1.8999999999999999</v>
      </c>
      <c r="I139" s="220"/>
      <c r="J139" s="221">
        <f>ROUND(I139*H139,2)</f>
        <v>0</v>
      </c>
      <c r="K139" s="217" t="s">
        <v>19</v>
      </c>
      <c r="L139" s="46"/>
      <c r="M139" s="222" t="s">
        <v>19</v>
      </c>
      <c r="N139" s="223" t="s">
        <v>43</v>
      </c>
      <c r="O139" s="86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6" t="s">
        <v>167</v>
      </c>
      <c r="AT139" s="226" t="s">
        <v>163</v>
      </c>
      <c r="AU139" s="226" t="s">
        <v>81</v>
      </c>
      <c r="AY139" s="19" t="s">
        <v>161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9" t="s">
        <v>79</v>
      </c>
      <c r="BK139" s="227">
        <f>ROUND(I139*H139,2)</f>
        <v>0</v>
      </c>
      <c r="BL139" s="19" t="s">
        <v>167</v>
      </c>
      <c r="BM139" s="226" t="s">
        <v>754</v>
      </c>
    </row>
    <row r="140" s="2" customFormat="1" ht="37.8" customHeight="1">
      <c r="A140" s="40"/>
      <c r="B140" s="41"/>
      <c r="C140" s="215" t="s">
        <v>280</v>
      </c>
      <c r="D140" s="215" t="s">
        <v>163</v>
      </c>
      <c r="E140" s="216" t="s">
        <v>183</v>
      </c>
      <c r="F140" s="217" t="s">
        <v>184</v>
      </c>
      <c r="G140" s="218" t="s">
        <v>173</v>
      </c>
      <c r="H140" s="219">
        <v>230.72200000000001</v>
      </c>
      <c r="I140" s="220"/>
      <c r="J140" s="221">
        <f>ROUND(I140*H140,2)</f>
        <v>0</v>
      </c>
      <c r="K140" s="217" t="s">
        <v>185</v>
      </c>
      <c r="L140" s="46"/>
      <c r="M140" s="222" t="s">
        <v>19</v>
      </c>
      <c r="N140" s="223" t="s">
        <v>43</v>
      </c>
      <c r="O140" s="86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6" t="s">
        <v>167</v>
      </c>
      <c r="AT140" s="226" t="s">
        <v>163</v>
      </c>
      <c r="AU140" s="226" t="s">
        <v>81</v>
      </c>
      <c r="AY140" s="19" t="s">
        <v>161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9" t="s">
        <v>79</v>
      </c>
      <c r="BK140" s="227">
        <f>ROUND(I140*H140,2)</f>
        <v>0</v>
      </c>
      <c r="BL140" s="19" t="s">
        <v>167</v>
      </c>
      <c r="BM140" s="226" t="s">
        <v>186</v>
      </c>
    </row>
    <row r="141" s="2" customFormat="1">
      <c r="A141" s="40"/>
      <c r="B141" s="41"/>
      <c r="C141" s="42"/>
      <c r="D141" s="254" t="s">
        <v>187</v>
      </c>
      <c r="E141" s="42"/>
      <c r="F141" s="255" t="s">
        <v>188</v>
      </c>
      <c r="G141" s="42"/>
      <c r="H141" s="42"/>
      <c r="I141" s="230"/>
      <c r="J141" s="42"/>
      <c r="K141" s="42"/>
      <c r="L141" s="46"/>
      <c r="M141" s="231"/>
      <c r="N141" s="232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187</v>
      </c>
      <c r="AU141" s="19" t="s">
        <v>81</v>
      </c>
    </row>
    <row r="142" s="13" customFormat="1">
      <c r="A142" s="13"/>
      <c r="B142" s="233"/>
      <c r="C142" s="234"/>
      <c r="D142" s="228" t="s">
        <v>175</v>
      </c>
      <c r="E142" s="235" t="s">
        <v>19</v>
      </c>
      <c r="F142" s="236" t="s">
        <v>189</v>
      </c>
      <c r="G142" s="234"/>
      <c r="H142" s="235" t="s">
        <v>19</v>
      </c>
      <c r="I142" s="237"/>
      <c r="J142" s="234"/>
      <c r="K142" s="234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175</v>
      </c>
      <c r="AU142" s="242" t="s">
        <v>81</v>
      </c>
      <c r="AV142" s="13" t="s">
        <v>79</v>
      </c>
      <c r="AW142" s="13" t="s">
        <v>33</v>
      </c>
      <c r="AX142" s="13" t="s">
        <v>72</v>
      </c>
      <c r="AY142" s="242" t="s">
        <v>161</v>
      </c>
    </row>
    <row r="143" s="14" customFormat="1">
      <c r="A143" s="14"/>
      <c r="B143" s="243"/>
      <c r="C143" s="244"/>
      <c r="D143" s="228" t="s">
        <v>175</v>
      </c>
      <c r="E143" s="245" t="s">
        <v>19</v>
      </c>
      <c r="F143" s="246" t="s">
        <v>190</v>
      </c>
      <c r="G143" s="244"/>
      <c r="H143" s="247">
        <v>224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175</v>
      </c>
      <c r="AU143" s="253" t="s">
        <v>81</v>
      </c>
      <c r="AV143" s="14" t="s">
        <v>81</v>
      </c>
      <c r="AW143" s="14" t="s">
        <v>33</v>
      </c>
      <c r="AX143" s="14" t="s">
        <v>72</v>
      </c>
      <c r="AY143" s="253" t="s">
        <v>161</v>
      </c>
    </row>
    <row r="144" s="14" customFormat="1">
      <c r="A144" s="14"/>
      <c r="B144" s="243"/>
      <c r="C144" s="244"/>
      <c r="D144" s="228" t="s">
        <v>175</v>
      </c>
      <c r="E144" s="245" t="s">
        <v>19</v>
      </c>
      <c r="F144" s="246" t="s">
        <v>755</v>
      </c>
      <c r="G144" s="244"/>
      <c r="H144" s="247">
        <v>6.7220000000000004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175</v>
      </c>
      <c r="AU144" s="253" t="s">
        <v>81</v>
      </c>
      <c r="AV144" s="14" t="s">
        <v>81</v>
      </c>
      <c r="AW144" s="14" t="s">
        <v>33</v>
      </c>
      <c r="AX144" s="14" t="s">
        <v>72</v>
      </c>
      <c r="AY144" s="253" t="s">
        <v>161</v>
      </c>
    </row>
    <row r="145" s="15" customFormat="1">
      <c r="A145" s="15"/>
      <c r="B145" s="256"/>
      <c r="C145" s="257"/>
      <c r="D145" s="228" t="s">
        <v>175</v>
      </c>
      <c r="E145" s="258" t="s">
        <v>19</v>
      </c>
      <c r="F145" s="259" t="s">
        <v>192</v>
      </c>
      <c r="G145" s="257"/>
      <c r="H145" s="260">
        <v>230.72200000000001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6" t="s">
        <v>175</v>
      </c>
      <c r="AU145" s="266" t="s">
        <v>81</v>
      </c>
      <c r="AV145" s="15" t="s">
        <v>167</v>
      </c>
      <c r="AW145" s="15" t="s">
        <v>33</v>
      </c>
      <c r="AX145" s="15" t="s">
        <v>79</v>
      </c>
      <c r="AY145" s="266" t="s">
        <v>161</v>
      </c>
    </row>
    <row r="146" s="2" customFormat="1" ht="37.8" customHeight="1">
      <c r="A146" s="40"/>
      <c r="B146" s="41"/>
      <c r="C146" s="215" t="s">
        <v>287</v>
      </c>
      <c r="D146" s="215" t="s">
        <v>163</v>
      </c>
      <c r="E146" s="216" t="s">
        <v>194</v>
      </c>
      <c r="F146" s="217" t="s">
        <v>195</v>
      </c>
      <c r="G146" s="218" t="s">
        <v>173</v>
      </c>
      <c r="H146" s="219">
        <v>52.688000000000002</v>
      </c>
      <c r="I146" s="220"/>
      <c r="J146" s="221">
        <f>ROUND(I146*H146,2)</f>
        <v>0</v>
      </c>
      <c r="K146" s="217" t="s">
        <v>185</v>
      </c>
      <c r="L146" s="46"/>
      <c r="M146" s="222" t="s">
        <v>19</v>
      </c>
      <c r="N146" s="223" t="s">
        <v>43</v>
      </c>
      <c r="O146" s="86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6" t="s">
        <v>167</v>
      </c>
      <c r="AT146" s="226" t="s">
        <v>163</v>
      </c>
      <c r="AU146" s="226" t="s">
        <v>81</v>
      </c>
      <c r="AY146" s="19" t="s">
        <v>161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9" t="s">
        <v>79</v>
      </c>
      <c r="BK146" s="227">
        <f>ROUND(I146*H146,2)</f>
        <v>0</v>
      </c>
      <c r="BL146" s="19" t="s">
        <v>167</v>
      </c>
      <c r="BM146" s="226" t="s">
        <v>196</v>
      </c>
    </row>
    <row r="147" s="2" customFormat="1">
      <c r="A147" s="40"/>
      <c r="B147" s="41"/>
      <c r="C147" s="42"/>
      <c r="D147" s="254" t="s">
        <v>187</v>
      </c>
      <c r="E147" s="42"/>
      <c r="F147" s="255" t="s">
        <v>197</v>
      </c>
      <c r="G147" s="42"/>
      <c r="H147" s="42"/>
      <c r="I147" s="230"/>
      <c r="J147" s="42"/>
      <c r="K147" s="42"/>
      <c r="L147" s="46"/>
      <c r="M147" s="231"/>
      <c r="N147" s="232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187</v>
      </c>
      <c r="AU147" s="19" t="s">
        <v>81</v>
      </c>
    </row>
    <row r="148" s="13" customFormat="1">
      <c r="A148" s="13"/>
      <c r="B148" s="233"/>
      <c r="C148" s="234"/>
      <c r="D148" s="228" t="s">
        <v>175</v>
      </c>
      <c r="E148" s="235" t="s">
        <v>19</v>
      </c>
      <c r="F148" s="236" t="s">
        <v>198</v>
      </c>
      <c r="G148" s="234"/>
      <c r="H148" s="235" t="s">
        <v>19</v>
      </c>
      <c r="I148" s="237"/>
      <c r="J148" s="234"/>
      <c r="K148" s="234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175</v>
      </c>
      <c r="AU148" s="242" t="s">
        <v>81</v>
      </c>
      <c r="AV148" s="13" t="s">
        <v>79</v>
      </c>
      <c r="AW148" s="13" t="s">
        <v>33</v>
      </c>
      <c r="AX148" s="13" t="s">
        <v>72</v>
      </c>
      <c r="AY148" s="242" t="s">
        <v>161</v>
      </c>
    </row>
    <row r="149" s="14" customFormat="1">
      <c r="A149" s="14"/>
      <c r="B149" s="243"/>
      <c r="C149" s="244"/>
      <c r="D149" s="228" t="s">
        <v>175</v>
      </c>
      <c r="E149" s="245" t="s">
        <v>19</v>
      </c>
      <c r="F149" s="246" t="s">
        <v>756</v>
      </c>
      <c r="G149" s="244"/>
      <c r="H149" s="247">
        <v>48.768000000000001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175</v>
      </c>
      <c r="AU149" s="253" t="s">
        <v>81</v>
      </c>
      <c r="AV149" s="14" t="s">
        <v>81</v>
      </c>
      <c r="AW149" s="14" t="s">
        <v>33</v>
      </c>
      <c r="AX149" s="14" t="s">
        <v>72</v>
      </c>
      <c r="AY149" s="253" t="s">
        <v>161</v>
      </c>
    </row>
    <row r="150" s="14" customFormat="1">
      <c r="A150" s="14"/>
      <c r="B150" s="243"/>
      <c r="C150" s="244"/>
      <c r="D150" s="228" t="s">
        <v>175</v>
      </c>
      <c r="E150" s="245" t="s">
        <v>19</v>
      </c>
      <c r="F150" s="246" t="s">
        <v>757</v>
      </c>
      <c r="G150" s="244"/>
      <c r="H150" s="247">
        <v>3.9199999999999999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175</v>
      </c>
      <c r="AU150" s="253" t="s">
        <v>81</v>
      </c>
      <c r="AV150" s="14" t="s">
        <v>81</v>
      </c>
      <c r="AW150" s="14" t="s">
        <v>33</v>
      </c>
      <c r="AX150" s="14" t="s">
        <v>72</v>
      </c>
      <c r="AY150" s="253" t="s">
        <v>161</v>
      </c>
    </row>
    <row r="151" s="15" customFormat="1">
      <c r="A151" s="15"/>
      <c r="B151" s="256"/>
      <c r="C151" s="257"/>
      <c r="D151" s="228" t="s">
        <v>175</v>
      </c>
      <c r="E151" s="258" t="s">
        <v>113</v>
      </c>
      <c r="F151" s="259" t="s">
        <v>192</v>
      </c>
      <c r="G151" s="257"/>
      <c r="H151" s="260">
        <v>52.688000000000002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6" t="s">
        <v>175</v>
      </c>
      <c r="AU151" s="266" t="s">
        <v>81</v>
      </c>
      <c r="AV151" s="15" t="s">
        <v>167</v>
      </c>
      <c r="AW151" s="15" t="s">
        <v>33</v>
      </c>
      <c r="AX151" s="15" t="s">
        <v>79</v>
      </c>
      <c r="AY151" s="266" t="s">
        <v>161</v>
      </c>
    </row>
    <row r="152" s="2" customFormat="1" ht="37.8" customHeight="1">
      <c r="A152" s="40"/>
      <c r="B152" s="41"/>
      <c r="C152" s="215" t="s">
        <v>7</v>
      </c>
      <c r="D152" s="215" t="s">
        <v>163</v>
      </c>
      <c r="E152" s="216" t="s">
        <v>201</v>
      </c>
      <c r="F152" s="217" t="s">
        <v>202</v>
      </c>
      <c r="G152" s="218" t="s">
        <v>173</v>
      </c>
      <c r="H152" s="219">
        <v>526.88</v>
      </c>
      <c r="I152" s="220"/>
      <c r="J152" s="221">
        <f>ROUND(I152*H152,2)</f>
        <v>0</v>
      </c>
      <c r="K152" s="217" t="s">
        <v>185</v>
      </c>
      <c r="L152" s="46"/>
      <c r="M152" s="222" t="s">
        <v>19</v>
      </c>
      <c r="N152" s="223" t="s">
        <v>43</v>
      </c>
      <c r="O152" s="86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6" t="s">
        <v>167</v>
      </c>
      <c r="AT152" s="226" t="s">
        <v>163</v>
      </c>
      <c r="AU152" s="226" t="s">
        <v>81</v>
      </c>
      <c r="AY152" s="19" t="s">
        <v>161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9" t="s">
        <v>79</v>
      </c>
      <c r="BK152" s="227">
        <f>ROUND(I152*H152,2)</f>
        <v>0</v>
      </c>
      <c r="BL152" s="19" t="s">
        <v>167</v>
      </c>
      <c r="BM152" s="226" t="s">
        <v>203</v>
      </c>
    </row>
    <row r="153" s="2" customFormat="1">
      <c r="A153" s="40"/>
      <c r="B153" s="41"/>
      <c r="C153" s="42"/>
      <c r="D153" s="254" t="s">
        <v>187</v>
      </c>
      <c r="E153" s="42"/>
      <c r="F153" s="255" t="s">
        <v>204</v>
      </c>
      <c r="G153" s="42"/>
      <c r="H153" s="42"/>
      <c r="I153" s="230"/>
      <c r="J153" s="42"/>
      <c r="K153" s="42"/>
      <c r="L153" s="46"/>
      <c r="M153" s="231"/>
      <c r="N153" s="232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187</v>
      </c>
      <c r="AU153" s="19" t="s">
        <v>81</v>
      </c>
    </row>
    <row r="154" s="13" customFormat="1">
      <c r="A154" s="13"/>
      <c r="B154" s="233"/>
      <c r="C154" s="234"/>
      <c r="D154" s="228" t="s">
        <v>175</v>
      </c>
      <c r="E154" s="235" t="s">
        <v>19</v>
      </c>
      <c r="F154" s="236" t="s">
        <v>198</v>
      </c>
      <c r="G154" s="234"/>
      <c r="H154" s="235" t="s">
        <v>19</v>
      </c>
      <c r="I154" s="237"/>
      <c r="J154" s="234"/>
      <c r="K154" s="234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175</v>
      </c>
      <c r="AU154" s="242" t="s">
        <v>81</v>
      </c>
      <c r="AV154" s="13" t="s">
        <v>79</v>
      </c>
      <c r="AW154" s="13" t="s">
        <v>33</v>
      </c>
      <c r="AX154" s="13" t="s">
        <v>72</v>
      </c>
      <c r="AY154" s="242" t="s">
        <v>161</v>
      </c>
    </row>
    <row r="155" s="14" customFormat="1">
      <c r="A155" s="14"/>
      <c r="B155" s="243"/>
      <c r="C155" s="244"/>
      <c r="D155" s="228" t="s">
        <v>175</v>
      </c>
      <c r="E155" s="245" t="s">
        <v>19</v>
      </c>
      <c r="F155" s="246" t="s">
        <v>756</v>
      </c>
      <c r="G155" s="244"/>
      <c r="H155" s="247">
        <v>48.768000000000001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175</v>
      </c>
      <c r="AU155" s="253" t="s">
        <v>81</v>
      </c>
      <c r="AV155" s="14" t="s">
        <v>81</v>
      </c>
      <c r="AW155" s="14" t="s">
        <v>33</v>
      </c>
      <c r="AX155" s="14" t="s">
        <v>72</v>
      </c>
      <c r="AY155" s="253" t="s">
        <v>161</v>
      </c>
    </row>
    <row r="156" s="14" customFormat="1">
      <c r="A156" s="14"/>
      <c r="B156" s="243"/>
      <c r="C156" s="244"/>
      <c r="D156" s="228" t="s">
        <v>175</v>
      </c>
      <c r="E156" s="245" t="s">
        <v>19</v>
      </c>
      <c r="F156" s="246" t="s">
        <v>757</v>
      </c>
      <c r="G156" s="244"/>
      <c r="H156" s="247">
        <v>3.9199999999999999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175</v>
      </c>
      <c r="AU156" s="253" t="s">
        <v>81</v>
      </c>
      <c r="AV156" s="14" t="s">
        <v>81</v>
      </c>
      <c r="AW156" s="14" t="s">
        <v>33</v>
      </c>
      <c r="AX156" s="14" t="s">
        <v>72</v>
      </c>
      <c r="AY156" s="253" t="s">
        <v>161</v>
      </c>
    </row>
    <row r="157" s="15" customFormat="1">
      <c r="A157" s="15"/>
      <c r="B157" s="256"/>
      <c r="C157" s="257"/>
      <c r="D157" s="228" t="s">
        <v>175</v>
      </c>
      <c r="E157" s="258" t="s">
        <v>19</v>
      </c>
      <c r="F157" s="259" t="s">
        <v>192</v>
      </c>
      <c r="G157" s="257"/>
      <c r="H157" s="260">
        <v>52.688000000000002</v>
      </c>
      <c r="I157" s="261"/>
      <c r="J157" s="257"/>
      <c r="K157" s="257"/>
      <c r="L157" s="262"/>
      <c r="M157" s="263"/>
      <c r="N157" s="264"/>
      <c r="O157" s="264"/>
      <c r="P157" s="264"/>
      <c r="Q157" s="264"/>
      <c r="R157" s="264"/>
      <c r="S157" s="264"/>
      <c r="T157" s="26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6" t="s">
        <v>175</v>
      </c>
      <c r="AU157" s="266" t="s">
        <v>81</v>
      </c>
      <c r="AV157" s="15" t="s">
        <v>167</v>
      </c>
      <c r="AW157" s="15" t="s">
        <v>33</v>
      </c>
      <c r="AX157" s="15" t="s">
        <v>79</v>
      </c>
      <c r="AY157" s="266" t="s">
        <v>161</v>
      </c>
    </row>
    <row r="158" s="14" customFormat="1">
      <c r="A158" s="14"/>
      <c r="B158" s="243"/>
      <c r="C158" s="244"/>
      <c r="D158" s="228" t="s">
        <v>175</v>
      </c>
      <c r="E158" s="244"/>
      <c r="F158" s="246" t="s">
        <v>758</v>
      </c>
      <c r="G158" s="244"/>
      <c r="H158" s="247">
        <v>526.88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175</v>
      </c>
      <c r="AU158" s="253" t="s">
        <v>81</v>
      </c>
      <c r="AV158" s="14" t="s">
        <v>81</v>
      </c>
      <c r="AW158" s="14" t="s">
        <v>4</v>
      </c>
      <c r="AX158" s="14" t="s">
        <v>79</v>
      </c>
      <c r="AY158" s="253" t="s">
        <v>161</v>
      </c>
    </row>
    <row r="159" s="2" customFormat="1" ht="37.8" customHeight="1">
      <c r="A159" s="40"/>
      <c r="B159" s="41"/>
      <c r="C159" s="215" t="s">
        <v>296</v>
      </c>
      <c r="D159" s="215" t="s">
        <v>163</v>
      </c>
      <c r="E159" s="216" t="s">
        <v>207</v>
      </c>
      <c r="F159" s="217" t="s">
        <v>208</v>
      </c>
      <c r="G159" s="218" t="s">
        <v>173</v>
      </c>
      <c r="H159" s="219">
        <v>167.49000000000001</v>
      </c>
      <c r="I159" s="220"/>
      <c r="J159" s="221">
        <f>ROUND(I159*H159,2)</f>
        <v>0</v>
      </c>
      <c r="K159" s="217" t="s">
        <v>185</v>
      </c>
      <c r="L159" s="46"/>
      <c r="M159" s="222" t="s">
        <v>19</v>
      </c>
      <c r="N159" s="223" t="s">
        <v>43</v>
      </c>
      <c r="O159" s="86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6" t="s">
        <v>167</v>
      </c>
      <c r="AT159" s="226" t="s">
        <v>163</v>
      </c>
      <c r="AU159" s="226" t="s">
        <v>81</v>
      </c>
      <c r="AY159" s="19" t="s">
        <v>161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9" t="s">
        <v>79</v>
      </c>
      <c r="BK159" s="227">
        <f>ROUND(I159*H159,2)</f>
        <v>0</v>
      </c>
      <c r="BL159" s="19" t="s">
        <v>167</v>
      </c>
      <c r="BM159" s="226" t="s">
        <v>209</v>
      </c>
    </row>
    <row r="160" s="2" customFormat="1">
      <c r="A160" s="40"/>
      <c r="B160" s="41"/>
      <c r="C160" s="42"/>
      <c r="D160" s="254" t="s">
        <v>187</v>
      </c>
      <c r="E160" s="42"/>
      <c r="F160" s="255" t="s">
        <v>210</v>
      </c>
      <c r="G160" s="42"/>
      <c r="H160" s="42"/>
      <c r="I160" s="230"/>
      <c r="J160" s="42"/>
      <c r="K160" s="42"/>
      <c r="L160" s="46"/>
      <c r="M160" s="231"/>
      <c r="N160" s="232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187</v>
      </c>
      <c r="AU160" s="19" t="s">
        <v>81</v>
      </c>
    </row>
    <row r="161" s="14" customFormat="1">
      <c r="A161" s="14"/>
      <c r="B161" s="243"/>
      <c r="C161" s="244"/>
      <c r="D161" s="228" t="s">
        <v>175</v>
      </c>
      <c r="E161" s="245" t="s">
        <v>116</v>
      </c>
      <c r="F161" s="246" t="s">
        <v>211</v>
      </c>
      <c r="G161" s="244"/>
      <c r="H161" s="247">
        <v>167.49000000000001</v>
      </c>
      <c r="I161" s="248"/>
      <c r="J161" s="244"/>
      <c r="K161" s="244"/>
      <c r="L161" s="249"/>
      <c r="M161" s="250"/>
      <c r="N161" s="251"/>
      <c r="O161" s="251"/>
      <c r="P161" s="251"/>
      <c r="Q161" s="251"/>
      <c r="R161" s="251"/>
      <c r="S161" s="251"/>
      <c r="T161" s="25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3" t="s">
        <v>175</v>
      </c>
      <c r="AU161" s="253" t="s">
        <v>81</v>
      </c>
      <c r="AV161" s="14" t="s">
        <v>81</v>
      </c>
      <c r="AW161" s="14" t="s">
        <v>33</v>
      </c>
      <c r="AX161" s="14" t="s">
        <v>79</v>
      </c>
      <c r="AY161" s="253" t="s">
        <v>161</v>
      </c>
    </row>
    <row r="162" s="2" customFormat="1" ht="37.8" customHeight="1">
      <c r="A162" s="40"/>
      <c r="B162" s="41"/>
      <c r="C162" s="215" t="s">
        <v>305</v>
      </c>
      <c r="D162" s="215" t="s">
        <v>163</v>
      </c>
      <c r="E162" s="216" t="s">
        <v>213</v>
      </c>
      <c r="F162" s="217" t="s">
        <v>214</v>
      </c>
      <c r="G162" s="218" t="s">
        <v>173</v>
      </c>
      <c r="H162" s="219">
        <v>167.49000000000001</v>
      </c>
      <c r="I162" s="220"/>
      <c r="J162" s="221">
        <f>ROUND(I162*H162,2)</f>
        <v>0</v>
      </c>
      <c r="K162" s="217" t="s">
        <v>185</v>
      </c>
      <c r="L162" s="46"/>
      <c r="M162" s="222" t="s">
        <v>19</v>
      </c>
      <c r="N162" s="223" t="s">
        <v>43</v>
      </c>
      <c r="O162" s="86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6" t="s">
        <v>167</v>
      </c>
      <c r="AT162" s="226" t="s">
        <v>163</v>
      </c>
      <c r="AU162" s="226" t="s">
        <v>81</v>
      </c>
      <c r="AY162" s="19" t="s">
        <v>161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9" t="s">
        <v>79</v>
      </c>
      <c r="BK162" s="227">
        <f>ROUND(I162*H162,2)</f>
        <v>0</v>
      </c>
      <c r="BL162" s="19" t="s">
        <v>167</v>
      </c>
      <c r="BM162" s="226" t="s">
        <v>215</v>
      </c>
    </row>
    <row r="163" s="2" customFormat="1">
      <c r="A163" s="40"/>
      <c r="B163" s="41"/>
      <c r="C163" s="42"/>
      <c r="D163" s="254" t="s">
        <v>187</v>
      </c>
      <c r="E163" s="42"/>
      <c r="F163" s="255" t="s">
        <v>216</v>
      </c>
      <c r="G163" s="42"/>
      <c r="H163" s="42"/>
      <c r="I163" s="230"/>
      <c r="J163" s="42"/>
      <c r="K163" s="42"/>
      <c r="L163" s="46"/>
      <c r="M163" s="231"/>
      <c r="N163" s="232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187</v>
      </c>
      <c r="AU163" s="19" t="s">
        <v>81</v>
      </c>
    </row>
    <row r="164" s="14" customFormat="1">
      <c r="A164" s="14"/>
      <c r="B164" s="243"/>
      <c r="C164" s="244"/>
      <c r="D164" s="228" t="s">
        <v>175</v>
      </c>
      <c r="E164" s="245" t="s">
        <v>19</v>
      </c>
      <c r="F164" s="246" t="s">
        <v>211</v>
      </c>
      <c r="G164" s="244"/>
      <c r="H164" s="247">
        <v>167.49000000000001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175</v>
      </c>
      <c r="AU164" s="253" t="s">
        <v>81</v>
      </c>
      <c r="AV164" s="14" t="s">
        <v>81</v>
      </c>
      <c r="AW164" s="14" t="s">
        <v>33</v>
      </c>
      <c r="AX164" s="14" t="s">
        <v>79</v>
      </c>
      <c r="AY164" s="253" t="s">
        <v>161</v>
      </c>
    </row>
    <row r="165" s="2" customFormat="1" ht="24.15" customHeight="1">
      <c r="A165" s="40"/>
      <c r="B165" s="41"/>
      <c r="C165" s="215" t="s">
        <v>312</v>
      </c>
      <c r="D165" s="215" t="s">
        <v>163</v>
      </c>
      <c r="E165" s="216" t="s">
        <v>218</v>
      </c>
      <c r="F165" s="217" t="s">
        <v>219</v>
      </c>
      <c r="G165" s="218" t="s">
        <v>173</v>
      </c>
      <c r="H165" s="219">
        <v>118.72199999999999</v>
      </c>
      <c r="I165" s="220"/>
      <c r="J165" s="221">
        <f>ROUND(I165*H165,2)</f>
        <v>0</v>
      </c>
      <c r="K165" s="217" t="s">
        <v>185</v>
      </c>
      <c r="L165" s="46"/>
      <c r="M165" s="222" t="s">
        <v>19</v>
      </c>
      <c r="N165" s="223" t="s">
        <v>43</v>
      </c>
      <c r="O165" s="86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6" t="s">
        <v>167</v>
      </c>
      <c r="AT165" s="226" t="s">
        <v>163</v>
      </c>
      <c r="AU165" s="226" t="s">
        <v>81</v>
      </c>
      <c r="AY165" s="19" t="s">
        <v>161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9" t="s">
        <v>79</v>
      </c>
      <c r="BK165" s="227">
        <f>ROUND(I165*H165,2)</f>
        <v>0</v>
      </c>
      <c r="BL165" s="19" t="s">
        <v>167</v>
      </c>
      <c r="BM165" s="226" t="s">
        <v>220</v>
      </c>
    </row>
    <row r="166" s="2" customFormat="1">
      <c r="A166" s="40"/>
      <c r="B166" s="41"/>
      <c r="C166" s="42"/>
      <c r="D166" s="254" t="s">
        <v>187</v>
      </c>
      <c r="E166" s="42"/>
      <c r="F166" s="255" t="s">
        <v>221</v>
      </c>
      <c r="G166" s="42"/>
      <c r="H166" s="42"/>
      <c r="I166" s="230"/>
      <c r="J166" s="42"/>
      <c r="K166" s="42"/>
      <c r="L166" s="46"/>
      <c r="M166" s="231"/>
      <c r="N166" s="232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187</v>
      </c>
      <c r="AU166" s="19" t="s">
        <v>81</v>
      </c>
    </row>
    <row r="167" s="13" customFormat="1">
      <c r="A167" s="13"/>
      <c r="B167" s="233"/>
      <c r="C167" s="234"/>
      <c r="D167" s="228" t="s">
        <v>175</v>
      </c>
      <c r="E167" s="235" t="s">
        <v>19</v>
      </c>
      <c r="F167" s="236" t="s">
        <v>222</v>
      </c>
      <c r="G167" s="234"/>
      <c r="H167" s="235" t="s">
        <v>19</v>
      </c>
      <c r="I167" s="237"/>
      <c r="J167" s="234"/>
      <c r="K167" s="234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175</v>
      </c>
      <c r="AU167" s="242" t="s">
        <v>81</v>
      </c>
      <c r="AV167" s="13" t="s">
        <v>79</v>
      </c>
      <c r="AW167" s="13" t="s">
        <v>33</v>
      </c>
      <c r="AX167" s="13" t="s">
        <v>72</v>
      </c>
      <c r="AY167" s="242" t="s">
        <v>161</v>
      </c>
    </row>
    <row r="168" s="14" customFormat="1">
      <c r="A168" s="14"/>
      <c r="B168" s="243"/>
      <c r="C168" s="244"/>
      <c r="D168" s="228" t="s">
        <v>175</v>
      </c>
      <c r="E168" s="245" t="s">
        <v>19</v>
      </c>
      <c r="F168" s="246" t="s">
        <v>124</v>
      </c>
      <c r="G168" s="244"/>
      <c r="H168" s="247">
        <v>112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175</v>
      </c>
      <c r="AU168" s="253" t="s">
        <v>81</v>
      </c>
      <c r="AV168" s="14" t="s">
        <v>81</v>
      </c>
      <c r="AW168" s="14" t="s">
        <v>33</v>
      </c>
      <c r="AX168" s="14" t="s">
        <v>72</v>
      </c>
      <c r="AY168" s="253" t="s">
        <v>161</v>
      </c>
    </row>
    <row r="169" s="13" customFormat="1">
      <c r="A169" s="13"/>
      <c r="B169" s="233"/>
      <c r="C169" s="234"/>
      <c r="D169" s="228" t="s">
        <v>175</v>
      </c>
      <c r="E169" s="235" t="s">
        <v>19</v>
      </c>
      <c r="F169" s="236" t="s">
        <v>223</v>
      </c>
      <c r="G169" s="234"/>
      <c r="H169" s="235" t="s">
        <v>19</v>
      </c>
      <c r="I169" s="237"/>
      <c r="J169" s="234"/>
      <c r="K169" s="234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175</v>
      </c>
      <c r="AU169" s="242" t="s">
        <v>81</v>
      </c>
      <c r="AV169" s="13" t="s">
        <v>79</v>
      </c>
      <c r="AW169" s="13" t="s">
        <v>33</v>
      </c>
      <c r="AX169" s="13" t="s">
        <v>72</v>
      </c>
      <c r="AY169" s="242" t="s">
        <v>161</v>
      </c>
    </row>
    <row r="170" s="14" customFormat="1">
      <c r="A170" s="14"/>
      <c r="B170" s="243"/>
      <c r="C170" s="244"/>
      <c r="D170" s="228" t="s">
        <v>175</v>
      </c>
      <c r="E170" s="245" t="s">
        <v>19</v>
      </c>
      <c r="F170" s="246" t="s">
        <v>759</v>
      </c>
      <c r="G170" s="244"/>
      <c r="H170" s="247">
        <v>6.7220000000000004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175</v>
      </c>
      <c r="AU170" s="253" t="s">
        <v>81</v>
      </c>
      <c r="AV170" s="14" t="s">
        <v>81</v>
      </c>
      <c r="AW170" s="14" t="s">
        <v>33</v>
      </c>
      <c r="AX170" s="14" t="s">
        <v>72</v>
      </c>
      <c r="AY170" s="253" t="s">
        <v>161</v>
      </c>
    </row>
    <row r="171" s="15" customFormat="1">
      <c r="A171" s="15"/>
      <c r="B171" s="256"/>
      <c r="C171" s="257"/>
      <c r="D171" s="228" t="s">
        <v>175</v>
      </c>
      <c r="E171" s="258" t="s">
        <v>19</v>
      </c>
      <c r="F171" s="259" t="s">
        <v>192</v>
      </c>
      <c r="G171" s="257"/>
      <c r="H171" s="260">
        <v>118.72199999999999</v>
      </c>
      <c r="I171" s="261"/>
      <c r="J171" s="257"/>
      <c r="K171" s="257"/>
      <c r="L171" s="262"/>
      <c r="M171" s="263"/>
      <c r="N171" s="264"/>
      <c r="O171" s="264"/>
      <c r="P171" s="264"/>
      <c r="Q171" s="264"/>
      <c r="R171" s="264"/>
      <c r="S171" s="264"/>
      <c r="T171" s="26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6" t="s">
        <v>175</v>
      </c>
      <c r="AU171" s="266" t="s">
        <v>81</v>
      </c>
      <c r="AV171" s="15" t="s">
        <v>167</v>
      </c>
      <c r="AW171" s="15" t="s">
        <v>33</v>
      </c>
      <c r="AX171" s="15" t="s">
        <v>79</v>
      </c>
      <c r="AY171" s="266" t="s">
        <v>161</v>
      </c>
    </row>
    <row r="172" s="2" customFormat="1" ht="24.15" customHeight="1">
      <c r="A172" s="40"/>
      <c r="B172" s="41"/>
      <c r="C172" s="215" t="s">
        <v>320</v>
      </c>
      <c r="D172" s="215" t="s">
        <v>163</v>
      </c>
      <c r="E172" s="216" t="s">
        <v>226</v>
      </c>
      <c r="F172" s="217" t="s">
        <v>227</v>
      </c>
      <c r="G172" s="218" t="s">
        <v>228</v>
      </c>
      <c r="H172" s="219">
        <v>440.35599999999999</v>
      </c>
      <c r="I172" s="220"/>
      <c r="J172" s="221">
        <f>ROUND(I172*H172,2)</f>
        <v>0</v>
      </c>
      <c r="K172" s="217" t="s">
        <v>19</v>
      </c>
      <c r="L172" s="46"/>
      <c r="M172" s="222" t="s">
        <v>19</v>
      </c>
      <c r="N172" s="223" t="s">
        <v>43</v>
      </c>
      <c r="O172" s="86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6" t="s">
        <v>167</v>
      </c>
      <c r="AT172" s="226" t="s">
        <v>163</v>
      </c>
      <c r="AU172" s="226" t="s">
        <v>81</v>
      </c>
      <c r="AY172" s="19" t="s">
        <v>161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9" t="s">
        <v>79</v>
      </c>
      <c r="BK172" s="227">
        <f>ROUND(I172*H172,2)</f>
        <v>0</v>
      </c>
      <c r="BL172" s="19" t="s">
        <v>167</v>
      </c>
      <c r="BM172" s="226" t="s">
        <v>229</v>
      </c>
    </row>
    <row r="173" s="14" customFormat="1">
      <c r="A173" s="14"/>
      <c r="B173" s="243"/>
      <c r="C173" s="244"/>
      <c r="D173" s="228" t="s">
        <v>175</v>
      </c>
      <c r="E173" s="245" t="s">
        <v>19</v>
      </c>
      <c r="F173" s="246" t="s">
        <v>230</v>
      </c>
      <c r="G173" s="244"/>
      <c r="H173" s="247">
        <v>220.178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175</v>
      </c>
      <c r="AU173" s="253" t="s">
        <v>81</v>
      </c>
      <c r="AV173" s="14" t="s">
        <v>81</v>
      </c>
      <c r="AW173" s="14" t="s">
        <v>33</v>
      </c>
      <c r="AX173" s="14" t="s">
        <v>79</v>
      </c>
      <c r="AY173" s="253" t="s">
        <v>161</v>
      </c>
    </row>
    <row r="174" s="14" customFormat="1">
      <c r="A174" s="14"/>
      <c r="B174" s="243"/>
      <c r="C174" s="244"/>
      <c r="D174" s="228" t="s">
        <v>175</v>
      </c>
      <c r="E174" s="244"/>
      <c r="F174" s="246" t="s">
        <v>760</v>
      </c>
      <c r="G174" s="244"/>
      <c r="H174" s="247">
        <v>440.35599999999999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175</v>
      </c>
      <c r="AU174" s="253" t="s">
        <v>81</v>
      </c>
      <c r="AV174" s="14" t="s">
        <v>81</v>
      </c>
      <c r="AW174" s="14" t="s">
        <v>4</v>
      </c>
      <c r="AX174" s="14" t="s">
        <v>79</v>
      </c>
      <c r="AY174" s="253" t="s">
        <v>161</v>
      </c>
    </row>
    <row r="175" s="2" customFormat="1" ht="24.15" customHeight="1">
      <c r="A175" s="40"/>
      <c r="B175" s="41"/>
      <c r="C175" s="215" t="s">
        <v>327</v>
      </c>
      <c r="D175" s="215" t="s">
        <v>163</v>
      </c>
      <c r="E175" s="216" t="s">
        <v>233</v>
      </c>
      <c r="F175" s="217" t="s">
        <v>234</v>
      </c>
      <c r="G175" s="218" t="s">
        <v>173</v>
      </c>
      <c r="H175" s="219">
        <v>112</v>
      </c>
      <c r="I175" s="220"/>
      <c r="J175" s="221">
        <f>ROUND(I175*H175,2)</f>
        <v>0</v>
      </c>
      <c r="K175" s="217" t="s">
        <v>185</v>
      </c>
      <c r="L175" s="46"/>
      <c r="M175" s="222" t="s">
        <v>19</v>
      </c>
      <c r="N175" s="223" t="s">
        <v>43</v>
      </c>
      <c r="O175" s="86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6" t="s">
        <v>167</v>
      </c>
      <c r="AT175" s="226" t="s">
        <v>163</v>
      </c>
      <c r="AU175" s="226" t="s">
        <v>81</v>
      </c>
      <c r="AY175" s="19" t="s">
        <v>161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9" t="s">
        <v>79</v>
      </c>
      <c r="BK175" s="227">
        <f>ROUND(I175*H175,2)</f>
        <v>0</v>
      </c>
      <c r="BL175" s="19" t="s">
        <v>167</v>
      </c>
      <c r="BM175" s="226" t="s">
        <v>235</v>
      </c>
    </row>
    <row r="176" s="2" customFormat="1">
      <c r="A176" s="40"/>
      <c r="B176" s="41"/>
      <c r="C176" s="42"/>
      <c r="D176" s="254" t="s">
        <v>187</v>
      </c>
      <c r="E176" s="42"/>
      <c r="F176" s="255" t="s">
        <v>236</v>
      </c>
      <c r="G176" s="42"/>
      <c r="H176" s="42"/>
      <c r="I176" s="230"/>
      <c r="J176" s="42"/>
      <c r="K176" s="42"/>
      <c r="L176" s="46"/>
      <c r="M176" s="231"/>
      <c r="N176" s="232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187</v>
      </c>
      <c r="AU176" s="19" t="s">
        <v>81</v>
      </c>
    </row>
    <row r="177" s="14" customFormat="1">
      <c r="A177" s="14"/>
      <c r="B177" s="243"/>
      <c r="C177" s="244"/>
      <c r="D177" s="228" t="s">
        <v>175</v>
      </c>
      <c r="E177" s="245" t="s">
        <v>124</v>
      </c>
      <c r="F177" s="246" t="s">
        <v>761</v>
      </c>
      <c r="G177" s="244"/>
      <c r="H177" s="247">
        <v>112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175</v>
      </c>
      <c r="AU177" s="253" t="s">
        <v>81</v>
      </c>
      <c r="AV177" s="14" t="s">
        <v>81</v>
      </c>
      <c r="AW177" s="14" t="s">
        <v>33</v>
      </c>
      <c r="AX177" s="14" t="s">
        <v>79</v>
      </c>
      <c r="AY177" s="253" t="s">
        <v>161</v>
      </c>
    </row>
    <row r="178" s="2" customFormat="1" ht="24.15" customHeight="1">
      <c r="A178" s="40"/>
      <c r="B178" s="41"/>
      <c r="C178" s="215" t="s">
        <v>332</v>
      </c>
      <c r="D178" s="215" t="s">
        <v>163</v>
      </c>
      <c r="E178" s="216" t="s">
        <v>239</v>
      </c>
      <c r="F178" s="217" t="s">
        <v>240</v>
      </c>
      <c r="G178" s="218" t="s">
        <v>241</v>
      </c>
      <c r="H178" s="219">
        <v>148.30000000000001</v>
      </c>
      <c r="I178" s="220"/>
      <c r="J178" s="221">
        <f>ROUND(I178*H178,2)</f>
        <v>0</v>
      </c>
      <c r="K178" s="217" t="s">
        <v>185</v>
      </c>
      <c r="L178" s="46"/>
      <c r="M178" s="222" t="s">
        <v>19</v>
      </c>
      <c r="N178" s="223" t="s">
        <v>43</v>
      </c>
      <c r="O178" s="86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6" t="s">
        <v>167</v>
      </c>
      <c r="AT178" s="226" t="s">
        <v>163</v>
      </c>
      <c r="AU178" s="226" t="s">
        <v>81</v>
      </c>
      <c r="AY178" s="19" t="s">
        <v>161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9" t="s">
        <v>79</v>
      </c>
      <c r="BK178" s="227">
        <f>ROUND(I178*H178,2)</f>
        <v>0</v>
      </c>
      <c r="BL178" s="19" t="s">
        <v>167</v>
      </c>
      <c r="BM178" s="226" t="s">
        <v>242</v>
      </c>
    </row>
    <row r="179" s="2" customFormat="1">
      <c r="A179" s="40"/>
      <c r="B179" s="41"/>
      <c r="C179" s="42"/>
      <c r="D179" s="254" t="s">
        <v>187</v>
      </c>
      <c r="E179" s="42"/>
      <c r="F179" s="255" t="s">
        <v>243</v>
      </c>
      <c r="G179" s="42"/>
      <c r="H179" s="42"/>
      <c r="I179" s="230"/>
      <c r="J179" s="42"/>
      <c r="K179" s="42"/>
      <c r="L179" s="46"/>
      <c r="M179" s="231"/>
      <c r="N179" s="232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187</v>
      </c>
      <c r="AU179" s="19" t="s">
        <v>81</v>
      </c>
    </row>
    <row r="180" s="14" customFormat="1">
      <c r="A180" s="14"/>
      <c r="B180" s="243"/>
      <c r="C180" s="244"/>
      <c r="D180" s="228" t="s">
        <v>175</v>
      </c>
      <c r="E180" s="245" t="s">
        <v>19</v>
      </c>
      <c r="F180" s="246" t="s">
        <v>762</v>
      </c>
      <c r="G180" s="244"/>
      <c r="H180" s="247">
        <v>148.30000000000001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175</v>
      </c>
      <c r="AU180" s="253" t="s">
        <v>81</v>
      </c>
      <c r="AV180" s="14" t="s">
        <v>81</v>
      </c>
      <c r="AW180" s="14" t="s">
        <v>33</v>
      </c>
      <c r="AX180" s="14" t="s">
        <v>79</v>
      </c>
      <c r="AY180" s="253" t="s">
        <v>161</v>
      </c>
    </row>
    <row r="181" s="2" customFormat="1" ht="16.5" customHeight="1">
      <c r="A181" s="40"/>
      <c r="B181" s="41"/>
      <c r="C181" s="267" t="s">
        <v>339</v>
      </c>
      <c r="D181" s="267" t="s">
        <v>246</v>
      </c>
      <c r="E181" s="268" t="s">
        <v>247</v>
      </c>
      <c r="F181" s="269" t="s">
        <v>248</v>
      </c>
      <c r="G181" s="270" t="s">
        <v>228</v>
      </c>
      <c r="H181" s="271">
        <v>40.040999999999997</v>
      </c>
      <c r="I181" s="272"/>
      <c r="J181" s="273">
        <f>ROUND(I181*H181,2)</f>
        <v>0</v>
      </c>
      <c r="K181" s="269" t="s">
        <v>185</v>
      </c>
      <c r="L181" s="274"/>
      <c r="M181" s="275" t="s">
        <v>19</v>
      </c>
      <c r="N181" s="276" t="s">
        <v>43</v>
      </c>
      <c r="O181" s="86"/>
      <c r="P181" s="224">
        <f>O181*H181</f>
        <v>0</v>
      </c>
      <c r="Q181" s="224">
        <v>1</v>
      </c>
      <c r="R181" s="224">
        <f>Q181*H181</f>
        <v>40.040999999999997</v>
      </c>
      <c r="S181" s="224">
        <v>0</v>
      </c>
      <c r="T181" s="225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6" t="s">
        <v>212</v>
      </c>
      <c r="AT181" s="226" t="s">
        <v>246</v>
      </c>
      <c r="AU181" s="226" t="s">
        <v>81</v>
      </c>
      <c r="AY181" s="19" t="s">
        <v>161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9" t="s">
        <v>79</v>
      </c>
      <c r="BK181" s="227">
        <f>ROUND(I181*H181,2)</f>
        <v>0</v>
      </c>
      <c r="BL181" s="19" t="s">
        <v>167</v>
      </c>
      <c r="BM181" s="226" t="s">
        <v>249</v>
      </c>
    </row>
    <row r="182" s="14" customFormat="1">
      <c r="A182" s="14"/>
      <c r="B182" s="243"/>
      <c r="C182" s="244"/>
      <c r="D182" s="228" t="s">
        <v>175</v>
      </c>
      <c r="E182" s="245" t="s">
        <v>19</v>
      </c>
      <c r="F182" s="246" t="s">
        <v>763</v>
      </c>
      <c r="G182" s="244"/>
      <c r="H182" s="247">
        <v>22.245000000000001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175</v>
      </c>
      <c r="AU182" s="253" t="s">
        <v>81</v>
      </c>
      <c r="AV182" s="14" t="s">
        <v>81</v>
      </c>
      <c r="AW182" s="14" t="s">
        <v>33</v>
      </c>
      <c r="AX182" s="14" t="s">
        <v>79</v>
      </c>
      <c r="AY182" s="253" t="s">
        <v>161</v>
      </c>
    </row>
    <row r="183" s="14" customFormat="1">
      <c r="A183" s="14"/>
      <c r="B183" s="243"/>
      <c r="C183" s="244"/>
      <c r="D183" s="228" t="s">
        <v>175</v>
      </c>
      <c r="E183" s="244"/>
      <c r="F183" s="246" t="s">
        <v>764</v>
      </c>
      <c r="G183" s="244"/>
      <c r="H183" s="247">
        <v>40.040999999999997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175</v>
      </c>
      <c r="AU183" s="253" t="s">
        <v>81</v>
      </c>
      <c r="AV183" s="14" t="s">
        <v>81</v>
      </c>
      <c r="AW183" s="14" t="s">
        <v>4</v>
      </c>
      <c r="AX183" s="14" t="s">
        <v>79</v>
      </c>
      <c r="AY183" s="253" t="s">
        <v>161</v>
      </c>
    </row>
    <row r="184" s="2" customFormat="1" ht="24.15" customHeight="1">
      <c r="A184" s="40"/>
      <c r="B184" s="41"/>
      <c r="C184" s="215" t="s">
        <v>347</v>
      </c>
      <c r="D184" s="215" t="s">
        <v>163</v>
      </c>
      <c r="E184" s="216" t="s">
        <v>253</v>
      </c>
      <c r="F184" s="217" t="s">
        <v>254</v>
      </c>
      <c r="G184" s="218" t="s">
        <v>241</v>
      </c>
      <c r="H184" s="219">
        <v>148.30000000000001</v>
      </c>
      <c r="I184" s="220"/>
      <c r="J184" s="221">
        <f>ROUND(I184*H184,2)</f>
        <v>0</v>
      </c>
      <c r="K184" s="217" t="s">
        <v>185</v>
      </c>
      <c r="L184" s="46"/>
      <c r="M184" s="222" t="s">
        <v>19</v>
      </c>
      <c r="N184" s="223" t="s">
        <v>43</v>
      </c>
      <c r="O184" s="86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6" t="s">
        <v>167</v>
      </c>
      <c r="AT184" s="226" t="s">
        <v>163</v>
      </c>
      <c r="AU184" s="226" t="s">
        <v>81</v>
      </c>
      <c r="AY184" s="19" t="s">
        <v>161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9" t="s">
        <v>79</v>
      </c>
      <c r="BK184" s="227">
        <f>ROUND(I184*H184,2)</f>
        <v>0</v>
      </c>
      <c r="BL184" s="19" t="s">
        <v>167</v>
      </c>
      <c r="BM184" s="226" t="s">
        <v>255</v>
      </c>
    </row>
    <row r="185" s="2" customFormat="1">
      <c r="A185" s="40"/>
      <c r="B185" s="41"/>
      <c r="C185" s="42"/>
      <c r="D185" s="254" t="s">
        <v>187</v>
      </c>
      <c r="E185" s="42"/>
      <c r="F185" s="255" t="s">
        <v>256</v>
      </c>
      <c r="G185" s="42"/>
      <c r="H185" s="42"/>
      <c r="I185" s="230"/>
      <c r="J185" s="42"/>
      <c r="K185" s="42"/>
      <c r="L185" s="46"/>
      <c r="M185" s="231"/>
      <c r="N185" s="232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187</v>
      </c>
      <c r="AU185" s="19" t="s">
        <v>81</v>
      </c>
    </row>
    <row r="186" s="2" customFormat="1" ht="16.5" customHeight="1">
      <c r="A186" s="40"/>
      <c r="B186" s="41"/>
      <c r="C186" s="267" t="s">
        <v>353</v>
      </c>
      <c r="D186" s="267" t="s">
        <v>246</v>
      </c>
      <c r="E186" s="268" t="s">
        <v>257</v>
      </c>
      <c r="F186" s="269" t="s">
        <v>258</v>
      </c>
      <c r="G186" s="270" t="s">
        <v>259</v>
      </c>
      <c r="H186" s="271">
        <v>2.9660000000000002</v>
      </c>
      <c r="I186" s="272"/>
      <c r="J186" s="273">
        <f>ROUND(I186*H186,2)</f>
        <v>0</v>
      </c>
      <c r="K186" s="269" t="s">
        <v>185</v>
      </c>
      <c r="L186" s="274"/>
      <c r="M186" s="275" t="s">
        <v>19</v>
      </c>
      <c r="N186" s="276" t="s">
        <v>43</v>
      </c>
      <c r="O186" s="86"/>
      <c r="P186" s="224">
        <f>O186*H186</f>
        <v>0</v>
      </c>
      <c r="Q186" s="224">
        <v>0.001</v>
      </c>
      <c r="R186" s="224">
        <f>Q186*H186</f>
        <v>0.0029660000000000003</v>
      </c>
      <c r="S186" s="224">
        <v>0</v>
      </c>
      <c r="T186" s="225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6" t="s">
        <v>212</v>
      </c>
      <c r="AT186" s="226" t="s">
        <v>246</v>
      </c>
      <c r="AU186" s="226" t="s">
        <v>81</v>
      </c>
      <c r="AY186" s="19" t="s">
        <v>161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9" t="s">
        <v>79</v>
      </c>
      <c r="BK186" s="227">
        <f>ROUND(I186*H186,2)</f>
        <v>0</v>
      </c>
      <c r="BL186" s="19" t="s">
        <v>167</v>
      </c>
      <c r="BM186" s="226" t="s">
        <v>260</v>
      </c>
    </row>
    <row r="187" s="14" customFormat="1">
      <c r="A187" s="14"/>
      <c r="B187" s="243"/>
      <c r="C187" s="244"/>
      <c r="D187" s="228" t="s">
        <v>175</v>
      </c>
      <c r="E187" s="244"/>
      <c r="F187" s="246" t="s">
        <v>765</v>
      </c>
      <c r="G187" s="244"/>
      <c r="H187" s="247">
        <v>2.9660000000000002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175</v>
      </c>
      <c r="AU187" s="253" t="s">
        <v>81</v>
      </c>
      <c r="AV187" s="14" t="s">
        <v>81</v>
      </c>
      <c r="AW187" s="14" t="s">
        <v>4</v>
      </c>
      <c r="AX187" s="14" t="s">
        <v>79</v>
      </c>
      <c r="AY187" s="253" t="s">
        <v>161</v>
      </c>
    </row>
    <row r="188" s="12" customFormat="1" ht="22.8" customHeight="1">
      <c r="A188" s="12"/>
      <c r="B188" s="199"/>
      <c r="C188" s="200"/>
      <c r="D188" s="201" t="s">
        <v>71</v>
      </c>
      <c r="E188" s="213" t="s">
        <v>81</v>
      </c>
      <c r="F188" s="213" t="s">
        <v>262</v>
      </c>
      <c r="G188" s="200"/>
      <c r="H188" s="200"/>
      <c r="I188" s="203"/>
      <c r="J188" s="214">
        <f>BK188</f>
        <v>0</v>
      </c>
      <c r="K188" s="200"/>
      <c r="L188" s="205"/>
      <c r="M188" s="206"/>
      <c r="N188" s="207"/>
      <c r="O188" s="207"/>
      <c r="P188" s="208">
        <f>SUM(P189:P191)</f>
        <v>0</v>
      </c>
      <c r="Q188" s="207"/>
      <c r="R188" s="208">
        <f>SUM(R189:R191)</f>
        <v>9.0199983999999986</v>
      </c>
      <c r="S188" s="207"/>
      <c r="T188" s="209">
        <f>SUM(T189:T191)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0" t="s">
        <v>79</v>
      </c>
      <c r="AT188" s="211" t="s">
        <v>71</v>
      </c>
      <c r="AU188" s="211" t="s">
        <v>79</v>
      </c>
      <c r="AY188" s="210" t="s">
        <v>161</v>
      </c>
      <c r="BK188" s="212">
        <f>SUM(BK189:BK191)</f>
        <v>0</v>
      </c>
    </row>
    <row r="189" s="2" customFormat="1" ht="16.5" customHeight="1">
      <c r="A189" s="40"/>
      <c r="B189" s="41"/>
      <c r="C189" s="215" t="s">
        <v>359</v>
      </c>
      <c r="D189" s="215" t="s">
        <v>163</v>
      </c>
      <c r="E189" s="216" t="s">
        <v>766</v>
      </c>
      <c r="F189" s="217" t="s">
        <v>767</v>
      </c>
      <c r="G189" s="218" t="s">
        <v>173</v>
      </c>
      <c r="H189" s="219">
        <v>3.9199999999999999</v>
      </c>
      <c r="I189" s="220"/>
      <c r="J189" s="221">
        <f>ROUND(I189*H189,2)</f>
        <v>0</v>
      </c>
      <c r="K189" s="217" t="s">
        <v>185</v>
      </c>
      <c r="L189" s="46"/>
      <c r="M189" s="222" t="s">
        <v>19</v>
      </c>
      <c r="N189" s="223" t="s">
        <v>43</v>
      </c>
      <c r="O189" s="86"/>
      <c r="P189" s="224">
        <f>O189*H189</f>
        <v>0</v>
      </c>
      <c r="Q189" s="224">
        <v>2.3010199999999998</v>
      </c>
      <c r="R189" s="224">
        <f>Q189*H189</f>
        <v>9.0199983999999986</v>
      </c>
      <c r="S189" s="224">
        <v>0</v>
      </c>
      <c r="T189" s="225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6" t="s">
        <v>167</v>
      </c>
      <c r="AT189" s="226" t="s">
        <v>163</v>
      </c>
      <c r="AU189" s="226" t="s">
        <v>81</v>
      </c>
      <c r="AY189" s="19" t="s">
        <v>161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9" t="s">
        <v>79</v>
      </c>
      <c r="BK189" s="227">
        <f>ROUND(I189*H189,2)</f>
        <v>0</v>
      </c>
      <c r="BL189" s="19" t="s">
        <v>167</v>
      </c>
      <c r="BM189" s="226" t="s">
        <v>768</v>
      </c>
    </row>
    <row r="190" s="2" customFormat="1">
      <c r="A190" s="40"/>
      <c r="B190" s="41"/>
      <c r="C190" s="42"/>
      <c r="D190" s="254" t="s">
        <v>187</v>
      </c>
      <c r="E190" s="42"/>
      <c r="F190" s="255" t="s">
        <v>769</v>
      </c>
      <c r="G190" s="42"/>
      <c r="H190" s="42"/>
      <c r="I190" s="230"/>
      <c r="J190" s="42"/>
      <c r="K190" s="42"/>
      <c r="L190" s="46"/>
      <c r="M190" s="231"/>
      <c r="N190" s="232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187</v>
      </c>
      <c r="AU190" s="19" t="s">
        <v>81</v>
      </c>
    </row>
    <row r="191" s="14" customFormat="1">
      <c r="A191" s="14"/>
      <c r="B191" s="243"/>
      <c r="C191" s="244"/>
      <c r="D191" s="228" t="s">
        <v>175</v>
      </c>
      <c r="E191" s="245" t="s">
        <v>19</v>
      </c>
      <c r="F191" s="246" t="s">
        <v>770</v>
      </c>
      <c r="G191" s="244"/>
      <c r="H191" s="247">
        <v>3.9199999999999999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175</v>
      </c>
      <c r="AU191" s="253" t="s">
        <v>81</v>
      </c>
      <c r="AV191" s="14" t="s">
        <v>81</v>
      </c>
      <c r="AW191" s="14" t="s">
        <v>33</v>
      </c>
      <c r="AX191" s="14" t="s">
        <v>79</v>
      </c>
      <c r="AY191" s="253" t="s">
        <v>161</v>
      </c>
    </row>
    <row r="192" s="12" customFormat="1" ht="22.8" customHeight="1">
      <c r="A192" s="12"/>
      <c r="B192" s="199"/>
      <c r="C192" s="200"/>
      <c r="D192" s="201" t="s">
        <v>71</v>
      </c>
      <c r="E192" s="213" t="s">
        <v>178</v>
      </c>
      <c r="F192" s="213" t="s">
        <v>304</v>
      </c>
      <c r="G192" s="200"/>
      <c r="H192" s="200"/>
      <c r="I192" s="203"/>
      <c r="J192" s="214">
        <f>BK192</f>
        <v>0</v>
      </c>
      <c r="K192" s="200"/>
      <c r="L192" s="205"/>
      <c r="M192" s="206"/>
      <c r="N192" s="207"/>
      <c r="O192" s="207"/>
      <c r="P192" s="208">
        <f>SUM(P193:P226)</f>
        <v>0</v>
      </c>
      <c r="Q192" s="207"/>
      <c r="R192" s="208">
        <f>SUM(R193:R226)</f>
        <v>150.95047953999998</v>
      </c>
      <c r="S192" s="207"/>
      <c r="T192" s="209">
        <f>SUM(T193:T226)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0" t="s">
        <v>79</v>
      </c>
      <c r="AT192" s="211" t="s">
        <v>71</v>
      </c>
      <c r="AU192" s="211" t="s">
        <v>79</v>
      </c>
      <c r="AY192" s="210" t="s">
        <v>161</v>
      </c>
      <c r="BK192" s="212">
        <f>SUM(BK193:BK226)</f>
        <v>0</v>
      </c>
    </row>
    <row r="193" s="2" customFormat="1" ht="21.75" customHeight="1">
      <c r="A193" s="40"/>
      <c r="B193" s="41"/>
      <c r="C193" s="215" t="s">
        <v>365</v>
      </c>
      <c r="D193" s="215" t="s">
        <v>163</v>
      </c>
      <c r="E193" s="216" t="s">
        <v>771</v>
      </c>
      <c r="F193" s="217" t="s">
        <v>772</v>
      </c>
      <c r="G193" s="218" t="s">
        <v>173</v>
      </c>
      <c r="H193" s="219">
        <v>5.8799999999999999</v>
      </c>
      <c r="I193" s="220"/>
      <c r="J193" s="221">
        <f>ROUND(I193*H193,2)</f>
        <v>0</v>
      </c>
      <c r="K193" s="217" t="s">
        <v>185</v>
      </c>
      <c r="L193" s="46"/>
      <c r="M193" s="222" t="s">
        <v>19</v>
      </c>
      <c r="N193" s="223" t="s">
        <v>43</v>
      </c>
      <c r="O193" s="86"/>
      <c r="P193" s="224">
        <f>O193*H193</f>
        <v>0</v>
      </c>
      <c r="Q193" s="224">
        <v>1.6285000000000001</v>
      </c>
      <c r="R193" s="224">
        <f>Q193*H193</f>
        <v>9.5755800000000004</v>
      </c>
      <c r="S193" s="224">
        <v>0</v>
      </c>
      <c r="T193" s="225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6" t="s">
        <v>167</v>
      </c>
      <c r="AT193" s="226" t="s">
        <v>163</v>
      </c>
      <c r="AU193" s="226" t="s">
        <v>81</v>
      </c>
      <c r="AY193" s="19" t="s">
        <v>161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9" t="s">
        <v>79</v>
      </c>
      <c r="BK193" s="227">
        <f>ROUND(I193*H193,2)</f>
        <v>0</v>
      </c>
      <c r="BL193" s="19" t="s">
        <v>167</v>
      </c>
      <c r="BM193" s="226" t="s">
        <v>773</v>
      </c>
    </row>
    <row r="194" s="2" customFormat="1">
      <c r="A194" s="40"/>
      <c r="B194" s="41"/>
      <c r="C194" s="42"/>
      <c r="D194" s="254" t="s">
        <v>187</v>
      </c>
      <c r="E194" s="42"/>
      <c r="F194" s="255" t="s">
        <v>774</v>
      </c>
      <c r="G194" s="42"/>
      <c r="H194" s="42"/>
      <c r="I194" s="230"/>
      <c r="J194" s="42"/>
      <c r="K194" s="42"/>
      <c r="L194" s="46"/>
      <c r="M194" s="231"/>
      <c r="N194" s="232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187</v>
      </c>
      <c r="AU194" s="19" t="s">
        <v>81</v>
      </c>
    </row>
    <row r="195" s="13" customFormat="1">
      <c r="A195" s="13"/>
      <c r="B195" s="233"/>
      <c r="C195" s="234"/>
      <c r="D195" s="228" t="s">
        <v>175</v>
      </c>
      <c r="E195" s="235" t="s">
        <v>19</v>
      </c>
      <c r="F195" s="236" t="s">
        <v>775</v>
      </c>
      <c r="G195" s="234"/>
      <c r="H195" s="235" t="s">
        <v>19</v>
      </c>
      <c r="I195" s="237"/>
      <c r="J195" s="234"/>
      <c r="K195" s="234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175</v>
      </c>
      <c r="AU195" s="242" t="s">
        <v>81</v>
      </c>
      <c r="AV195" s="13" t="s">
        <v>79</v>
      </c>
      <c r="AW195" s="13" t="s">
        <v>33</v>
      </c>
      <c r="AX195" s="13" t="s">
        <v>72</v>
      </c>
      <c r="AY195" s="242" t="s">
        <v>161</v>
      </c>
    </row>
    <row r="196" s="14" customFormat="1">
      <c r="A196" s="14"/>
      <c r="B196" s="243"/>
      <c r="C196" s="244"/>
      <c r="D196" s="228" t="s">
        <v>175</v>
      </c>
      <c r="E196" s="245" t="s">
        <v>19</v>
      </c>
      <c r="F196" s="246" t="s">
        <v>776</v>
      </c>
      <c r="G196" s="244"/>
      <c r="H196" s="247">
        <v>5.8799999999999999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175</v>
      </c>
      <c r="AU196" s="253" t="s">
        <v>81</v>
      </c>
      <c r="AV196" s="14" t="s">
        <v>81</v>
      </c>
      <c r="AW196" s="14" t="s">
        <v>33</v>
      </c>
      <c r="AX196" s="14" t="s">
        <v>79</v>
      </c>
      <c r="AY196" s="253" t="s">
        <v>161</v>
      </c>
    </row>
    <row r="197" s="2" customFormat="1" ht="44.25" customHeight="1">
      <c r="A197" s="40"/>
      <c r="B197" s="41"/>
      <c r="C197" s="215" t="s">
        <v>370</v>
      </c>
      <c r="D197" s="215" t="s">
        <v>163</v>
      </c>
      <c r="E197" s="216" t="s">
        <v>306</v>
      </c>
      <c r="F197" s="217" t="s">
        <v>307</v>
      </c>
      <c r="G197" s="218" t="s">
        <v>173</v>
      </c>
      <c r="H197" s="219">
        <v>43.369999999999997</v>
      </c>
      <c r="I197" s="220"/>
      <c r="J197" s="221">
        <f>ROUND(I197*H197,2)</f>
        <v>0</v>
      </c>
      <c r="K197" s="217" t="s">
        <v>185</v>
      </c>
      <c r="L197" s="46"/>
      <c r="M197" s="222" t="s">
        <v>19</v>
      </c>
      <c r="N197" s="223" t="s">
        <v>43</v>
      </c>
      <c r="O197" s="86"/>
      <c r="P197" s="224">
        <f>O197*H197</f>
        <v>0</v>
      </c>
      <c r="Q197" s="224">
        <v>3.11388</v>
      </c>
      <c r="R197" s="224">
        <f>Q197*H197</f>
        <v>135.04897559999998</v>
      </c>
      <c r="S197" s="224">
        <v>0</v>
      </c>
      <c r="T197" s="225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6" t="s">
        <v>167</v>
      </c>
      <c r="AT197" s="226" t="s">
        <v>163</v>
      </c>
      <c r="AU197" s="226" t="s">
        <v>81</v>
      </c>
      <c r="AY197" s="19" t="s">
        <v>161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9" t="s">
        <v>79</v>
      </c>
      <c r="BK197" s="227">
        <f>ROUND(I197*H197,2)</f>
        <v>0</v>
      </c>
      <c r="BL197" s="19" t="s">
        <v>167</v>
      </c>
      <c r="BM197" s="226" t="s">
        <v>308</v>
      </c>
    </row>
    <row r="198" s="2" customFormat="1">
      <c r="A198" s="40"/>
      <c r="B198" s="41"/>
      <c r="C198" s="42"/>
      <c r="D198" s="254" t="s">
        <v>187</v>
      </c>
      <c r="E198" s="42"/>
      <c r="F198" s="255" t="s">
        <v>309</v>
      </c>
      <c r="G198" s="42"/>
      <c r="H198" s="42"/>
      <c r="I198" s="230"/>
      <c r="J198" s="42"/>
      <c r="K198" s="42"/>
      <c r="L198" s="46"/>
      <c r="M198" s="231"/>
      <c r="N198" s="232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187</v>
      </c>
      <c r="AU198" s="19" t="s">
        <v>81</v>
      </c>
    </row>
    <row r="199" s="13" customFormat="1">
      <c r="A199" s="13"/>
      <c r="B199" s="233"/>
      <c r="C199" s="234"/>
      <c r="D199" s="228" t="s">
        <v>175</v>
      </c>
      <c r="E199" s="235" t="s">
        <v>19</v>
      </c>
      <c r="F199" s="236" t="s">
        <v>310</v>
      </c>
      <c r="G199" s="234"/>
      <c r="H199" s="235" t="s">
        <v>19</v>
      </c>
      <c r="I199" s="237"/>
      <c r="J199" s="234"/>
      <c r="K199" s="234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175</v>
      </c>
      <c r="AU199" s="242" t="s">
        <v>81</v>
      </c>
      <c r="AV199" s="13" t="s">
        <v>79</v>
      </c>
      <c r="AW199" s="13" t="s">
        <v>33</v>
      </c>
      <c r="AX199" s="13" t="s">
        <v>72</v>
      </c>
      <c r="AY199" s="242" t="s">
        <v>161</v>
      </c>
    </row>
    <row r="200" s="14" customFormat="1">
      <c r="A200" s="14"/>
      <c r="B200" s="243"/>
      <c r="C200" s="244"/>
      <c r="D200" s="228" t="s">
        <v>175</v>
      </c>
      <c r="E200" s="245" t="s">
        <v>19</v>
      </c>
      <c r="F200" s="246" t="s">
        <v>777</v>
      </c>
      <c r="G200" s="244"/>
      <c r="H200" s="247">
        <v>43.369999999999997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175</v>
      </c>
      <c r="AU200" s="253" t="s">
        <v>81</v>
      </c>
      <c r="AV200" s="14" t="s">
        <v>81</v>
      </c>
      <c r="AW200" s="14" t="s">
        <v>33</v>
      </c>
      <c r="AX200" s="14" t="s">
        <v>79</v>
      </c>
      <c r="AY200" s="253" t="s">
        <v>161</v>
      </c>
    </row>
    <row r="201" s="2" customFormat="1" ht="37.8" customHeight="1">
      <c r="A201" s="40"/>
      <c r="B201" s="41"/>
      <c r="C201" s="215" t="s">
        <v>375</v>
      </c>
      <c r="D201" s="215" t="s">
        <v>163</v>
      </c>
      <c r="E201" s="216" t="s">
        <v>313</v>
      </c>
      <c r="F201" s="217" t="s">
        <v>314</v>
      </c>
      <c r="G201" s="218" t="s">
        <v>173</v>
      </c>
      <c r="H201" s="219">
        <v>165.91999999999999</v>
      </c>
      <c r="I201" s="220"/>
      <c r="J201" s="221">
        <f>ROUND(I201*H201,2)</f>
        <v>0</v>
      </c>
      <c r="K201" s="217" t="s">
        <v>185</v>
      </c>
      <c r="L201" s="46"/>
      <c r="M201" s="222" t="s">
        <v>19</v>
      </c>
      <c r="N201" s="223" t="s">
        <v>43</v>
      </c>
      <c r="O201" s="86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6" t="s">
        <v>167</v>
      </c>
      <c r="AT201" s="226" t="s">
        <v>163</v>
      </c>
      <c r="AU201" s="226" t="s">
        <v>81</v>
      </c>
      <c r="AY201" s="19" t="s">
        <v>161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9" t="s">
        <v>79</v>
      </c>
      <c r="BK201" s="227">
        <f>ROUND(I201*H201,2)</f>
        <v>0</v>
      </c>
      <c r="BL201" s="19" t="s">
        <v>167</v>
      </c>
      <c r="BM201" s="226" t="s">
        <v>315</v>
      </c>
    </row>
    <row r="202" s="2" customFormat="1">
      <c r="A202" s="40"/>
      <c r="B202" s="41"/>
      <c r="C202" s="42"/>
      <c r="D202" s="254" t="s">
        <v>187</v>
      </c>
      <c r="E202" s="42"/>
      <c r="F202" s="255" t="s">
        <v>316</v>
      </c>
      <c r="G202" s="42"/>
      <c r="H202" s="42"/>
      <c r="I202" s="230"/>
      <c r="J202" s="42"/>
      <c r="K202" s="42"/>
      <c r="L202" s="46"/>
      <c r="M202" s="231"/>
      <c r="N202" s="232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187</v>
      </c>
      <c r="AU202" s="19" t="s">
        <v>81</v>
      </c>
    </row>
    <row r="203" s="13" customFormat="1">
      <c r="A203" s="13"/>
      <c r="B203" s="233"/>
      <c r="C203" s="234"/>
      <c r="D203" s="228" t="s">
        <v>175</v>
      </c>
      <c r="E203" s="235" t="s">
        <v>19</v>
      </c>
      <c r="F203" s="236" t="s">
        <v>317</v>
      </c>
      <c r="G203" s="234"/>
      <c r="H203" s="235" t="s">
        <v>19</v>
      </c>
      <c r="I203" s="237"/>
      <c r="J203" s="234"/>
      <c r="K203" s="234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175</v>
      </c>
      <c r="AU203" s="242" t="s">
        <v>81</v>
      </c>
      <c r="AV203" s="13" t="s">
        <v>79</v>
      </c>
      <c r="AW203" s="13" t="s">
        <v>33</v>
      </c>
      <c r="AX203" s="13" t="s">
        <v>72</v>
      </c>
      <c r="AY203" s="242" t="s">
        <v>161</v>
      </c>
    </row>
    <row r="204" s="14" customFormat="1">
      <c r="A204" s="14"/>
      <c r="B204" s="243"/>
      <c r="C204" s="244"/>
      <c r="D204" s="228" t="s">
        <v>175</v>
      </c>
      <c r="E204" s="245" t="s">
        <v>19</v>
      </c>
      <c r="F204" s="246" t="s">
        <v>778</v>
      </c>
      <c r="G204" s="244"/>
      <c r="H204" s="247">
        <v>94.280000000000001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175</v>
      </c>
      <c r="AU204" s="253" t="s">
        <v>81</v>
      </c>
      <c r="AV204" s="14" t="s">
        <v>81</v>
      </c>
      <c r="AW204" s="14" t="s">
        <v>33</v>
      </c>
      <c r="AX204" s="14" t="s">
        <v>72</v>
      </c>
      <c r="AY204" s="253" t="s">
        <v>161</v>
      </c>
    </row>
    <row r="205" s="14" customFormat="1">
      <c r="A205" s="14"/>
      <c r="B205" s="243"/>
      <c r="C205" s="244"/>
      <c r="D205" s="228" t="s">
        <v>175</v>
      </c>
      <c r="E205" s="245" t="s">
        <v>19</v>
      </c>
      <c r="F205" s="246" t="s">
        <v>779</v>
      </c>
      <c r="G205" s="244"/>
      <c r="H205" s="247">
        <v>70.700000000000003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175</v>
      </c>
      <c r="AU205" s="253" t="s">
        <v>81</v>
      </c>
      <c r="AV205" s="14" t="s">
        <v>81</v>
      </c>
      <c r="AW205" s="14" t="s">
        <v>33</v>
      </c>
      <c r="AX205" s="14" t="s">
        <v>72</v>
      </c>
      <c r="AY205" s="253" t="s">
        <v>161</v>
      </c>
    </row>
    <row r="206" s="14" customFormat="1">
      <c r="A206" s="14"/>
      <c r="B206" s="243"/>
      <c r="C206" s="244"/>
      <c r="D206" s="228" t="s">
        <v>175</v>
      </c>
      <c r="E206" s="245" t="s">
        <v>19</v>
      </c>
      <c r="F206" s="246" t="s">
        <v>780</v>
      </c>
      <c r="G206" s="244"/>
      <c r="H206" s="247">
        <v>0.93999999999999995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175</v>
      </c>
      <c r="AU206" s="253" t="s">
        <v>81</v>
      </c>
      <c r="AV206" s="14" t="s">
        <v>81</v>
      </c>
      <c r="AW206" s="14" t="s">
        <v>33</v>
      </c>
      <c r="AX206" s="14" t="s">
        <v>72</v>
      </c>
      <c r="AY206" s="253" t="s">
        <v>161</v>
      </c>
    </row>
    <row r="207" s="15" customFormat="1">
      <c r="A207" s="15"/>
      <c r="B207" s="256"/>
      <c r="C207" s="257"/>
      <c r="D207" s="228" t="s">
        <v>175</v>
      </c>
      <c r="E207" s="258" t="s">
        <v>19</v>
      </c>
      <c r="F207" s="259" t="s">
        <v>192</v>
      </c>
      <c r="G207" s="257"/>
      <c r="H207" s="260">
        <v>165.91999999999999</v>
      </c>
      <c r="I207" s="261"/>
      <c r="J207" s="257"/>
      <c r="K207" s="257"/>
      <c r="L207" s="262"/>
      <c r="M207" s="263"/>
      <c r="N207" s="264"/>
      <c r="O207" s="264"/>
      <c r="P207" s="264"/>
      <c r="Q207" s="264"/>
      <c r="R207" s="264"/>
      <c r="S207" s="264"/>
      <c r="T207" s="26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6" t="s">
        <v>175</v>
      </c>
      <c r="AU207" s="266" t="s">
        <v>81</v>
      </c>
      <c r="AV207" s="15" t="s">
        <v>167</v>
      </c>
      <c r="AW207" s="15" t="s">
        <v>33</v>
      </c>
      <c r="AX207" s="15" t="s">
        <v>79</v>
      </c>
      <c r="AY207" s="266" t="s">
        <v>161</v>
      </c>
    </row>
    <row r="208" s="2" customFormat="1" ht="37.8" customHeight="1">
      <c r="A208" s="40"/>
      <c r="B208" s="41"/>
      <c r="C208" s="215" t="s">
        <v>379</v>
      </c>
      <c r="D208" s="215" t="s">
        <v>163</v>
      </c>
      <c r="E208" s="216" t="s">
        <v>321</v>
      </c>
      <c r="F208" s="217" t="s">
        <v>322</v>
      </c>
      <c r="G208" s="218" t="s">
        <v>241</v>
      </c>
      <c r="H208" s="219">
        <v>207.31999999999999</v>
      </c>
      <c r="I208" s="220"/>
      <c r="J208" s="221">
        <f>ROUND(I208*H208,2)</f>
        <v>0</v>
      </c>
      <c r="K208" s="217" t="s">
        <v>185</v>
      </c>
      <c r="L208" s="46"/>
      <c r="M208" s="222" t="s">
        <v>19</v>
      </c>
      <c r="N208" s="223" t="s">
        <v>43</v>
      </c>
      <c r="O208" s="86"/>
      <c r="P208" s="224">
        <f>O208*H208</f>
        <v>0</v>
      </c>
      <c r="Q208" s="224">
        <v>0.0086499999999999997</v>
      </c>
      <c r="R208" s="224">
        <f>Q208*H208</f>
        <v>1.793318</v>
      </c>
      <c r="S208" s="224">
        <v>0</v>
      </c>
      <c r="T208" s="225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6" t="s">
        <v>167</v>
      </c>
      <c r="AT208" s="226" t="s">
        <v>163</v>
      </c>
      <c r="AU208" s="226" t="s">
        <v>81</v>
      </c>
      <c r="AY208" s="19" t="s">
        <v>161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9" t="s">
        <v>79</v>
      </c>
      <c r="BK208" s="227">
        <f>ROUND(I208*H208,2)</f>
        <v>0</v>
      </c>
      <c r="BL208" s="19" t="s">
        <v>167</v>
      </c>
      <c r="BM208" s="226" t="s">
        <v>323</v>
      </c>
    </row>
    <row r="209" s="2" customFormat="1">
      <c r="A209" s="40"/>
      <c r="B209" s="41"/>
      <c r="C209" s="42"/>
      <c r="D209" s="254" t="s">
        <v>187</v>
      </c>
      <c r="E209" s="42"/>
      <c r="F209" s="255" t="s">
        <v>324</v>
      </c>
      <c r="G209" s="42"/>
      <c r="H209" s="42"/>
      <c r="I209" s="230"/>
      <c r="J209" s="42"/>
      <c r="K209" s="42"/>
      <c r="L209" s="46"/>
      <c r="M209" s="231"/>
      <c r="N209" s="232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187</v>
      </c>
      <c r="AU209" s="19" t="s">
        <v>81</v>
      </c>
    </row>
    <row r="210" s="14" customFormat="1">
      <c r="A210" s="14"/>
      <c r="B210" s="243"/>
      <c r="C210" s="244"/>
      <c r="D210" s="228" t="s">
        <v>175</v>
      </c>
      <c r="E210" s="245" t="s">
        <v>19</v>
      </c>
      <c r="F210" s="246" t="s">
        <v>781</v>
      </c>
      <c r="G210" s="244"/>
      <c r="H210" s="247">
        <v>135.976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175</v>
      </c>
      <c r="AU210" s="253" t="s">
        <v>81</v>
      </c>
      <c r="AV210" s="14" t="s">
        <v>81</v>
      </c>
      <c r="AW210" s="14" t="s">
        <v>33</v>
      </c>
      <c r="AX210" s="14" t="s">
        <v>72</v>
      </c>
      <c r="AY210" s="253" t="s">
        <v>161</v>
      </c>
    </row>
    <row r="211" s="14" customFormat="1">
      <c r="A211" s="14"/>
      <c r="B211" s="243"/>
      <c r="C211" s="244"/>
      <c r="D211" s="228" t="s">
        <v>175</v>
      </c>
      <c r="E211" s="245" t="s">
        <v>19</v>
      </c>
      <c r="F211" s="246" t="s">
        <v>782</v>
      </c>
      <c r="G211" s="244"/>
      <c r="H211" s="247">
        <v>68.543999999999997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175</v>
      </c>
      <c r="AU211" s="253" t="s">
        <v>81</v>
      </c>
      <c r="AV211" s="14" t="s">
        <v>81</v>
      </c>
      <c r="AW211" s="14" t="s">
        <v>33</v>
      </c>
      <c r="AX211" s="14" t="s">
        <v>72</v>
      </c>
      <c r="AY211" s="253" t="s">
        <v>161</v>
      </c>
    </row>
    <row r="212" s="14" customFormat="1">
      <c r="A212" s="14"/>
      <c r="B212" s="243"/>
      <c r="C212" s="244"/>
      <c r="D212" s="228" t="s">
        <v>175</v>
      </c>
      <c r="E212" s="245" t="s">
        <v>19</v>
      </c>
      <c r="F212" s="246" t="s">
        <v>783</v>
      </c>
      <c r="G212" s="244"/>
      <c r="H212" s="247">
        <v>2.7999999999999998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175</v>
      </c>
      <c r="AU212" s="253" t="s">
        <v>81</v>
      </c>
      <c r="AV212" s="14" t="s">
        <v>81</v>
      </c>
      <c r="AW212" s="14" t="s">
        <v>33</v>
      </c>
      <c r="AX212" s="14" t="s">
        <v>72</v>
      </c>
      <c r="AY212" s="253" t="s">
        <v>161</v>
      </c>
    </row>
    <row r="213" s="15" customFormat="1">
      <c r="A213" s="15"/>
      <c r="B213" s="256"/>
      <c r="C213" s="257"/>
      <c r="D213" s="228" t="s">
        <v>175</v>
      </c>
      <c r="E213" s="258" t="s">
        <v>19</v>
      </c>
      <c r="F213" s="259" t="s">
        <v>192</v>
      </c>
      <c r="G213" s="257"/>
      <c r="H213" s="260">
        <v>207.31999999999999</v>
      </c>
      <c r="I213" s="261"/>
      <c r="J213" s="257"/>
      <c r="K213" s="257"/>
      <c r="L213" s="262"/>
      <c r="M213" s="263"/>
      <c r="N213" s="264"/>
      <c r="O213" s="264"/>
      <c r="P213" s="264"/>
      <c r="Q213" s="264"/>
      <c r="R213" s="264"/>
      <c r="S213" s="264"/>
      <c r="T213" s="26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6" t="s">
        <v>175</v>
      </c>
      <c r="AU213" s="266" t="s">
        <v>81</v>
      </c>
      <c r="AV213" s="15" t="s">
        <v>167</v>
      </c>
      <c r="AW213" s="15" t="s">
        <v>33</v>
      </c>
      <c r="AX213" s="15" t="s">
        <v>79</v>
      </c>
      <c r="AY213" s="266" t="s">
        <v>161</v>
      </c>
    </row>
    <row r="214" s="2" customFormat="1" ht="37.8" customHeight="1">
      <c r="A214" s="40"/>
      <c r="B214" s="41"/>
      <c r="C214" s="215" t="s">
        <v>383</v>
      </c>
      <c r="D214" s="215" t="s">
        <v>163</v>
      </c>
      <c r="E214" s="216" t="s">
        <v>328</v>
      </c>
      <c r="F214" s="217" t="s">
        <v>329</v>
      </c>
      <c r="G214" s="218" t="s">
        <v>241</v>
      </c>
      <c r="H214" s="219">
        <v>207.31999999999999</v>
      </c>
      <c r="I214" s="220"/>
      <c r="J214" s="221">
        <f>ROUND(I214*H214,2)</f>
        <v>0</v>
      </c>
      <c r="K214" s="217" t="s">
        <v>185</v>
      </c>
      <c r="L214" s="46"/>
      <c r="M214" s="222" t="s">
        <v>19</v>
      </c>
      <c r="N214" s="223" t="s">
        <v>43</v>
      </c>
      <c r="O214" s="86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6" t="s">
        <v>167</v>
      </c>
      <c r="AT214" s="226" t="s">
        <v>163</v>
      </c>
      <c r="AU214" s="226" t="s">
        <v>81</v>
      </c>
      <c r="AY214" s="19" t="s">
        <v>161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9" t="s">
        <v>79</v>
      </c>
      <c r="BK214" s="227">
        <f>ROUND(I214*H214,2)</f>
        <v>0</v>
      </c>
      <c r="BL214" s="19" t="s">
        <v>167</v>
      </c>
      <c r="BM214" s="226" t="s">
        <v>330</v>
      </c>
    </row>
    <row r="215" s="2" customFormat="1">
      <c r="A215" s="40"/>
      <c r="B215" s="41"/>
      <c r="C215" s="42"/>
      <c r="D215" s="254" t="s">
        <v>187</v>
      </c>
      <c r="E215" s="42"/>
      <c r="F215" s="255" t="s">
        <v>331</v>
      </c>
      <c r="G215" s="42"/>
      <c r="H215" s="42"/>
      <c r="I215" s="230"/>
      <c r="J215" s="42"/>
      <c r="K215" s="42"/>
      <c r="L215" s="46"/>
      <c r="M215" s="231"/>
      <c r="N215" s="232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187</v>
      </c>
      <c r="AU215" s="19" t="s">
        <v>81</v>
      </c>
    </row>
    <row r="216" s="2" customFormat="1" ht="44.25" customHeight="1">
      <c r="A216" s="40"/>
      <c r="B216" s="41"/>
      <c r="C216" s="215" t="s">
        <v>388</v>
      </c>
      <c r="D216" s="215" t="s">
        <v>163</v>
      </c>
      <c r="E216" s="216" t="s">
        <v>333</v>
      </c>
      <c r="F216" s="217" t="s">
        <v>334</v>
      </c>
      <c r="G216" s="218" t="s">
        <v>228</v>
      </c>
      <c r="H216" s="219">
        <v>0.48799999999999999</v>
      </c>
      <c r="I216" s="220"/>
      <c r="J216" s="221">
        <f>ROUND(I216*H216,2)</f>
        <v>0</v>
      </c>
      <c r="K216" s="217" t="s">
        <v>185</v>
      </c>
      <c r="L216" s="46"/>
      <c r="M216" s="222" t="s">
        <v>19</v>
      </c>
      <c r="N216" s="223" t="s">
        <v>43</v>
      </c>
      <c r="O216" s="86"/>
      <c r="P216" s="224">
        <f>O216*H216</f>
        <v>0</v>
      </c>
      <c r="Q216" s="224">
        <v>1.09528</v>
      </c>
      <c r="R216" s="224">
        <f>Q216*H216</f>
        <v>0.53449663999999997</v>
      </c>
      <c r="S216" s="224">
        <v>0</v>
      </c>
      <c r="T216" s="225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6" t="s">
        <v>167</v>
      </c>
      <c r="AT216" s="226" t="s">
        <v>163</v>
      </c>
      <c r="AU216" s="226" t="s">
        <v>81</v>
      </c>
      <c r="AY216" s="19" t="s">
        <v>161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9" t="s">
        <v>79</v>
      </c>
      <c r="BK216" s="227">
        <f>ROUND(I216*H216,2)</f>
        <v>0</v>
      </c>
      <c r="BL216" s="19" t="s">
        <v>167</v>
      </c>
      <c r="BM216" s="226" t="s">
        <v>335</v>
      </c>
    </row>
    <row r="217" s="2" customFormat="1">
      <c r="A217" s="40"/>
      <c r="B217" s="41"/>
      <c r="C217" s="42"/>
      <c r="D217" s="254" t="s">
        <v>187</v>
      </c>
      <c r="E217" s="42"/>
      <c r="F217" s="255" t="s">
        <v>336</v>
      </c>
      <c r="G217" s="42"/>
      <c r="H217" s="42"/>
      <c r="I217" s="230"/>
      <c r="J217" s="42"/>
      <c r="K217" s="42"/>
      <c r="L217" s="46"/>
      <c r="M217" s="231"/>
      <c r="N217" s="232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187</v>
      </c>
      <c r="AU217" s="19" t="s">
        <v>81</v>
      </c>
    </row>
    <row r="218" s="13" customFormat="1">
      <c r="A218" s="13"/>
      <c r="B218" s="233"/>
      <c r="C218" s="234"/>
      <c r="D218" s="228" t="s">
        <v>175</v>
      </c>
      <c r="E218" s="235" t="s">
        <v>19</v>
      </c>
      <c r="F218" s="236" t="s">
        <v>337</v>
      </c>
      <c r="G218" s="234"/>
      <c r="H218" s="235" t="s">
        <v>19</v>
      </c>
      <c r="I218" s="237"/>
      <c r="J218" s="234"/>
      <c r="K218" s="234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175</v>
      </c>
      <c r="AU218" s="242" t="s">
        <v>81</v>
      </c>
      <c r="AV218" s="13" t="s">
        <v>79</v>
      </c>
      <c r="AW218" s="13" t="s">
        <v>33</v>
      </c>
      <c r="AX218" s="13" t="s">
        <v>72</v>
      </c>
      <c r="AY218" s="242" t="s">
        <v>161</v>
      </c>
    </row>
    <row r="219" s="14" customFormat="1">
      <c r="A219" s="14"/>
      <c r="B219" s="243"/>
      <c r="C219" s="244"/>
      <c r="D219" s="228" t="s">
        <v>175</v>
      </c>
      <c r="E219" s="245" t="s">
        <v>19</v>
      </c>
      <c r="F219" s="246" t="s">
        <v>784</v>
      </c>
      <c r="G219" s="244"/>
      <c r="H219" s="247">
        <v>0.48799999999999999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175</v>
      </c>
      <c r="AU219" s="253" t="s">
        <v>81</v>
      </c>
      <c r="AV219" s="14" t="s">
        <v>81</v>
      </c>
      <c r="AW219" s="14" t="s">
        <v>33</v>
      </c>
      <c r="AX219" s="14" t="s">
        <v>72</v>
      </c>
      <c r="AY219" s="253" t="s">
        <v>161</v>
      </c>
    </row>
    <row r="220" s="15" customFormat="1">
      <c r="A220" s="15"/>
      <c r="B220" s="256"/>
      <c r="C220" s="257"/>
      <c r="D220" s="228" t="s">
        <v>175</v>
      </c>
      <c r="E220" s="258" t="s">
        <v>19</v>
      </c>
      <c r="F220" s="259" t="s">
        <v>192</v>
      </c>
      <c r="G220" s="257"/>
      <c r="H220" s="260">
        <v>0.48799999999999999</v>
      </c>
      <c r="I220" s="261"/>
      <c r="J220" s="257"/>
      <c r="K220" s="257"/>
      <c r="L220" s="262"/>
      <c r="M220" s="263"/>
      <c r="N220" s="264"/>
      <c r="O220" s="264"/>
      <c r="P220" s="264"/>
      <c r="Q220" s="264"/>
      <c r="R220" s="264"/>
      <c r="S220" s="264"/>
      <c r="T220" s="26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6" t="s">
        <v>175</v>
      </c>
      <c r="AU220" s="266" t="s">
        <v>81</v>
      </c>
      <c r="AV220" s="15" t="s">
        <v>167</v>
      </c>
      <c r="AW220" s="15" t="s">
        <v>33</v>
      </c>
      <c r="AX220" s="15" t="s">
        <v>79</v>
      </c>
      <c r="AY220" s="266" t="s">
        <v>161</v>
      </c>
    </row>
    <row r="221" s="2" customFormat="1" ht="44.25" customHeight="1">
      <c r="A221" s="40"/>
      <c r="B221" s="41"/>
      <c r="C221" s="215" t="s">
        <v>395</v>
      </c>
      <c r="D221" s="215" t="s">
        <v>163</v>
      </c>
      <c r="E221" s="216" t="s">
        <v>340</v>
      </c>
      <c r="F221" s="217" t="s">
        <v>341</v>
      </c>
      <c r="G221" s="218" t="s">
        <v>228</v>
      </c>
      <c r="H221" s="219">
        <v>3.8460000000000001</v>
      </c>
      <c r="I221" s="220"/>
      <c r="J221" s="221">
        <f>ROUND(I221*H221,2)</f>
        <v>0</v>
      </c>
      <c r="K221" s="217" t="s">
        <v>185</v>
      </c>
      <c r="L221" s="46"/>
      <c r="M221" s="222" t="s">
        <v>19</v>
      </c>
      <c r="N221" s="223" t="s">
        <v>43</v>
      </c>
      <c r="O221" s="86"/>
      <c r="P221" s="224">
        <f>O221*H221</f>
        <v>0</v>
      </c>
      <c r="Q221" s="224">
        <v>1.03955</v>
      </c>
      <c r="R221" s="224">
        <f>Q221*H221</f>
        <v>3.9981092999999999</v>
      </c>
      <c r="S221" s="224">
        <v>0</v>
      </c>
      <c r="T221" s="225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6" t="s">
        <v>167</v>
      </c>
      <c r="AT221" s="226" t="s">
        <v>163</v>
      </c>
      <c r="AU221" s="226" t="s">
        <v>81</v>
      </c>
      <c r="AY221" s="19" t="s">
        <v>161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9" t="s">
        <v>79</v>
      </c>
      <c r="BK221" s="227">
        <f>ROUND(I221*H221,2)</f>
        <v>0</v>
      </c>
      <c r="BL221" s="19" t="s">
        <v>167</v>
      </c>
      <c r="BM221" s="226" t="s">
        <v>342</v>
      </c>
    </row>
    <row r="222" s="2" customFormat="1">
      <c r="A222" s="40"/>
      <c r="B222" s="41"/>
      <c r="C222" s="42"/>
      <c r="D222" s="254" t="s">
        <v>187</v>
      </c>
      <c r="E222" s="42"/>
      <c r="F222" s="255" t="s">
        <v>343</v>
      </c>
      <c r="G222" s="42"/>
      <c r="H222" s="42"/>
      <c r="I222" s="230"/>
      <c r="J222" s="42"/>
      <c r="K222" s="42"/>
      <c r="L222" s="46"/>
      <c r="M222" s="231"/>
      <c r="N222" s="232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187</v>
      </c>
      <c r="AU222" s="19" t="s">
        <v>81</v>
      </c>
    </row>
    <row r="223" s="14" customFormat="1">
      <c r="A223" s="14"/>
      <c r="B223" s="243"/>
      <c r="C223" s="244"/>
      <c r="D223" s="228" t="s">
        <v>175</v>
      </c>
      <c r="E223" s="245" t="s">
        <v>19</v>
      </c>
      <c r="F223" s="246" t="s">
        <v>785</v>
      </c>
      <c r="G223" s="244"/>
      <c r="H223" s="247">
        <v>2.649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175</v>
      </c>
      <c r="AU223" s="253" t="s">
        <v>81</v>
      </c>
      <c r="AV223" s="14" t="s">
        <v>81</v>
      </c>
      <c r="AW223" s="14" t="s">
        <v>33</v>
      </c>
      <c r="AX223" s="14" t="s">
        <v>72</v>
      </c>
      <c r="AY223" s="253" t="s">
        <v>161</v>
      </c>
    </row>
    <row r="224" s="14" customFormat="1">
      <c r="A224" s="14"/>
      <c r="B224" s="243"/>
      <c r="C224" s="244"/>
      <c r="D224" s="228" t="s">
        <v>175</v>
      </c>
      <c r="E224" s="245" t="s">
        <v>19</v>
      </c>
      <c r="F224" s="246" t="s">
        <v>786</v>
      </c>
      <c r="G224" s="244"/>
      <c r="H224" s="247">
        <v>1.137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175</v>
      </c>
      <c r="AU224" s="253" t="s">
        <v>81</v>
      </c>
      <c r="AV224" s="14" t="s">
        <v>81</v>
      </c>
      <c r="AW224" s="14" t="s">
        <v>33</v>
      </c>
      <c r="AX224" s="14" t="s">
        <v>72</v>
      </c>
      <c r="AY224" s="253" t="s">
        <v>161</v>
      </c>
    </row>
    <row r="225" s="14" customFormat="1">
      <c r="A225" s="14"/>
      <c r="B225" s="243"/>
      <c r="C225" s="244"/>
      <c r="D225" s="228" t="s">
        <v>175</v>
      </c>
      <c r="E225" s="245" t="s">
        <v>19</v>
      </c>
      <c r="F225" s="246" t="s">
        <v>787</v>
      </c>
      <c r="G225" s="244"/>
      <c r="H225" s="247">
        <v>0.059999999999999998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175</v>
      </c>
      <c r="AU225" s="253" t="s">
        <v>81</v>
      </c>
      <c r="AV225" s="14" t="s">
        <v>81</v>
      </c>
      <c r="AW225" s="14" t="s">
        <v>33</v>
      </c>
      <c r="AX225" s="14" t="s">
        <v>72</v>
      </c>
      <c r="AY225" s="253" t="s">
        <v>161</v>
      </c>
    </row>
    <row r="226" s="15" customFormat="1">
      <c r="A226" s="15"/>
      <c r="B226" s="256"/>
      <c r="C226" s="257"/>
      <c r="D226" s="228" t="s">
        <v>175</v>
      </c>
      <c r="E226" s="258" t="s">
        <v>19</v>
      </c>
      <c r="F226" s="259" t="s">
        <v>192</v>
      </c>
      <c r="G226" s="257"/>
      <c r="H226" s="260">
        <v>3.8460000000000001</v>
      </c>
      <c r="I226" s="261"/>
      <c r="J226" s="257"/>
      <c r="K226" s="257"/>
      <c r="L226" s="262"/>
      <c r="M226" s="263"/>
      <c r="N226" s="264"/>
      <c r="O226" s="264"/>
      <c r="P226" s="264"/>
      <c r="Q226" s="264"/>
      <c r="R226" s="264"/>
      <c r="S226" s="264"/>
      <c r="T226" s="26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6" t="s">
        <v>175</v>
      </c>
      <c r="AU226" s="266" t="s">
        <v>81</v>
      </c>
      <c r="AV226" s="15" t="s">
        <v>167</v>
      </c>
      <c r="AW226" s="15" t="s">
        <v>33</v>
      </c>
      <c r="AX226" s="15" t="s">
        <v>79</v>
      </c>
      <c r="AY226" s="266" t="s">
        <v>161</v>
      </c>
    </row>
    <row r="227" s="12" customFormat="1" ht="22.8" customHeight="1">
      <c r="A227" s="12"/>
      <c r="B227" s="199"/>
      <c r="C227" s="200"/>
      <c r="D227" s="201" t="s">
        <v>71</v>
      </c>
      <c r="E227" s="213" t="s">
        <v>167</v>
      </c>
      <c r="F227" s="213" t="s">
        <v>346</v>
      </c>
      <c r="G227" s="200"/>
      <c r="H227" s="200"/>
      <c r="I227" s="203"/>
      <c r="J227" s="214">
        <f>BK227</f>
        <v>0</v>
      </c>
      <c r="K227" s="200"/>
      <c r="L227" s="205"/>
      <c r="M227" s="206"/>
      <c r="N227" s="207"/>
      <c r="O227" s="207"/>
      <c r="P227" s="208">
        <f>SUM(P228:P232)</f>
        <v>0</v>
      </c>
      <c r="Q227" s="207"/>
      <c r="R227" s="208">
        <f>SUM(R228:R232)</f>
        <v>51.759399999999999</v>
      </c>
      <c r="S227" s="207"/>
      <c r="T227" s="209">
        <f>SUM(T228:T232)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0" t="s">
        <v>79</v>
      </c>
      <c r="AT227" s="211" t="s">
        <v>71</v>
      </c>
      <c r="AU227" s="211" t="s">
        <v>79</v>
      </c>
      <c r="AY227" s="210" t="s">
        <v>161</v>
      </c>
      <c r="BK227" s="212">
        <f>SUM(BK228:BK232)</f>
        <v>0</v>
      </c>
    </row>
    <row r="228" s="2" customFormat="1" ht="16.5" customHeight="1">
      <c r="A228" s="40"/>
      <c r="B228" s="41"/>
      <c r="C228" s="215" t="s">
        <v>402</v>
      </c>
      <c r="D228" s="215" t="s">
        <v>163</v>
      </c>
      <c r="E228" s="216" t="s">
        <v>348</v>
      </c>
      <c r="F228" s="217" t="s">
        <v>349</v>
      </c>
      <c r="G228" s="218" t="s">
        <v>241</v>
      </c>
      <c r="H228" s="219">
        <v>139.154</v>
      </c>
      <c r="I228" s="220"/>
      <c r="J228" s="221">
        <f>ROUND(I228*H228,2)</f>
        <v>0</v>
      </c>
      <c r="K228" s="217" t="s">
        <v>185</v>
      </c>
      <c r="L228" s="46"/>
      <c r="M228" s="222" t="s">
        <v>19</v>
      </c>
      <c r="N228" s="223" t="s">
        <v>43</v>
      </c>
      <c r="O228" s="86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6" t="s">
        <v>167</v>
      </c>
      <c r="AT228" s="226" t="s">
        <v>163</v>
      </c>
      <c r="AU228" s="226" t="s">
        <v>81</v>
      </c>
      <c r="AY228" s="19" t="s">
        <v>161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9" t="s">
        <v>79</v>
      </c>
      <c r="BK228" s="227">
        <f>ROUND(I228*H228,2)</f>
        <v>0</v>
      </c>
      <c r="BL228" s="19" t="s">
        <v>167</v>
      </c>
      <c r="BM228" s="226" t="s">
        <v>350</v>
      </c>
    </row>
    <row r="229" s="2" customFormat="1">
      <c r="A229" s="40"/>
      <c r="B229" s="41"/>
      <c r="C229" s="42"/>
      <c r="D229" s="254" t="s">
        <v>187</v>
      </c>
      <c r="E229" s="42"/>
      <c r="F229" s="255" t="s">
        <v>351</v>
      </c>
      <c r="G229" s="42"/>
      <c r="H229" s="42"/>
      <c r="I229" s="230"/>
      <c r="J229" s="42"/>
      <c r="K229" s="42"/>
      <c r="L229" s="46"/>
      <c r="M229" s="231"/>
      <c r="N229" s="232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187</v>
      </c>
      <c r="AU229" s="19" t="s">
        <v>81</v>
      </c>
    </row>
    <row r="230" s="14" customFormat="1">
      <c r="A230" s="14"/>
      <c r="B230" s="243"/>
      <c r="C230" s="244"/>
      <c r="D230" s="228" t="s">
        <v>175</v>
      </c>
      <c r="E230" s="245" t="s">
        <v>19</v>
      </c>
      <c r="F230" s="246" t="s">
        <v>788</v>
      </c>
      <c r="G230" s="244"/>
      <c r="H230" s="247">
        <v>139.154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175</v>
      </c>
      <c r="AU230" s="253" t="s">
        <v>81</v>
      </c>
      <c r="AV230" s="14" t="s">
        <v>81</v>
      </c>
      <c r="AW230" s="14" t="s">
        <v>33</v>
      </c>
      <c r="AX230" s="14" t="s">
        <v>79</v>
      </c>
      <c r="AY230" s="253" t="s">
        <v>161</v>
      </c>
    </row>
    <row r="231" s="2" customFormat="1" ht="24.15" customHeight="1">
      <c r="A231" s="40"/>
      <c r="B231" s="41"/>
      <c r="C231" s="215" t="s">
        <v>409</v>
      </c>
      <c r="D231" s="215" t="s">
        <v>163</v>
      </c>
      <c r="E231" s="216" t="s">
        <v>354</v>
      </c>
      <c r="F231" s="217" t="s">
        <v>355</v>
      </c>
      <c r="G231" s="218" t="s">
        <v>173</v>
      </c>
      <c r="H231" s="219">
        <v>33.609999999999999</v>
      </c>
      <c r="I231" s="220"/>
      <c r="J231" s="221">
        <f>ROUND(I231*H231,2)</f>
        <v>0</v>
      </c>
      <c r="K231" s="217" t="s">
        <v>19</v>
      </c>
      <c r="L231" s="46"/>
      <c r="M231" s="222" t="s">
        <v>19</v>
      </c>
      <c r="N231" s="223" t="s">
        <v>43</v>
      </c>
      <c r="O231" s="86"/>
      <c r="P231" s="224">
        <f>O231*H231</f>
        <v>0</v>
      </c>
      <c r="Q231" s="224">
        <v>1.54</v>
      </c>
      <c r="R231" s="224">
        <f>Q231*H231</f>
        <v>51.759399999999999</v>
      </c>
      <c r="S231" s="224">
        <v>0</v>
      </c>
      <c r="T231" s="225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6" t="s">
        <v>167</v>
      </c>
      <c r="AT231" s="226" t="s">
        <v>163</v>
      </c>
      <c r="AU231" s="226" t="s">
        <v>81</v>
      </c>
      <c r="AY231" s="19" t="s">
        <v>161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9" t="s">
        <v>79</v>
      </c>
      <c r="BK231" s="227">
        <f>ROUND(I231*H231,2)</f>
        <v>0</v>
      </c>
      <c r="BL231" s="19" t="s">
        <v>167</v>
      </c>
      <c r="BM231" s="226" t="s">
        <v>648</v>
      </c>
    </row>
    <row r="232" s="14" customFormat="1">
      <c r="A232" s="14"/>
      <c r="B232" s="243"/>
      <c r="C232" s="244"/>
      <c r="D232" s="228" t="s">
        <v>175</v>
      </c>
      <c r="E232" s="245" t="s">
        <v>19</v>
      </c>
      <c r="F232" s="246" t="s">
        <v>789</v>
      </c>
      <c r="G232" s="244"/>
      <c r="H232" s="247">
        <v>33.609999999999999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175</v>
      </c>
      <c r="AU232" s="253" t="s">
        <v>81</v>
      </c>
      <c r="AV232" s="14" t="s">
        <v>81</v>
      </c>
      <c r="AW232" s="14" t="s">
        <v>33</v>
      </c>
      <c r="AX232" s="14" t="s">
        <v>79</v>
      </c>
      <c r="AY232" s="253" t="s">
        <v>161</v>
      </c>
    </row>
    <row r="233" s="12" customFormat="1" ht="22.8" customHeight="1">
      <c r="A233" s="12"/>
      <c r="B233" s="199"/>
      <c r="C233" s="200"/>
      <c r="D233" s="201" t="s">
        <v>71</v>
      </c>
      <c r="E233" s="213" t="s">
        <v>200</v>
      </c>
      <c r="F233" s="213" t="s">
        <v>790</v>
      </c>
      <c r="G233" s="200"/>
      <c r="H233" s="200"/>
      <c r="I233" s="203"/>
      <c r="J233" s="214">
        <f>BK233</f>
        <v>0</v>
      </c>
      <c r="K233" s="200"/>
      <c r="L233" s="205"/>
      <c r="M233" s="206"/>
      <c r="N233" s="207"/>
      <c r="O233" s="207"/>
      <c r="P233" s="208">
        <f>SUM(P234:P236)</f>
        <v>0</v>
      </c>
      <c r="Q233" s="207"/>
      <c r="R233" s="208">
        <f>SUM(R234:R236)</f>
        <v>0.61740000000000006</v>
      </c>
      <c r="S233" s="207"/>
      <c r="T233" s="209">
        <f>SUM(T234:T236)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0" t="s">
        <v>79</v>
      </c>
      <c r="AT233" s="211" t="s">
        <v>71</v>
      </c>
      <c r="AU233" s="211" t="s">
        <v>79</v>
      </c>
      <c r="AY233" s="210" t="s">
        <v>161</v>
      </c>
      <c r="BK233" s="212">
        <f>SUM(BK234:BK236)</f>
        <v>0</v>
      </c>
    </row>
    <row r="234" s="2" customFormat="1" ht="21.75" customHeight="1">
      <c r="A234" s="40"/>
      <c r="B234" s="41"/>
      <c r="C234" s="215" t="s">
        <v>414</v>
      </c>
      <c r="D234" s="215" t="s">
        <v>163</v>
      </c>
      <c r="E234" s="216" t="s">
        <v>791</v>
      </c>
      <c r="F234" s="217" t="s">
        <v>792</v>
      </c>
      <c r="G234" s="218" t="s">
        <v>241</v>
      </c>
      <c r="H234" s="219">
        <v>19.600000000000001</v>
      </c>
      <c r="I234" s="220"/>
      <c r="J234" s="221">
        <f>ROUND(I234*H234,2)</f>
        <v>0</v>
      </c>
      <c r="K234" s="217" t="s">
        <v>185</v>
      </c>
      <c r="L234" s="46"/>
      <c r="M234" s="222" t="s">
        <v>19</v>
      </c>
      <c r="N234" s="223" t="s">
        <v>43</v>
      </c>
      <c r="O234" s="86"/>
      <c r="P234" s="224">
        <f>O234*H234</f>
        <v>0</v>
      </c>
      <c r="Q234" s="224">
        <v>0.0315</v>
      </c>
      <c r="R234" s="224">
        <f>Q234*H234</f>
        <v>0.61740000000000006</v>
      </c>
      <c r="S234" s="224">
        <v>0</v>
      </c>
      <c r="T234" s="225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6" t="s">
        <v>167</v>
      </c>
      <c r="AT234" s="226" t="s">
        <v>163</v>
      </c>
      <c r="AU234" s="226" t="s">
        <v>81</v>
      </c>
      <c r="AY234" s="19" t="s">
        <v>161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9" t="s">
        <v>79</v>
      </c>
      <c r="BK234" s="227">
        <f>ROUND(I234*H234,2)</f>
        <v>0</v>
      </c>
      <c r="BL234" s="19" t="s">
        <v>167</v>
      </c>
      <c r="BM234" s="226" t="s">
        <v>793</v>
      </c>
    </row>
    <row r="235" s="2" customFormat="1">
      <c r="A235" s="40"/>
      <c r="B235" s="41"/>
      <c r="C235" s="42"/>
      <c r="D235" s="254" t="s">
        <v>187</v>
      </c>
      <c r="E235" s="42"/>
      <c r="F235" s="255" t="s">
        <v>794</v>
      </c>
      <c r="G235" s="42"/>
      <c r="H235" s="42"/>
      <c r="I235" s="230"/>
      <c r="J235" s="42"/>
      <c r="K235" s="42"/>
      <c r="L235" s="46"/>
      <c r="M235" s="231"/>
      <c r="N235" s="232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187</v>
      </c>
      <c r="AU235" s="19" t="s">
        <v>81</v>
      </c>
    </row>
    <row r="236" s="14" customFormat="1">
      <c r="A236" s="14"/>
      <c r="B236" s="243"/>
      <c r="C236" s="244"/>
      <c r="D236" s="228" t="s">
        <v>175</v>
      </c>
      <c r="E236" s="245" t="s">
        <v>19</v>
      </c>
      <c r="F236" s="246" t="s">
        <v>795</v>
      </c>
      <c r="G236" s="244"/>
      <c r="H236" s="247">
        <v>19.600000000000001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175</v>
      </c>
      <c r="AU236" s="253" t="s">
        <v>81</v>
      </c>
      <c r="AV236" s="14" t="s">
        <v>81</v>
      </c>
      <c r="AW236" s="14" t="s">
        <v>33</v>
      </c>
      <c r="AX236" s="14" t="s">
        <v>79</v>
      </c>
      <c r="AY236" s="253" t="s">
        <v>161</v>
      </c>
    </row>
    <row r="237" s="12" customFormat="1" ht="22.8" customHeight="1">
      <c r="A237" s="12"/>
      <c r="B237" s="199"/>
      <c r="C237" s="200"/>
      <c r="D237" s="201" t="s">
        <v>71</v>
      </c>
      <c r="E237" s="213" t="s">
        <v>217</v>
      </c>
      <c r="F237" s="213" t="s">
        <v>387</v>
      </c>
      <c r="G237" s="200"/>
      <c r="H237" s="200"/>
      <c r="I237" s="203"/>
      <c r="J237" s="214">
        <f>BK237</f>
        <v>0</v>
      </c>
      <c r="K237" s="200"/>
      <c r="L237" s="205"/>
      <c r="M237" s="206"/>
      <c r="N237" s="207"/>
      <c r="O237" s="207"/>
      <c r="P237" s="208">
        <f>SUM(P238:P244)</f>
        <v>0</v>
      </c>
      <c r="Q237" s="207"/>
      <c r="R237" s="208">
        <f>SUM(R238:R244)</f>
        <v>0</v>
      </c>
      <c r="S237" s="207"/>
      <c r="T237" s="209">
        <f>SUM(T238:T244)</f>
        <v>19.305999999999997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0" t="s">
        <v>79</v>
      </c>
      <c r="AT237" s="211" t="s">
        <v>71</v>
      </c>
      <c r="AU237" s="211" t="s">
        <v>79</v>
      </c>
      <c r="AY237" s="210" t="s">
        <v>161</v>
      </c>
      <c r="BK237" s="212">
        <f>SUM(BK238:BK244)</f>
        <v>0</v>
      </c>
    </row>
    <row r="238" s="2" customFormat="1" ht="16.5" customHeight="1">
      <c r="A238" s="40"/>
      <c r="B238" s="41"/>
      <c r="C238" s="215" t="s">
        <v>420</v>
      </c>
      <c r="D238" s="215" t="s">
        <v>163</v>
      </c>
      <c r="E238" s="216" t="s">
        <v>796</v>
      </c>
      <c r="F238" s="217" t="s">
        <v>797</v>
      </c>
      <c r="G238" s="218" t="s">
        <v>173</v>
      </c>
      <c r="H238" s="219">
        <v>3.9199999999999999</v>
      </c>
      <c r="I238" s="220"/>
      <c r="J238" s="221">
        <f>ROUND(I238*H238,2)</f>
        <v>0</v>
      </c>
      <c r="K238" s="217" t="s">
        <v>185</v>
      </c>
      <c r="L238" s="46"/>
      <c r="M238" s="222" t="s">
        <v>19</v>
      </c>
      <c r="N238" s="223" t="s">
        <v>43</v>
      </c>
      <c r="O238" s="86"/>
      <c r="P238" s="224">
        <f>O238*H238</f>
        <v>0</v>
      </c>
      <c r="Q238" s="224">
        <v>0</v>
      </c>
      <c r="R238" s="224">
        <f>Q238*H238</f>
        <v>0</v>
      </c>
      <c r="S238" s="224">
        <v>2</v>
      </c>
      <c r="T238" s="225">
        <f>S238*H238</f>
        <v>7.8399999999999999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6" t="s">
        <v>167</v>
      </c>
      <c r="AT238" s="226" t="s">
        <v>163</v>
      </c>
      <c r="AU238" s="226" t="s">
        <v>81</v>
      </c>
      <c r="AY238" s="19" t="s">
        <v>161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9" t="s">
        <v>79</v>
      </c>
      <c r="BK238" s="227">
        <f>ROUND(I238*H238,2)</f>
        <v>0</v>
      </c>
      <c r="BL238" s="19" t="s">
        <v>167</v>
      </c>
      <c r="BM238" s="226" t="s">
        <v>798</v>
      </c>
    </row>
    <row r="239" s="2" customFormat="1">
      <c r="A239" s="40"/>
      <c r="B239" s="41"/>
      <c r="C239" s="42"/>
      <c r="D239" s="254" t="s">
        <v>187</v>
      </c>
      <c r="E239" s="42"/>
      <c r="F239" s="255" t="s">
        <v>799</v>
      </c>
      <c r="G239" s="42"/>
      <c r="H239" s="42"/>
      <c r="I239" s="230"/>
      <c r="J239" s="42"/>
      <c r="K239" s="42"/>
      <c r="L239" s="46"/>
      <c r="M239" s="231"/>
      <c r="N239" s="232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187</v>
      </c>
      <c r="AU239" s="19" t="s">
        <v>81</v>
      </c>
    </row>
    <row r="240" s="14" customFormat="1">
      <c r="A240" s="14"/>
      <c r="B240" s="243"/>
      <c r="C240" s="244"/>
      <c r="D240" s="228" t="s">
        <v>175</v>
      </c>
      <c r="E240" s="245" t="s">
        <v>19</v>
      </c>
      <c r="F240" s="246" t="s">
        <v>770</v>
      </c>
      <c r="G240" s="244"/>
      <c r="H240" s="247">
        <v>3.9199999999999999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175</v>
      </c>
      <c r="AU240" s="253" t="s">
        <v>81</v>
      </c>
      <c r="AV240" s="14" t="s">
        <v>81</v>
      </c>
      <c r="AW240" s="14" t="s">
        <v>33</v>
      </c>
      <c r="AX240" s="14" t="s">
        <v>79</v>
      </c>
      <c r="AY240" s="253" t="s">
        <v>161</v>
      </c>
    </row>
    <row r="241" s="2" customFormat="1" ht="24.15" customHeight="1">
      <c r="A241" s="40"/>
      <c r="B241" s="41"/>
      <c r="C241" s="215" t="s">
        <v>426</v>
      </c>
      <c r="D241" s="215" t="s">
        <v>163</v>
      </c>
      <c r="E241" s="216" t="s">
        <v>800</v>
      </c>
      <c r="F241" s="217" t="s">
        <v>801</v>
      </c>
      <c r="G241" s="218" t="s">
        <v>173</v>
      </c>
      <c r="H241" s="219">
        <v>5.8799999999999999</v>
      </c>
      <c r="I241" s="220"/>
      <c r="J241" s="221">
        <f>ROUND(I241*H241,2)</f>
        <v>0</v>
      </c>
      <c r="K241" s="217" t="s">
        <v>185</v>
      </c>
      <c r="L241" s="46"/>
      <c r="M241" s="222" t="s">
        <v>19</v>
      </c>
      <c r="N241" s="223" t="s">
        <v>43</v>
      </c>
      <c r="O241" s="86"/>
      <c r="P241" s="224">
        <f>O241*H241</f>
        <v>0</v>
      </c>
      <c r="Q241" s="224">
        <v>0</v>
      </c>
      <c r="R241" s="224">
        <f>Q241*H241</f>
        <v>0</v>
      </c>
      <c r="S241" s="224">
        <v>1.95</v>
      </c>
      <c r="T241" s="225">
        <f>S241*H241</f>
        <v>11.465999999999999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6" t="s">
        <v>167</v>
      </c>
      <c r="AT241" s="226" t="s">
        <v>163</v>
      </c>
      <c r="AU241" s="226" t="s">
        <v>81</v>
      </c>
      <c r="AY241" s="19" t="s">
        <v>161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9" t="s">
        <v>79</v>
      </c>
      <c r="BK241" s="227">
        <f>ROUND(I241*H241,2)</f>
        <v>0</v>
      </c>
      <c r="BL241" s="19" t="s">
        <v>167</v>
      </c>
      <c r="BM241" s="226" t="s">
        <v>802</v>
      </c>
    </row>
    <row r="242" s="2" customFormat="1">
      <c r="A242" s="40"/>
      <c r="B242" s="41"/>
      <c r="C242" s="42"/>
      <c r="D242" s="254" t="s">
        <v>187</v>
      </c>
      <c r="E242" s="42"/>
      <c r="F242" s="255" t="s">
        <v>803</v>
      </c>
      <c r="G242" s="42"/>
      <c r="H242" s="42"/>
      <c r="I242" s="230"/>
      <c r="J242" s="42"/>
      <c r="K242" s="42"/>
      <c r="L242" s="46"/>
      <c r="M242" s="231"/>
      <c r="N242" s="232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187</v>
      </c>
      <c r="AU242" s="19" t="s">
        <v>81</v>
      </c>
    </row>
    <row r="243" s="13" customFormat="1">
      <c r="A243" s="13"/>
      <c r="B243" s="233"/>
      <c r="C243" s="234"/>
      <c r="D243" s="228" t="s">
        <v>175</v>
      </c>
      <c r="E243" s="235" t="s">
        <v>19</v>
      </c>
      <c r="F243" s="236" t="s">
        <v>775</v>
      </c>
      <c r="G243" s="234"/>
      <c r="H243" s="235" t="s">
        <v>19</v>
      </c>
      <c r="I243" s="237"/>
      <c r="J243" s="234"/>
      <c r="K243" s="234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175</v>
      </c>
      <c r="AU243" s="242" t="s">
        <v>81</v>
      </c>
      <c r="AV243" s="13" t="s">
        <v>79</v>
      </c>
      <c r="AW243" s="13" t="s">
        <v>33</v>
      </c>
      <c r="AX243" s="13" t="s">
        <v>72</v>
      </c>
      <c r="AY243" s="242" t="s">
        <v>161</v>
      </c>
    </row>
    <row r="244" s="14" customFormat="1">
      <c r="A244" s="14"/>
      <c r="B244" s="243"/>
      <c r="C244" s="244"/>
      <c r="D244" s="228" t="s">
        <v>175</v>
      </c>
      <c r="E244" s="245" t="s">
        <v>19</v>
      </c>
      <c r="F244" s="246" t="s">
        <v>776</v>
      </c>
      <c r="G244" s="244"/>
      <c r="H244" s="247">
        <v>5.8799999999999999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175</v>
      </c>
      <c r="AU244" s="253" t="s">
        <v>81</v>
      </c>
      <c r="AV244" s="14" t="s">
        <v>81</v>
      </c>
      <c r="AW244" s="14" t="s">
        <v>33</v>
      </c>
      <c r="AX244" s="14" t="s">
        <v>79</v>
      </c>
      <c r="AY244" s="253" t="s">
        <v>161</v>
      </c>
    </row>
    <row r="245" s="12" customFormat="1" ht="22.8" customHeight="1">
      <c r="A245" s="12"/>
      <c r="B245" s="199"/>
      <c r="C245" s="200"/>
      <c r="D245" s="201" t="s">
        <v>71</v>
      </c>
      <c r="E245" s="213" t="s">
        <v>436</v>
      </c>
      <c r="F245" s="213" t="s">
        <v>437</v>
      </c>
      <c r="G245" s="200"/>
      <c r="H245" s="200"/>
      <c r="I245" s="203"/>
      <c r="J245" s="214">
        <f>BK245</f>
        <v>0</v>
      </c>
      <c r="K245" s="200"/>
      <c r="L245" s="205"/>
      <c r="M245" s="206"/>
      <c r="N245" s="207"/>
      <c r="O245" s="207"/>
      <c r="P245" s="208">
        <f>SUM(P246:P254)</f>
        <v>0</v>
      </c>
      <c r="Q245" s="207"/>
      <c r="R245" s="208">
        <f>SUM(R246:R254)</f>
        <v>0</v>
      </c>
      <c r="S245" s="207"/>
      <c r="T245" s="209">
        <f>SUM(T246:T254)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0" t="s">
        <v>79</v>
      </c>
      <c r="AT245" s="211" t="s">
        <v>71</v>
      </c>
      <c r="AU245" s="211" t="s">
        <v>79</v>
      </c>
      <c r="AY245" s="210" t="s">
        <v>161</v>
      </c>
      <c r="BK245" s="212">
        <f>SUM(BK246:BK254)</f>
        <v>0</v>
      </c>
    </row>
    <row r="246" s="2" customFormat="1" ht="21.75" customHeight="1">
      <c r="A246" s="40"/>
      <c r="B246" s="41"/>
      <c r="C246" s="215" t="s">
        <v>431</v>
      </c>
      <c r="D246" s="215" t="s">
        <v>163</v>
      </c>
      <c r="E246" s="216" t="s">
        <v>439</v>
      </c>
      <c r="F246" s="217" t="s">
        <v>440</v>
      </c>
      <c r="G246" s="218" t="s">
        <v>228</v>
      </c>
      <c r="H246" s="219">
        <v>19.306000000000001</v>
      </c>
      <c r="I246" s="220"/>
      <c r="J246" s="221">
        <f>ROUND(I246*H246,2)</f>
        <v>0</v>
      </c>
      <c r="K246" s="217" t="s">
        <v>185</v>
      </c>
      <c r="L246" s="46"/>
      <c r="M246" s="222" t="s">
        <v>19</v>
      </c>
      <c r="N246" s="223" t="s">
        <v>43</v>
      </c>
      <c r="O246" s="86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6" t="s">
        <v>167</v>
      </c>
      <c r="AT246" s="226" t="s">
        <v>163</v>
      </c>
      <c r="AU246" s="226" t="s">
        <v>81</v>
      </c>
      <c r="AY246" s="19" t="s">
        <v>161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9" t="s">
        <v>79</v>
      </c>
      <c r="BK246" s="227">
        <f>ROUND(I246*H246,2)</f>
        <v>0</v>
      </c>
      <c r="BL246" s="19" t="s">
        <v>167</v>
      </c>
      <c r="BM246" s="226" t="s">
        <v>804</v>
      </c>
    </row>
    <row r="247" s="2" customFormat="1">
      <c r="A247" s="40"/>
      <c r="B247" s="41"/>
      <c r="C247" s="42"/>
      <c r="D247" s="254" t="s">
        <v>187</v>
      </c>
      <c r="E247" s="42"/>
      <c r="F247" s="255" t="s">
        <v>442</v>
      </c>
      <c r="G247" s="42"/>
      <c r="H247" s="42"/>
      <c r="I247" s="230"/>
      <c r="J247" s="42"/>
      <c r="K247" s="42"/>
      <c r="L247" s="46"/>
      <c r="M247" s="231"/>
      <c r="N247" s="232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187</v>
      </c>
      <c r="AU247" s="19" t="s">
        <v>81</v>
      </c>
    </row>
    <row r="248" s="2" customFormat="1" ht="24.15" customHeight="1">
      <c r="A248" s="40"/>
      <c r="B248" s="41"/>
      <c r="C248" s="215" t="s">
        <v>438</v>
      </c>
      <c r="D248" s="215" t="s">
        <v>163</v>
      </c>
      <c r="E248" s="216" t="s">
        <v>444</v>
      </c>
      <c r="F248" s="217" t="s">
        <v>445</v>
      </c>
      <c r="G248" s="218" t="s">
        <v>228</v>
      </c>
      <c r="H248" s="219">
        <v>366.81400000000002</v>
      </c>
      <c r="I248" s="220"/>
      <c r="J248" s="221">
        <f>ROUND(I248*H248,2)</f>
        <v>0</v>
      </c>
      <c r="K248" s="217" t="s">
        <v>185</v>
      </c>
      <c r="L248" s="46"/>
      <c r="M248" s="222" t="s">
        <v>19</v>
      </c>
      <c r="N248" s="223" t="s">
        <v>43</v>
      </c>
      <c r="O248" s="86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6" t="s">
        <v>167</v>
      </c>
      <c r="AT248" s="226" t="s">
        <v>163</v>
      </c>
      <c r="AU248" s="226" t="s">
        <v>81</v>
      </c>
      <c r="AY248" s="19" t="s">
        <v>161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9" t="s">
        <v>79</v>
      </c>
      <c r="BK248" s="227">
        <f>ROUND(I248*H248,2)</f>
        <v>0</v>
      </c>
      <c r="BL248" s="19" t="s">
        <v>167</v>
      </c>
      <c r="BM248" s="226" t="s">
        <v>805</v>
      </c>
    </row>
    <row r="249" s="2" customFormat="1">
      <c r="A249" s="40"/>
      <c r="B249" s="41"/>
      <c r="C249" s="42"/>
      <c r="D249" s="254" t="s">
        <v>187</v>
      </c>
      <c r="E249" s="42"/>
      <c r="F249" s="255" t="s">
        <v>447</v>
      </c>
      <c r="G249" s="42"/>
      <c r="H249" s="42"/>
      <c r="I249" s="230"/>
      <c r="J249" s="42"/>
      <c r="K249" s="42"/>
      <c r="L249" s="46"/>
      <c r="M249" s="231"/>
      <c r="N249" s="232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187</v>
      </c>
      <c r="AU249" s="19" t="s">
        <v>81</v>
      </c>
    </row>
    <row r="250" s="14" customFormat="1">
      <c r="A250" s="14"/>
      <c r="B250" s="243"/>
      <c r="C250" s="244"/>
      <c r="D250" s="228" t="s">
        <v>175</v>
      </c>
      <c r="E250" s="244"/>
      <c r="F250" s="246" t="s">
        <v>806</v>
      </c>
      <c r="G250" s="244"/>
      <c r="H250" s="247">
        <v>366.81400000000002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175</v>
      </c>
      <c r="AU250" s="253" t="s">
        <v>81</v>
      </c>
      <c r="AV250" s="14" t="s">
        <v>81</v>
      </c>
      <c r="AW250" s="14" t="s">
        <v>4</v>
      </c>
      <c r="AX250" s="14" t="s">
        <v>79</v>
      </c>
      <c r="AY250" s="253" t="s">
        <v>161</v>
      </c>
    </row>
    <row r="251" s="2" customFormat="1" ht="24.15" customHeight="1">
      <c r="A251" s="40"/>
      <c r="B251" s="41"/>
      <c r="C251" s="215" t="s">
        <v>443</v>
      </c>
      <c r="D251" s="215" t="s">
        <v>163</v>
      </c>
      <c r="E251" s="216" t="s">
        <v>450</v>
      </c>
      <c r="F251" s="217" t="s">
        <v>451</v>
      </c>
      <c r="G251" s="218" t="s">
        <v>228</v>
      </c>
      <c r="H251" s="219">
        <v>7.8399999999999999</v>
      </c>
      <c r="I251" s="220"/>
      <c r="J251" s="221">
        <f>ROUND(I251*H251,2)</f>
        <v>0</v>
      </c>
      <c r="K251" s="217" t="s">
        <v>19</v>
      </c>
      <c r="L251" s="46"/>
      <c r="M251" s="222" t="s">
        <v>19</v>
      </c>
      <c r="N251" s="223" t="s">
        <v>43</v>
      </c>
      <c r="O251" s="86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6" t="s">
        <v>167</v>
      </c>
      <c r="AT251" s="226" t="s">
        <v>163</v>
      </c>
      <c r="AU251" s="226" t="s">
        <v>81</v>
      </c>
      <c r="AY251" s="19" t="s">
        <v>161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9" t="s">
        <v>79</v>
      </c>
      <c r="BK251" s="227">
        <f>ROUND(I251*H251,2)</f>
        <v>0</v>
      </c>
      <c r="BL251" s="19" t="s">
        <v>167</v>
      </c>
      <c r="BM251" s="226" t="s">
        <v>807</v>
      </c>
    </row>
    <row r="252" s="2" customFormat="1" ht="24.15" customHeight="1">
      <c r="A252" s="40"/>
      <c r="B252" s="41"/>
      <c r="C252" s="215" t="s">
        <v>449</v>
      </c>
      <c r="D252" s="215" t="s">
        <v>163</v>
      </c>
      <c r="E252" s="216" t="s">
        <v>808</v>
      </c>
      <c r="F252" s="217" t="s">
        <v>809</v>
      </c>
      <c r="G252" s="218" t="s">
        <v>228</v>
      </c>
      <c r="H252" s="219">
        <v>11.465999999999999</v>
      </c>
      <c r="I252" s="220"/>
      <c r="J252" s="221">
        <f>ROUND(I252*H252,2)</f>
        <v>0</v>
      </c>
      <c r="K252" s="217" t="s">
        <v>19</v>
      </c>
      <c r="L252" s="46"/>
      <c r="M252" s="222" t="s">
        <v>19</v>
      </c>
      <c r="N252" s="223" t="s">
        <v>43</v>
      </c>
      <c r="O252" s="86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6" t="s">
        <v>167</v>
      </c>
      <c r="AT252" s="226" t="s">
        <v>163</v>
      </c>
      <c r="AU252" s="226" t="s">
        <v>81</v>
      </c>
      <c r="AY252" s="19" t="s">
        <v>161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9" t="s">
        <v>79</v>
      </c>
      <c r="BK252" s="227">
        <f>ROUND(I252*H252,2)</f>
        <v>0</v>
      </c>
      <c r="BL252" s="19" t="s">
        <v>167</v>
      </c>
      <c r="BM252" s="226" t="s">
        <v>810</v>
      </c>
    </row>
    <row r="253" s="2" customFormat="1" ht="16.5" customHeight="1">
      <c r="A253" s="40"/>
      <c r="B253" s="41"/>
      <c r="C253" s="215" t="s">
        <v>454</v>
      </c>
      <c r="D253" s="215" t="s">
        <v>163</v>
      </c>
      <c r="E253" s="216" t="s">
        <v>465</v>
      </c>
      <c r="F253" s="217" t="s">
        <v>466</v>
      </c>
      <c r="G253" s="218" t="s">
        <v>228</v>
      </c>
      <c r="H253" s="219">
        <v>19.306000000000001</v>
      </c>
      <c r="I253" s="220"/>
      <c r="J253" s="221">
        <f>ROUND(I253*H253,2)</f>
        <v>0</v>
      </c>
      <c r="K253" s="217" t="s">
        <v>19</v>
      </c>
      <c r="L253" s="46"/>
      <c r="M253" s="222" t="s">
        <v>19</v>
      </c>
      <c r="N253" s="223" t="s">
        <v>43</v>
      </c>
      <c r="O253" s="86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26" t="s">
        <v>167</v>
      </c>
      <c r="AT253" s="226" t="s">
        <v>163</v>
      </c>
      <c r="AU253" s="226" t="s">
        <v>81</v>
      </c>
      <c r="AY253" s="19" t="s">
        <v>161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9" t="s">
        <v>79</v>
      </c>
      <c r="BK253" s="227">
        <f>ROUND(I253*H253,2)</f>
        <v>0</v>
      </c>
      <c r="BL253" s="19" t="s">
        <v>167</v>
      </c>
      <c r="BM253" s="226" t="s">
        <v>811</v>
      </c>
    </row>
    <row r="254" s="2" customFormat="1">
      <c r="A254" s="40"/>
      <c r="B254" s="41"/>
      <c r="C254" s="42"/>
      <c r="D254" s="228" t="s">
        <v>169</v>
      </c>
      <c r="E254" s="42"/>
      <c r="F254" s="229" t="s">
        <v>717</v>
      </c>
      <c r="G254" s="42"/>
      <c r="H254" s="42"/>
      <c r="I254" s="230"/>
      <c r="J254" s="42"/>
      <c r="K254" s="42"/>
      <c r="L254" s="46"/>
      <c r="M254" s="231"/>
      <c r="N254" s="232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169</v>
      </c>
      <c r="AU254" s="19" t="s">
        <v>81</v>
      </c>
    </row>
    <row r="255" s="12" customFormat="1" ht="22.8" customHeight="1">
      <c r="A255" s="12"/>
      <c r="B255" s="199"/>
      <c r="C255" s="200"/>
      <c r="D255" s="201" t="s">
        <v>71</v>
      </c>
      <c r="E255" s="213" t="s">
        <v>468</v>
      </c>
      <c r="F255" s="213" t="s">
        <v>469</v>
      </c>
      <c r="G255" s="200"/>
      <c r="H255" s="200"/>
      <c r="I255" s="203"/>
      <c r="J255" s="214">
        <f>BK255</f>
        <v>0</v>
      </c>
      <c r="K255" s="200"/>
      <c r="L255" s="205"/>
      <c r="M255" s="206"/>
      <c r="N255" s="207"/>
      <c r="O255" s="207"/>
      <c r="P255" s="208">
        <f>SUM(P256:P257)</f>
        <v>0</v>
      </c>
      <c r="Q255" s="207"/>
      <c r="R255" s="208">
        <f>SUM(R256:R257)</f>
        <v>0</v>
      </c>
      <c r="S255" s="207"/>
      <c r="T255" s="209">
        <f>SUM(T256:T257)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0" t="s">
        <v>79</v>
      </c>
      <c r="AT255" s="211" t="s">
        <v>71</v>
      </c>
      <c r="AU255" s="211" t="s">
        <v>79</v>
      </c>
      <c r="AY255" s="210" t="s">
        <v>161</v>
      </c>
      <c r="BK255" s="212">
        <f>SUM(BK256:BK257)</f>
        <v>0</v>
      </c>
    </row>
    <row r="256" s="2" customFormat="1" ht="21.75" customHeight="1">
      <c r="A256" s="40"/>
      <c r="B256" s="41"/>
      <c r="C256" s="215" t="s">
        <v>459</v>
      </c>
      <c r="D256" s="215" t="s">
        <v>163</v>
      </c>
      <c r="E256" s="216" t="s">
        <v>471</v>
      </c>
      <c r="F256" s="217" t="s">
        <v>472</v>
      </c>
      <c r="G256" s="218" t="s">
        <v>228</v>
      </c>
      <c r="H256" s="219">
        <v>276.61599999999999</v>
      </c>
      <c r="I256" s="220"/>
      <c r="J256" s="221">
        <f>ROUND(I256*H256,2)</f>
        <v>0</v>
      </c>
      <c r="K256" s="217" t="s">
        <v>185</v>
      </c>
      <c r="L256" s="46"/>
      <c r="M256" s="222" t="s">
        <v>19</v>
      </c>
      <c r="N256" s="223" t="s">
        <v>43</v>
      </c>
      <c r="O256" s="86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6" t="s">
        <v>167</v>
      </c>
      <c r="AT256" s="226" t="s">
        <v>163</v>
      </c>
      <c r="AU256" s="226" t="s">
        <v>81</v>
      </c>
      <c r="AY256" s="19" t="s">
        <v>161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9" t="s">
        <v>79</v>
      </c>
      <c r="BK256" s="227">
        <f>ROUND(I256*H256,2)</f>
        <v>0</v>
      </c>
      <c r="BL256" s="19" t="s">
        <v>167</v>
      </c>
      <c r="BM256" s="226" t="s">
        <v>473</v>
      </c>
    </row>
    <row r="257" s="2" customFormat="1">
      <c r="A257" s="40"/>
      <c r="B257" s="41"/>
      <c r="C257" s="42"/>
      <c r="D257" s="254" t="s">
        <v>187</v>
      </c>
      <c r="E257" s="42"/>
      <c r="F257" s="255" t="s">
        <v>474</v>
      </c>
      <c r="G257" s="42"/>
      <c r="H257" s="42"/>
      <c r="I257" s="230"/>
      <c r="J257" s="42"/>
      <c r="K257" s="42"/>
      <c r="L257" s="46"/>
      <c r="M257" s="280"/>
      <c r="N257" s="281"/>
      <c r="O257" s="282"/>
      <c r="P257" s="282"/>
      <c r="Q257" s="282"/>
      <c r="R257" s="282"/>
      <c r="S257" s="282"/>
      <c r="T257" s="283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187</v>
      </c>
      <c r="AU257" s="19" t="s">
        <v>81</v>
      </c>
    </row>
    <row r="258" s="2" customFormat="1" ht="6.96" customHeight="1">
      <c r="A258" s="40"/>
      <c r="B258" s="61"/>
      <c r="C258" s="62"/>
      <c r="D258" s="62"/>
      <c r="E258" s="62"/>
      <c r="F258" s="62"/>
      <c r="G258" s="62"/>
      <c r="H258" s="62"/>
      <c r="I258" s="62"/>
      <c r="J258" s="62"/>
      <c r="K258" s="62"/>
      <c r="L258" s="46"/>
      <c r="M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</row>
  </sheetData>
  <sheetProtection sheet="1" autoFilter="0" formatColumns="0" formatRows="0" objects="1" scenarios="1" spinCount="100000" saltValue="9Ow4kOTXaYYJCoQ7rCbtz5draI0Xz4yvH3m3yjdj/2rpEfUsQnc18x6SrB9eqE7Oe29RdMupETiMVsRZci34SA==" hashValue="wGjIIEqheoujIuyt61KwyBDGBV4ZsiOlcXY0sbyxj0BMTIQRCnRTCsynr+PP9yObkBzQ/k09GzijzRSPiBdc4w==" algorithmName="SHA-512" password="CC35"/>
  <autoFilter ref="C93:K25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4_02/111251101"/>
    <hyperlink ref="F100" r:id="rId2" display="https://podminky.urs.cz/item/CS_URS_2024_02/112151111"/>
    <hyperlink ref="F102" r:id="rId3" display="https://podminky.urs.cz/item/CS_URS_2024_02/112155215"/>
    <hyperlink ref="F104" r:id="rId4" display="https://podminky.urs.cz/item/CS_URS_2024_02/112155315"/>
    <hyperlink ref="F106" r:id="rId5" display="https://podminky.urs.cz/item/CS_URS_2024_02/112251101"/>
    <hyperlink ref="F117" r:id="rId6" display="https://podminky.urs.cz/item/CS_URS_2024_02/132251101"/>
    <hyperlink ref="F120" r:id="rId7" display="https://podminky.urs.cz/item/CS_URS_2024_02/162201401"/>
    <hyperlink ref="F122" r:id="rId8" display="https://podminky.urs.cz/item/CS_URS_2024_02/162201411"/>
    <hyperlink ref="F124" r:id="rId9" display="https://podminky.urs.cz/item/CS_URS_2024_02/162201421"/>
    <hyperlink ref="F126" r:id="rId10" display="https://podminky.urs.cz/item/CS_URS_2024_02/162301501"/>
    <hyperlink ref="F128" r:id="rId11" display="https://podminky.urs.cz/item/CS_URS_2024_02/162301931"/>
    <hyperlink ref="F131" r:id="rId12" display="https://podminky.urs.cz/item/CS_URS_2024_02/162301951"/>
    <hyperlink ref="F134" r:id="rId13" display="https://podminky.urs.cz/item/CS_URS_2024_02/162301971"/>
    <hyperlink ref="F137" r:id="rId14" display="https://podminky.urs.cz/item/CS_URS_2024_02/162301981"/>
    <hyperlink ref="F141" r:id="rId15" display="https://podminky.urs.cz/item/CS_URS_2024_02/162351103"/>
    <hyperlink ref="F147" r:id="rId16" display="https://podminky.urs.cz/item/CS_URS_2024_02/162751117"/>
    <hyperlink ref="F153" r:id="rId17" display="https://podminky.urs.cz/item/CS_URS_2024_02/162751119"/>
    <hyperlink ref="F160" r:id="rId18" display="https://podminky.urs.cz/item/CS_URS_2024_02/162751137"/>
    <hyperlink ref="F163" r:id="rId19" display="https://podminky.urs.cz/item/CS_URS_2024_02/162751139"/>
    <hyperlink ref="F166" r:id="rId20" display="https://podminky.urs.cz/item/CS_URS_2024_02/167151111"/>
    <hyperlink ref="F176" r:id="rId21" display="https://podminky.urs.cz/item/CS_URS_2024_02/174151101"/>
    <hyperlink ref="F179" r:id="rId22" display="https://podminky.urs.cz/item/CS_URS_2024_02/181311103"/>
    <hyperlink ref="F185" r:id="rId23" display="https://podminky.urs.cz/item/CS_URS_2024_02/181411131"/>
    <hyperlink ref="F190" r:id="rId24" display="https://podminky.urs.cz/item/CS_URS_2024_02/274313611"/>
    <hyperlink ref="F194" r:id="rId25" display="https://podminky.urs.cz/item/CS_URS_2024_02/311231115"/>
    <hyperlink ref="F198" r:id="rId26" display="https://podminky.urs.cz/item/CS_URS_2024_02/321213345"/>
    <hyperlink ref="F202" r:id="rId27" display="https://podminky.urs.cz/item/CS_URS_2024_02/321321116"/>
    <hyperlink ref="F209" r:id="rId28" display="https://podminky.urs.cz/item/CS_URS_2024_02/321351010"/>
    <hyperlink ref="F215" r:id="rId29" display="https://podminky.urs.cz/item/CS_URS_2024_02/321352010"/>
    <hyperlink ref="F217" r:id="rId30" display="https://podminky.urs.cz/item/CS_URS_2024_02/321366111"/>
    <hyperlink ref="F222" r:id="rId31" display="https://podminky.urs.cz/item/CS_URS_2024_02/321368211"/>
    <hyperlink ref="F229" r:id="rId32" display="https://podminky.urs.cz/item/CS_URS_2024_02/451315114"/>
    <hyperlink ref="F235" r:id="rId33" display="https://podminky.urs.cz/item/CS_URS_2024_02/622331101"/>
    <hyperlink ref="F239" r:id="rId34" display="https://podminky.urs.cz/item/CS_URS_2024_02/961044111"/>
    <hyperlink ref="F242" r:id="rId35" display="https://podminky.urs.cz/item/CS_URS_2024_02/962032241"/>
    <hyperlink ref="F247" r:id="rId36" display="https://podminky.urs.cz/item/CS_URS_2024_02/997013501"/>
    <hyperlink ref="F249" r:id="rId37" display="https://podminky.urs.cz/item/CS_URS_2024_02/997013509"/>
    <hyperlink ref="F257" r:id="rId38" display="https://podminky.urs.cz/item/CS_URS_2024_02/998332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  <c r="AZ2" s="140" t="s">
        <v>113</v>
      </c>
      <c r="BA2" s="140" t="s">
        <v>114</v>
      </c>
      <c r="BB2" s="140" t="s">
        <v>19</v>
      </c>
      <c r="BC2" s="140" t="s">
        <v>812</v>
      </c>
      <c r="BD2" s="140" t="s">
        <v>81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81</v>
      </c>
      <c r="AZ3" s="140" t="s">
        <v>116</v>
      </c>
      <c r="BA3" s="140" t="s">
        <v>117</v>
      </c>
      <c r="BB3" s="140" t="s">
        <v>19</v>
      </c>
      <c r="BC3" s="140" t="s">
        <v>813</v>
      </c>
      <c r="BD3" s="140" t="s">
        <v>81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  <c r="AZ4" s="140" t="s">
        <v>120</v>
      </c>
      <c r="BA4" s="140" t="s">
        <v>814</v>
      </c>
      <c r="BB4" s="140" t="s">
        <v>173</v>
      </c>
      <c r="BC4" s="140" t="s">
        <v>813</v>
      </c>
      <c r="BD4" s="140" t="s">
        <v>81</v>
      </c>
    </row>
    <row r="5" s="1" customFormat="1" ht="6.96" customHeight="1">
      <c r="B5" s="22"/>
      <c r="L5" s="22"/>
      <c r="AZ5" s="140" t="s">
        <v>122</v>
      </c>
      <c r="BA5" s="140" t="s">
        <v>123</v>
      </c>
      <c r="BB5" s="140" t="s">
        <v>19</v>
      </c>
      <c r="BC5" s="140" t="s">
        <v>813</v>
      </c>
      <c r="BD5" s="140" t="s">
        <v>81</v>
      </c>
    </row>
    <row r="6" s="1" customFormat="1" ht="12" customHeight="1">
      <c r="B6" s="22"/>
      <c r="D6" s="145" t="s">
        <v>16</v>
      </c>
      <c r="L6" s="22"/>
      <c r="AZ6" s="140" t="s">
        <v>124</v>
      </c>
      <c r="BA6" s="140" t="s">
        <v>125</v>
      </c>
      <c r="BB6" s="140" t="s">
        <v>19</v>
      </c>
      <c r="BC6" s="140" t="s">
        <v>815</v>
      </c>
      <c r="BD6" s="140" t="s">
        <v>81</v>
      </c>
    </row>
    <row r="7" s="1" customFormat="1" ht="16.5" customHeight="1">
      <c r="B7" s="22"/>
      <c r="E7" s="146" t="str">
        <f>'Rekapitulace stavby'!K6</f>
        <v>Brozany nad Ohří - Mlýnský náhon v ř. km 2,191 - 2,458</v>
      </c>
      <c r="F7" s="145"/>
      <c r="G7" s="145"/>
      <c r="H7" s="145"/>
      <c r="L7" s="22"/>
    </row>
    <row r="8" s="1" customFormat="1" ht="12" customHeight="1">
      <c r="B8" s="22"/>
      <c r="D8" s="145" t="s">
        <v>127</v>
      </c>
      <c r="L8" s="22"/>
    </row>
    <row r="9" s="2" customFormat="1" ht="16.5" customHeight="1">
      <c r="A9" s="40"/>
      <c r="B9" s="46"/>
      <c r="C9" s="40"/>
      <c r="D9" s="40"/>
      <c r="E9" s="146" t="s">
        <v>725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129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816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19</v>
      </c>
      <c r="G13" s="40"/>
      <c r="H13" s="40"/>
      <c r="I13" s="145" t="s">
        <v>20</v>
      </c>
      <c r="J13" s="135" t="s">
        <v>19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21</v>
      </c>
      <c r="E14" s="40"/>
      <c r="F14" s="135" t="s">
        <v>22</v>
      </c>
      <c r="G14" s="40"/>
      <c r="H14" s="40"/>
      <c r="I14" s="145" t="s">
        <v>23</v>
      </c>
      <c r="J14" s="149" t="str">
        <f>'Rekapitulace stavby'!AN8</f>
        <v>4. 11. 2024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25</v>
      </c>
      <c r="E16" s="40"/>
      <c r="F16" s="40"/>
      <c r="G16" s="40"/>
      <c r="H16" s="40"/>
      <c r="I16" s="145" t="s">
        <v>26</v>
      </c>
      <c r="J16" s="135" t="s">
        <v>19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5" t="s">
        <v>28</v>
      </c>
      <c r="J17" s="135" t="s">
        <v>19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29</v>
      </c>
      <c r="E19" s="40"/>
      <c r="F19" s="40"/>
      <c r="G19" s="40"/>
      <c r="H19" s="40"/>
      <c r="I19" s="145" t="s">
        <v>26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28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31</v>
      </c>
      <c r="E22" s="40"/>
      <c r="F22" s="40"/>
      <c r="G22" s="40"/>
      <c r="H22" s="40"/>
      <c r="I22" s="145" t="s">
        <v>26</v>
      </c>
      <c r="J22" s="135" t="s">
        <v>19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5" t="s">
        <v>28</v>
      </c>
      <c r="J23" s="135" t="s">
        <v>19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34</v>
      </c>
      <c r="E25" s="40"/>
      <c r="F25" s="40"/>
      <c r="G25" s="40"/>
      <c r="H25" s="40"/>
      <c r="I25" s="145" t="s">
        <v>26</v>
      </c>
      <c r="J25" s="135" t="s">
        <v>19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5" t="s">
        <v>28</v>
      </c>
      <c r="J26" s="135" t="s">
        <v>19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36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38</v>
      </c>
      <c r="E32" s="40"/>
      <c r="F32" s="40"/>
      <c r="G32" s="40"/>
      <c r="H32" s="40"/>
      <c r="I32" s="40"/>
      <c r="J32" s="156">
        <f>ROUND(J94,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40</v>
      </c>
      <c r="G34" s="40"/>
      <c r="H34" s="40"/>
      <c r="I34" s="157" t="s">
        <v>39</v>
      </c>
      <c r="J34" s="157" t="s">
        <v>41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42</v>
      </c>
      <c r="E35" s="145" t="s">
        <v>43</v>
      </c>
      <c r="F35" s="159">
        <f>ROUND((SUM(BE94:BE273)),  2)</f>
        <v>0</v>
      </c>
      <c r="G35" s="40"/>
      <c r="H35" s="40"/>
      <c r="I35" s="160">
        <v>0.20999999999999999</v>
      </c>
      <c r="J35" s="159">
        <f>ROUND(((SUM(BE94:BE273))*I35),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44</v>
      </c>
      <c r="F36" s="159">
        <f>ROUND((SUM(BF94:BF273)),  2)</f>
        <v>0</v>
      </c>
      <c r="G36" s="40"/>
      <c r="H36" s="40"/>
      <c r="I36" s="160">
        <v>0.14999999999999999</v>
      </c>
      <c r="J36" s="159">
        <f>ROUND(((SUM(BF94:BF273))*I36),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45</v>
      </c>
      <c r="F37" s="159">
        <f>ROUND((SUM(BG94:BG273)),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46</v>
      </c>
      <c r="F38" s="159">
        <f>ROUND((SUM(BH94:BH273)),  2)</f>
        <v>0</v>
      </c>
      <c r="G38" s="40"/>
      <c r="H38" s="40"/>
      <c r="I38" s="160">
        <v>0.14999999999999999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47</v>
      </c>
      <c r="F39" s="159">
        <f>ROUND((SUM(BI94:BI273)),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131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2" t="str">
        <f>E7</f>
        <v>Brozany nad Ohří - Mlýnský náhon v ř. km 2,191 - 2,458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2" t="s">
        <v>725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129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 xml:space="preserve">SO 102.2 - Oprava PB opevnění  (ř. km 2,324 - 2,458)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Brozany nad Ohří</v>
      </c>
      <c r="G56" s="42"/>
      <c r="H56" s="42"/>
      <c r="I56" s="34" t="s">
        <v>23</v>
      </c>
      <c r="J56" s="74" t="str">
        <f>IF(J14="","",J14)</f>
        <v>4. 11. 2024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Městys Brozany nad Ohří</v>
      </c>
      <c r="G58" s="42"/>
      <c r="H58" s="42"/>
      <c r="I58" s="34" t="s">
        <v>31</v>
      </c>
      <c r="J58" s="38" t="str">
        <f>E23</f>
        <v>AZ Consult spol. s 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Dagmar Sedláčková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3" t="s">
        <v>132</v>
      </c>
      <c r="D61" s="174"/>
      <c r="E61" s="174"/>
      <c r="F61" s="174"/>
      <c r="G61" s="174"/>
      <c r="H61" s="174"/>
      <c r="I61" s="174"/>
      <c r="J61" s="175" t="s">
        <v>133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6" t="s">
        <v>70</v>
      </c>
      <c r="D63" s="42"/>
      <c r="E63" s="42"/>
      <c r="F63" s="42"/>
      <c r="G63" s="42"/>
      <c r="H63" s="42"/>
      <c r="I63" s="42"/>
      <c r="J63" s="104">
        <f>J94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134</v>
      </c>
    </row>
    <row r="64" s="9" customFormat="1" ht="24.96" customHeight="1">
      <c r="A64" s="9"/>
      <c r="B64" s="177"/>
      <c r="C64" s="178"/>
      <c r="D64" s="179" t="s">
        <v>135</v>
      </c>
      <c r="E64" s="180"/>
      <c r="F64" s="180"/>
      <c r="G64" s="180"/>
      <c r="H64" s="180"/>
      <c r="I64" s="180"/>
      <c r="J64" s="181">
        <f>J95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7"/>
      <c r="D65" s="184" t="s">
        <v>136</v>
      </c>
      <c r="E65" s="185"/>
      <c r="F65" s="185"/>
      <c r="G65" s="185"/>
      <c r="H65" s="185"/>
      <c r="I65" s="185"/>
      <c r="J65" s="186">
        <f>J96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7"/>
      <c r="D66" s="184" t="s">
        <v>137</v>
      </c>
      <c r="E66" s="185"/>
      <c r="F66" s="185"/>
      <c r="G66" s="185"/>
      <c r="H66" s="185"/>
      <c r="I66" s="185"/>
      <c r="J66" s="186">
        <f>J169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7"/>
      <c r="D67" s="184" t="s">
        <v>138</v>
      </c>
      <c r="E67" s="185"/>
      <c r="F67" s="185"/>
      <c r="G67" s="185"/>
      <c r="H67" s="185"/>
      <c r="I67" s="185"/>
      <c r="J67" s="186">
        <f>J191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7"/>
      <c r="D68" s="184" t="s">
        <v>139</v>
      </c>
      <c r="E68" s="185"/>
      <c r="F68" s="185"/>
      <c r="G68" s="185"/>
      <c r="H68" s="185"/>
      <c r="I68" s="185"/>
      <c r="J68" s="186">
        <f>J231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7"/>
      <c r="D69" s="184" t="s">
        <v>140</v>
      </c>
      <c r="E69" s="185"/>
      <c r="F69" s="185"/>
      <c r="G69" s="185"/>
      <c r="H69" s="185"/>
      <c r="I69" s="185"/>
      <c r="J69" s="186">
        <f>J243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7"/>
      <c r="D70" s="184" t="s">
        <v>141</v>
      </c>
      <c r="E70" s="185"/>
      <c r="F70" s="185"/>
      <c r="G70" s="185"/>
      <c r="H70" s="185"/>
      <c r="I70" s="185"/>
      <c r="J70" s="186">
        <f>J250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7"/>
      <c r="D71" s="184" t="s">
        <v>142</v>
      </c>
      <c r="E71" s="185"/>
      <c r="F71" s="185"/>
      <c r="G71" s="185"/>
      <c r="H71" s="185"/>
      <c r="I71" s="185"/>
      <c r="J71" s="186">
        <f>J260</f>
        <v>0</v>
      </c>
      <c r="K71" s="127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7"/>
      <c r="D72" s="184" t="s">
        <v>143</v>
      </c>
      <c r="E72" s="185"/>
      <c r="F72" s="185"/>
      <c r="G72" s="185"/>
      <c r="H72" s="185"/>
      <c r="I72" s="185"/>
      <c r="J72" s="186">
        <f>J271</f>
        <v>0</v>
      </c>
      <c r="K72" s="127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146</v>
      </c>
      <c r="D79" s="42"/>
      <c r="E79" s="42"/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72" t="str">
        <f>E7</f>
        <v>Brozany nad Ohří - Mlýnský náhon v ř. km 2,191 - 2,458</v>
      </c>
      <c r="F82" s="34"/>
      <c r="G82" s="34"/>
      <c r="H82" s="34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" customFormat="1" ht="12" customHeight="1">
      <c r="B83" s="23"/>
      <c r="C83" s="34" t="s">
        <v>127</v>
      </c>
      <c r="D83" s="24"/>
      <c r="E83" s="24"/>
      <c r="F83" s="24"/>
      <c r="G83" s="24"/>
      <c r="H83" s="24"/>
      <c r="I83" s="24"/>
      <c r="J83" s="24"/>
      <c r="K83" s="24"/>
      <c r="L83" s="22"/>
    </row>
    <row r="84" s="2" customFormat="1" ht="16.5" customHeight="1">
      <c r="A84" s="40"/>
      <c r="B84" s="41"/>
      <c r="C84" s="42"/>
      <c r="D84" s="42"/>
      <c r="E84" s="172" t="s">
        <v>725</v>
      </c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129</v>
      </c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71" t="str">
        <f>E11</f>
        <v xml:space="preserve">SO 102.2 - Oprava PB opevnění  (ř. km 2,324 - 2,458)</v>
      </c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21</v>
      </c>
      <c r="D88" s="42"/>
      <c r="E88" s="42"/>
      <c r="F88" s="29" t="str">
        <f>F14</f>
        <v>Brozany nad Ohří</v>
      </c>
      <c r="G88" s="42"/>
      <c r="H88" s="42"/>
      <c r="I88" s="34" t="s">
        <v>23</v>
      </c>
      <c r="J88" s="74" t="str">
        <f>IF(J14="","",J14)</f>
        <v>4. 11. 2024</v>
      </c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5.65" customHeight="1">
      <c r="A90" s="40"/>
      <c r="B90" s="41"/>
      <c r="C90" s="34" t="s">
        <v>25</v>
      </c>
      <c r="D90" s="42"/>
      <c r="E90" s="42"/>
      <c r="F90" s="29" t="str">
        <f>E17</f>
        <v>Městys Brozany nad Ohří</v>
      </c>
      <c r="G90" s="42"/>
      <c r="H90" s="42"/>
      <c r="I90" s="34" t="s">
        <v>31</v>
      </c>
      <c r="J90" s="38" t="str">
        <f>E23</f>
        <v>AZ Consult spol. s r.o.</v>
      </c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29</v>
      </c>
      <c r="D91" s="42"/>
      <c r="E91" s="42"/>
      <c r="F91" s="29" t="str">
        <f>IF(E20="","",E20)</f>
        <v>Vyplň údaj</v>
      </c>
      <c r="G91" s="42"/>
      <c r="H91" s="42"/>
      <c r="I91" s="34" t="s">
        <v>34</v>
      </c>
      <c r="J91" s="38" t="str">
        <f>E26</f>
        <v>Dagmar Sedláčková</v>
      </c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0.32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11" customFormat="1" ht="29.28" customHeight="1">
      <c r="A93" s="188"/>
      <c r="B93" s="189"/>
      <c r="C93" s="190" t="s">
        <v>147</v>
      </c>
      <c r="D93" s="191" t="s">
        <v>57</v>
      </c>
      <c r="E93" s="191" t="s">
        <v>53</v>
      </c>
      <c r="F93" s="191" t="s">
        <v>54</v>
      </c>
      <c r="G93" s="191" t="s">
        <v>148</v>
      </c>
      <c r="H93" s="191" t="s">
        <v>149</v>
      </c>
      <c r="I93" s="191" t="s">
        <v>150</v>
      </c>
      <c r="J93" s="191" t="s">
        <v>133</v>
      </c>
      <c r="K93" s="192" t="s">
        <v>151</v>
      </c>
      <c r="L93" s="193"/>
      <c r="M93" s="94" t="s">
        <v>19</v>
      </c>
      <c r="N93" s="95" t="s">
        <v>42</v>
      </c>
      <c r="O93" s="95" t="s">
        <v>152</v>
      </c>
      <c r="P93" s="95" t="s">
        <v>153</v>
      </c>
      <c r="Q93" s="95" t="s">
        <v>154</v>
      </c>
      <c r="R93" s="95" t="s">
        <v>155</v>
      </c>
      <c r="S93" s="95" t="s">
        <v>156</v>
      </c>
      <c r="T93" s="96" t="s">
        <v>157</v>
      </c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</row>
    <row r="94" s="2" customFormat="1" ht="22.8" customHeight="1">
      <c r="A94" s="40"/>
      <c r="B94" s="41"/>
      <c r="C94" s="101" t="s">
        <v>158</v>
      </c>
      <c r="D94" s="42"/>
      <c r="E94" s="42"/>
      <c r="F94" s="42"/>
      <c r="G94" s="42"/>
      <c r="H94" s="42"/>
      <c r="I94" s="42"/>
      <c r="J94" s="194">
        <f>BK94</f>
        <v>0</v>
      </c>
      <c r="K94" s="42"/>
      <c r="L94" s="46"/>
      <c r="M94" s="97"/>
      <c r="N94" s="195"/>
      <c r="O94" s="98"/>
      <c r="P94" s="196">
        <f>P95</f>
        <v>0</v>
      </c>
      <c r="Q94" s="98"/>
      <c r="R94" s="196">
        <f>R95</f>
        <v>695.06541411000001</v>
      </c>
      <c r="S94" s="98"/>
      <c r="T94" s="197">
        <f>T95</f>
        <v>466.185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71</v>
      </c>
      <c r="AU94" s="19" t="s">
        <v>134</v>
      </c>
      <c r="BK94" s="198">
        <f>BK95</f>
        <v>0</v>
      </c>
    </row>
    <row r="95" s="12" customFormat="1" ht="25.92" customHeight="1">
      <c r="A95" s="12"/>
      <c r="B95" s="199"/>
      <c r="C95" s="200"/>
      <c r="D95" s="201" t="s">
        <v>71</v>
      </c>
      <c r="E95" s="202" t="s">
        <v>159</v>
      </c>
      <c r="F95" s="202" t="s">
        <v>160</v>
      </c>
      <c r="G95" s="200"/>
      <c r="H95" s="200"/>
      <c r="I95" s="203"/>
      <c r="J95" s="204">
        <f>BK95</f>
        <v>0</v>
      </c>
      <c r="K95" s="200"/>
      <c r="L95" s="205"/>
      <c r="M95" s="206"/>
      <c r="N95" s="207"/>
      <c r="O95" s="207"/>
      <c r="P95" s="208">
        <f>P96+P169+P191+P231+P243+P250+P260+P271</f>
        <v>0</v>
      </c>
      <c r="Q95" s="207"/>
      <c r="R95" s="208">
        <f>R96+R169+R191+R231+R243+R250+R260+R271</f>
        <v>695.06541411000001</v>
      </c>
      <c r="S95" s="207"/>
      <c r="T95" s="209">
        <f>T96+T169+T191+T231+T243+T250+T260+T271</f>
        <v>466.185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79</v>
      </c>
      <c r="AT95" s="211" t="s">
        <v>71</v>
      </c>
      <c r="AU95" s="211" t="s">
        <v>72</v>
      </c>
      <c r="AY95" s="210" t="s">
        <v>161</v>
      </c>
      <c r="BK95" s="212">
        <f>BK96+BK169+BK191+BK231+BK243+BK250+BK260+BK271</f>
        <v>0</v>
      </c>
    </row>
    <row r="96" s="12" customFormat="1" ht="22.8" customHeight="1">
      <c r="A96" s="12"/>
      <c r="B96" s="199"/>
      <c r="C96" s="200"/>
      <c r="D96" s="201" t="s">
        <v>71</v>
      </c>
      <c r="E96" s="213" t="s">
        <v>79</v>
      </c>
      <c r="F96" s="213" t="s">
        <v>162</v>
      </c>
      <c r="G96" s="200"/>
      <c r="H96" s="200"/>
      <c r="I96" s="203"/>
      <c r="J96" s="214">
        <f>BK96</f>
        <v>0</v>
      </c>
      <c r="K96" s="200"/>
      <c r="L96" s="205"/>
      <c r="M96" s="206"/>
      <c r="N96" s="207"/>
      <c r="O96" s="207"/>
      <c r="P96" s="208">
        <f>SUM(P97:P168)</f>
        <v>0</v>
      </c>
      <c r="Q96" s="207"/>
      <c r="R96" s="208">
        <f>SUM(R97:R168)</f>
        <v>55.745335000000011</v>
      </c>
      <c r="S96" s="207"/>
      <c r="T96" s="209">
        <f>SUM(T97:T168)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0" t="s">
        <v>79</v>
      </c>
      <c r="AT96" s="211" t="s">
        <v>71</v>
      </c>
      <c r="AU96" s="211" t="s">
        <v>79</v>
      </c>
      <c r="AY96" s="210" t="s">
        <v>161</v>
      </c>
      <c r="BK96" s="212">
        <f>SUM(BK97:BK168)</f>
        <v>0</v>
      </c>
    </row>
    <row r="97" s="2" customFormat="1" ht="21.75" customHeight="1">
      <c r="A97" s="40"/>
      <c r="B97" s="41"/>
      <c r="C97" s="215" t="s">
        <v>79</v>
      </c>
      <c r="D97" s="215" t="s">
        <v>163</v>
      </c>
      <c r="E97" s="216" t="s">
        <v>817</v>
      </c>
      <c r="F97" s="217" t="s">
        <v>818</v>
      </c>
      <c r="G97" s="218" t="s">
        <v>241</v>
      </c>
      <c r="H97" s="219">
        <v>165</v>
      </c>
      <c r="I97" s="220"/>
      <c r="J97" s="221">
        <f>ROUND(I97*H97,2)</f>
        <v>0</v>
      </c>
      <c r="K97" s="217" t="s">
        <v>185</v>
      </c>
      <c r="L97" s="46"/>
      <c r="M97" s="222" t="s">
        <v>19</v>
      </c>
      <c r="N97" s="223" t="s">
        <v>43</v>
      </c>
      <c r="O97" s="86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6" t="s">
        <v>167</v>
      </c>
      <c r="AT97" s="226" t="s">
        <v>163</v>
      </c>
      <c r="AU97" s="226" t="s">
        <v>81</v>
      </c>
      <c r="AY97" s="19" t="s">
        <v>161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19" t="s">
        <v>79</v>
      </c>
      <c r="BK97" s="227">
        <f>ROUND(I97*H97,2)</f>
        <v>0</v>
      </c>
      <c r="BL97" s="19" t="s">
        <v>167</v>
      </c>
      <c r="BM97" s="226" t="s">
        <v>819</v>
      </c>
    </row>
    <row r="98" s="2" customFormat="1">
      <c r="A98" s="40"/>
      <c r="B98" s="41"/>
      <c r="C98" s="42"/>
      <c r="D98" s="254" t="s">
        <v>187</v>
      </c>
      <c r="E98" s="42"/>
      <c r="F98" s="255" t="s">
        <v>820</v>
      </c>
      <c r="G98" s="42"/>
      <c r="H98" s="42"/>
      <c r="I98" s="230"/>
      <c r="J98" s="42"/>
      <c r="K98" s="42"/>
      <c r="L98" s="46"/>
      <c r="M98" s="231"/>
      <c r="N98" s="232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187</v>
      </c>
      <c r="AU98" s="19" t="s">
        <v>81</v>
      </c>
    </row>
    <row r="99" s="14" customFormat="1">
      <c r="A99" s="14"/>
      <c r="B99" s="243"/>
      <c r="C99" s="244"/>
      <c r="D99" s="228" t="s">
        <v>175</v>
      </c>
      <c r="E99" s="245" t="s">
        <v>19</v>
      </c>
      <c r="F99" s="246" t="s">
        <v>821</v>
      </c>
      <c r="G99" s="244"/>
      <c r="H99" s="247">
        <v>165</v>
      </c>
      <c r="I99" s="248"/>
      <c r="J99" s="244"/>
      <c r="K99" s="244"/>
      <c r="L99" s="249"/>
      <c r="M99" s="250"/>
      <c r="N99" s="251"/>
      <c r="O99" s="251"/>
      <c r="P99" s="251"/>
      <c r="Q99" s="251"/>
      <c r="R99" s="251"/>
      <c r="S99" s="251"/>
      <c r="T99" s="252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3" t="s">
        <v>175</v>
      </c>
      <c r="AU99" s="253" t="s">
        <v>81</v>
      </c>
      <c r="AV99" s="14" t="s">
        <v>81</v>
      </c>
      <c r="AW99" s="14" t="s">
        <v>33</v>
      </c>
      <c r="AX99" s="14" t="s">
        <v>79</v>
      </c>
      <c r="AY99" s="253" t="s">
        <v>161</v>
      </c>
    </row>
    <row r="100" s="2" customFormat="1" ht="24.15" customHeight="1">
      <c r="A100" s="40"/>
      <c r="B100" s="41"/>
      <c r="C100" s="215" t="s">
        <v>81</v>
      </c>
      <c r="D100" s="215" t="s">
        <v>163</v>
      </c>
      <c r="E100" s="216" t="s">
        <v>489</v>
      </c>
      <c r="F100" s="217" t="s">
        <v>490</v>
      </c>
      <c r="G100" s="218" t="s">
        <v>241</v>
      </c>
      <c r="H100" s="219">
        <v>30</v>
      </c>
      <c r="I100" s="220"/>
      <c r="J100" s="221">
        <f>ROUND(I100*H100,2)</f>
        <v>0</v>
      </c>
      <c r="K100" s="217" t="s">
        <v>185</v>
      </c>
      <c r="L100" s="46"/>
      <c r="M100" s="222" t="s">
        <v>19</v>
      </c>
      <c r="N100" s="223" t="s">
        <v>43</v>
      </c>
      <c r="O100" s="86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6" t="s">
        <v>167</v>
      </c>
      <c r="AT100" s="226" t="s">
        <v>163</v>
      </c>
      <c r="AU100" s="226" t="s">
        <v>81</v>
      </c>
      <c r="AY100" s="19" t="s">
        <v>161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19" t="s">
        <v>79</v>
      </c>
      <c r="BK100" s="227">
        <f>ROUND(I100*H100,2)</f>
        <v>0</v>
      </c>
      <c r="BL100" s="19" t="s">
        <v>167</v>
      </c>
      <c r="BM100" s="226" t="s">
        <v>728</v>
      </c>
    </row>
    <row r="101" s="2" customFormat="1">
      <c r="A101" s="40"/>
      <c r="B101" s="41"/>
      <c r="C101" s="42"/>
      <c r="D101" s="254" t="s">
        <v>187</v>
      </c>
      <c r="E101" s="42"/>
      <c r="F101" s="255" t="s">
        <v>492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187</v>
      </c>
      <c r="AU101" s="19" t="s">
        <v>81</v>
      </c>
    </row>
    <row r="102" s="14" customFormat="1">
      <c r="A102" s="14"/>
      <c r="B102" s="243"/>
      <c r="C102" s="244"/>
      <c r="D102" s="228" t="s">
        <v>175</v>
      </c>
      <c r="E102" s="245" t="s">
        <v>19</v>
      </c>
      <c r="F102" s="246" t="s">
        <v>822</v>
      </c>
      <c r="G102" s="244"/>
      <c r="H102" s="247">
        <v>30</v>
      </c>
      <c r="I102" s="248"/>
      <c r="J102" s="244"/>
      <c r="K102" s="244"/>
      <c r="L102" s="249"/>
      <c r="M102" s="250"/>
      <c r="N102" s="251"/>
      <c r="O102" s="251"/>
      <c r="P102" s="251"/>
      <c r="Q102" s="251"/>
      <c r="R102" s="251"/>
      <c r="S102" s="251"/>
      <c r="T102" s="25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3" t="s">
        <v>175</v>
      </c>
      <c r="AU102" s="253" t="s">
        <v>81</v>
      </c>
      <c r="AV102" s="14" t="s">
        <v>81</v>
      </c>
      <c r="AW102" s="14" t="s">
        <v>33</v>
      </c>
      <c r="AX102" s="14" t="s">
        <v>79</v>
      </c>
      <c r="AY102" s="253" t="s">
        <v>161</v>
      </c>
    </row>
    <row r="103" s="2" customFormat="1" ht="16.5" customHeight="1">
      <c r="A103" s="40"/>
      <c r="B103" s="41"/>
      <c r="C103" s="215" t="s">
        <v>178</v>
      </c>
      <c r="D103" s="215" t="s">
        <v>163</v>
      </c>
      <c r="E103" s="216" t="s">
        <v>501</v>
      </c>
      <c r="F103" s="217" t="s">
        <v>502</v>
      </c>
      <c r="G103" s="218" t="s">
        <v>241</v>
      </c>
      <c r="H103" s="219">
        <v>30</v>
      </c>
      <c r="I103" s="220"/>
      <c r="J103" s="221">
        <f>ROUND(I103*H103,2)</f>
        <v>0</v>
      </c>
      <c r="K103" s="217" t="s">
        <v>185</v>
      </c>
      <c r="L103" s="46"/>
      <c r="M103" s="222" t="s">
        <v>19</v>
      </c>
      <c r="N103" s="223" t="s">
        <v>43</v>
      </c>
      <c r="O103" s="86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6" t="s">
        <v>167</v>
      </c>
      <c r="AT103" s="226" t="s">
        <v>163</v>
      </c>
      <c r="AU103" s="226" t="s">
        <v>81</v>
      </c>
      <c r="AY103" s="19" t="s">
        <v>161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19" t="s">
        <v>79</v>
      </c>
      <c r="BK103" s="227">
        <f>ROUND(I103*H103,2)</f>
        <v>0</v>
      </c>
      <c r="BL103" s="19" t="s">
        <v>167</v>
      </c>
      <c r="BM103" s="226" t="s">
        <v>731</v>
      </c>
    </row>
    <row r="104" s="2" customFormat="1">
      <c r="A104" s="40"/>
      <c r="B104" s="41"/>
      <c r="C104" s="42"/>
      <c r="D104" s="254" t="s">
        <v>187</v>
      </c>
      <c r="E104" s="42"/>
      <c r="F104" s="255" t="s">
        <v>504</v>
      </c>
      <c r="G104" s="42"/>
      <c r="H104" s="42"/>
      <c r="I104" s="230"/>
      <c r="J104" s="42"/>
      <c r="K104" s="42"/>
      <c r="L104" s="46"/>
      <c r="M104" s="231"/>
      <c r="N104" s="232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187</v>
      </c>
      <c r="AU104" s="19" t="s">
        <v>81</v>
      </c>
    </row>
    <row r="105" s="2" customFormat="1" ht="24.15" customHeight="1">
      <c r="A105" s="40"/>
      <c r="B105" s="41"/>
      <c r="C105" s="215" t="s">
        <v>167</v>
      </c>
      <c r="D105" s="215" t="s">
        <v>163</v>
      </c>
      <c r="E105" s="216" t="s">
        <v>823</v>
      </c>
      <c r="F105" s="217" t="s">
        <v>824</v>
      </c>
      <c r="G105" s="218" t="s">
        <v>166</v>
      </c>
      <c r="H105" s="219">
        <v>1</v>
      </c>
      <c r="I105" s="220"/>
      <c r="J105" s="221">
        <f>ROUND(I105*H105,2)</f>
        <v>0</v>
      </c>
      <c r="K105" s="217" t="s">
        <v>19</v>
      </c>
      <c r="L105" s="46"/>
      <c r="M105" s="222" t="s">
        <v>19</v>
      </c>
      <c r="N105" s="223" t="s">
        <v>43</v>
      </c>
      <c r="O105" s="86"/>
      <c r="P105" s="224">
        <f>O105*H105</f>
        <v>0</v>
      </c>
      <c r="Q105" s="224">
        <v>20.844750000000001</v>
      </c>
      <c r="R105" s="224">
        <f>Q105*H105</f>
        <v>20.844750000000001</v>
      </c>
      <c r="S105" s="224">
        <v>0</v>
      </c>
      <c r="T105" s="22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6" t="s">
        <v>167</v>
      </c>
      <c r="AT105" s="226" t="s">
        <v>163</v>
      </c>
      <c r="AU105" s="226" t="s">
        <v>81</v>
      </c>
      <c r="AY105" s="19" t="s">
        <v>161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19" t="s">
        <v>79</v>
      </c>
      <c r="BK105" s="227">
        <f>ROUND(I105*H105,2)</f>
        <v>0</v>
      </c>
      <c r="BL105" s="19" t="s">
        <v>167</v>
      </c>
      <c r="BM105" s="226" t="s">
        <v>825</v>
      </c>
    </row>
    <row r="106" s="2" customFormat="1">
      <c r="A106" s="40"/>
      <c r="B106" s="41"/>
      <c r="C106" s="42"/>
      <c r="D106" s="228" t="s">
        <v>169</v>
      </c>
      <c r="E106" s="42"/>
      <c r="F106" s="229" t="s">
        <v>170</v>
      </c>
      <c r="G106" s="42"/>
      <c r="H106" s="42"/>
      <c r="I106" s="230"/>
      <c r="J106" s="42"/>
      <c r="K106" s="42"/>
      <c r="L106" s="46"/>
      <c r="M106" s="231"/>
      <c r="N106" s="232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169</v>
      </c>
      <c r="AU106" s="19" t="s">
        <v>81</v>
      </c>
    </row>
    <row r="107" s="2" customFormat="1" ht="16.5" customHeight="1">
      <c r="A107" s="40"/>
      <c r="B107" s="41"/>
      <c r="C107" s="215" t="s">
        <v>193</v>
      </c>
      <c r="D107" s="215" t="s">
        <v>163</v>
      </c>
      <c r="E107" s="216" t="s">
        <v>826</v>
      </c>
      <c r="F107" s="217" t="s">
        <v>827</v>
      </c>
      <c r="G107" s="218" t="s">
        <v>241</v>
      </c>
      <c r="H107" s="219">
        <v>129.25</v>
      </c>
      <c r="I107" s="220"/>
      <c r="J107" s="221">
        <f>ROUND(I107*H107,2)</f>
        <v>0</v>
      </c>
      <c r="K107" s="217" t="s">
        <v>185</v>
      </c>
      <c r="L107" s="46"/>
      <c r="M107" s="222" t="s">
        <v>19</v>
      </c>
      <c r="N107" s="223" t="s">
        <v>43</v>
      </c>
      <c r="O107" s="86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6" t="s">
        <v>167</v>
      </c>
      <c r="AT107" s="226" t="s">
        <v>163</v>
      </c>
      <c r="AU107" s="226" t="s">
        <v>81</v>
      </c>
      <c r="AY107" s="19" t="s">
        <v>161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19" t="s">
        <v>79</v>
      </c>
      <c r="BK107" s="227">
        <f>ROUND(I107*H107,2)</f>
        <v>0</v>
      </c>
      <c r="BL107" s="19" t="s">
        <v>167</v>
      </c>
      <c r="BM107" s="226" t="s">
        <v>828</v>
      </c>
    </row>
    <row r="108" s="2" customFormat="1">
      <c r="A108" s="40"/>
      <c r="B108" s="41"/>
      <c r="C108" s="42"/>
      <c r="D108" s="254" t="s">
        <v>187</v>
      </c>
      <c r="E108" s="42"/>
      <c r="F108" s="255" t="s">
        <v>829</v>
      </c>
      <c r="G108" s="42"/>
      <c r="H108" s="42"/>
      <c r="I108" s="230"/>
      <c r="J108" s="42"/>
      <c r="K108" s="42"/>
      <c r="L108" s="46"/>
      <c r="M108" s="231"/>
      <c r="N108" s="232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187</v>
      </c>
      <c r="AU108" s="19" t="s">
        <v>81</v>
      </c>
    </row>
    <row r="109" s="14" customFormat="1">
      <c r="A109" s="14"/>
      <c r="B109" s="243"/>
      <c r="C109" s="244"/>
      <c r="D109" s="228" t="s">
        <v>175</v>
      </c>
      <c r="E109" s="245" t="s">
        <v>19</v>
      </c>
      <c r="F109" s="246" t="s">
        <v>830</v>
      </c>
      <c r="G109" s="244"/>
      <c r="H109" s="247">
        <v>129.25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3" t="s">
        <v>175</v>
      </c>
      <c r="AU109" s="253" t="s">
        <v>81</v>
      </c>
      <c r="AV109" s="14" t="s">
        <v>81</v>
      </c>
      <c r="AW109" s="14" t="s">
        <v>33</v>
      </c>
      <c r="AX109" s="14" t="s">
        <v>79</v>
      </c>
      <c r="AY109" s="253" t="s">
        <v>161</v>
      </c>
    </row>
    <row r="110" s="2" customFormat="1" ht="33" customHeight="1">
      <c r="A110" s="40"/>
      <c r="B110" s="41"/>
      <c r="C110" s="215" t="s">
        <v>200</v>
      </c>
      <c r="D110" s="215" t="s">
        <v>163</v>
      </c>
      <c r="E110" s="216" t="s">
        <v>171</v>
      </c>
      <c r="F110" s="217" t="s">
        <v>172</v>
      </c>
      <c r="G110" s="218" t="s">
        <v>173</v>
      </c>
      <c r="H110" s="219">
        <v>386.94999999999999</v>
      </c>
      <c r="I110" s="220"/>
      <c r="J110" s="221">
        <f>ROUND(I110*H110,2)</f>
        <v>0</v>
      </c>
      <c r="K110" s="217" t="s">
        <v>19</v>
      </c>
      <c r="L110" s="46"/>
      <c r="M110" s="222" t="s">
        <v>19</v>
      </c>
      <c r="N110" s="223" t="s">
        <v>43</v>
      </c>
      <c r="O110" s="86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6" t="s">
        <v>167</v>
      </c>
      <c r="AT110" s="226" t="s">
        <v>163</v>
      </c>
      <c r="AU110" s="226" t="s">
        <v>81</v>
      </c>
      <c r="AY110" s="19" t="s">
        <v>161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19" t="s">
        <v>79</v>
      </c>
      <c r="BK110" s="227">
        <f>ROUND(I110*H110,2)</f>
        <v>0</v>
      </c>
      <c r="BL110" s="19" t="s">
        <v>167</v>
      </c>
      <c r="BM110" s="226" t="s">
        <v>174</v>
      </c>
    </row>
    <row r="111" s="13" customFormat="1">
      <c r="A111" s="13"/>
      <c r="B111" s="233"/>
      <c r="C111" s="234"/>
      <c r="D111" s="228" t="s">
        <v>175</v>
      </c>
      <c r="E111" s="235" t="s">
        <v>19</v>
      </c>
      <c r="F111" s="236" t="s">
        <v>176</v>
      </c>
      <c r="G111" s="234"/>
      <c r="H111" s="235" t="s">
        <v>19</v>
      </c>
      <c r="I111" s="237"/>
      <c r="J111" s="234"/>
      <c r="K111" s="234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175</v>
      </c>
      <c r="AU111" s="242" t="s">
        <v>81</v>
      </c>
      <c r="AV111" s="13" t="s">
        <v>79</v>
      </c>
      <c r="AW111" s="13" t="s">
        <v>33</v>
      </c>
      <c r="AX111" s="13" t="s">
        <v>72</v>
      </c>
      <c r="AY111" s="242" t="s">
        <v>161</v>
      </c>
    </row>
    <row r="112" s="13" customFormat="1">
      <c r="A112" s="13"/>
      <c r="B112" s="233"/>
      <c r="C112" s="234"/>
      <c r="D112" s="228" t="s">
        <v>175</v>
      </c>
      <c r="E112" s="235" t="s">
        <v>19</v>
      </c>
      <c r="F112" s="236" t="s">
        <v>831</v>
      </c>
      <c r="G112" s="234"/>
      <c r="H112" s="235" t="s">
        <v>19</v>
      </c>
      <c r="I112" s="237"/>
      <c r="J112" s="234"/>
      <c r="K112" s="234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175</v>
      </c>
      <c r="AU112" s="242" t="s">
        <v>81</v>
      </c>
      <c r="AV112" s="13" t="s">
        <v>79</v>
      </c>
      <c r="AW112" s="13" t="s">
        <v>33</v>
      </c>
      <c r="AX112" s="13" t="s">
        <v>72</v>
      </c>
      <c r="AY112" s="242" t="s">
        <v>161</v>
      </c>
    </row>
    <row r="113" s="14" customFormat="1">
      <c r="A113" s="14"/>
      <c r="B113" s="243"/>
      <c r="C113" s="244"/>
      <c r="D113" s="228" t="s">
        <v>175</v>
      </c>
      <c r="E113" s="245" t="s">
        <v>120</v>
      </c>
      <c r="F113" s="246" t="s">
        <v>832</v>
      </c>
      <c r="G113" s="244"/>
      <c r="H113" s="247">
        <v>386.94999999999999</v>
      </c>
      <c r="I113" s="248"/>
      <c r="J113" s="244"/>
      <c r="K113" s="244"/>
      <c r="L113" s="249"/>
      <c r="M113" s="250"/>
      <c r="N113" s="251"/>
      <c r="O113" s="251"/>
      <c r="P113" s="251"/>
      <c r="Q113" s="251"/>
      <c r="R113" s="251"/>
      <c r="S113" s="251"/>
      <c r="T113" s="25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3" t="s">
        <v>175</v>
      </c>
      <c r="AU113" s="253" t="s">
        <v>81</v>
      </c>
      <c r="AV113" s="14" t="s">
        <v>81</v>
      </c>
      <c r="AW113" s="14" t="s">
        <v>33</v>
      </c>
      <c r="AX113" s="14" t="s">
        <v>79</v>
      </c>
      <c r="AY113" s="253" t="s">
        <v>161</v>
      </c>
    </row>
    <row r="114" s="2" customFormat="1" ht="33" customHeight="1">
      <c r="A114" s="40"/>
      <c r="B114" s="41"/>
      <c r="C114" s="215" t="s">
        <v>206</v>
      </c>
      <c r="D114" s="215" t="s">
        <v>163</v>
      </c>
      <c r="E114" s="216" t="s">
        <v>179</v>
      </c>
      <c r="F114" s="217" t="s">
        <v>180</v>
      </c>
      <c r="G114" s="218" t="s">
        <v>173</v>
      </c>
      <c r="H114" s="219">
        <v>386.94999999999999</v>
      </c>
      <c r="I114" s="220"/>
      <c r="J114" s="221">
        <f>ROUND(I114*H114,2)</f>
        <v>0</v>
      </c>
      <c r="K114" s="217" t="s">
        <v>19</v>
      </c>
      <c r="L114" s="46"/>
      <c r="M114" s="222" t="s">
        <v>19</v>
      </c>
      <c r="N114" s="223" t="s">
        <v>43</v>
      </c>
      <c r="O114" s="86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6" t="s">
        <v>167</v>
      </c>
      <c r="AT114" s="226" t="s">
        <v>163</v>
      </c>
      <c r="AU114" s="226" t="s">
        <v>81</v>
      </c>
      <c r="AY114" s="19" t="s">
        <v>161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19" t="s">
        <v>79</v>
      </c>
      <c r="BK114" s="227">
        <f>ROUND(I114*H114,2)</f>
        <v>0</v>
      </c>
      <c r="BL114" s="19" t="s">
        <v>167</v>
      </c>
      <c r="BM114" s="226" t="s">
        <v>181</v>
      </c>
    </row>
    <row r="115" s="14" customFormat="1">
      <c r="A115" s="14"/>
      <c r="B115" s="243"/>
      <c r="C115" s="244"/>
      <c r="D115" s="228" t="s">
        <v>175</v>
      </c>
      <c r="E115" s="245" t="s">
        <v>122</v>
      </c>
      <c r="F115" s="246" t="s">
        <v>833</v>
      </c>
      <c r="G115" s="244"/>
      <c r="H115" s="247">
        <v>386.94999999999999</v>
      </c>
      <c r="I115" s="248"/>
      <c r="J115" s="244"/>
      <c r="K115" s="244"/>
      <c r="L115" s="249"/>
      <c r="M115" s="250"/>
      <c r="N115" s="251"/>
      <c r="O115" s="251"/>
      <c r="P115" s="251"/>
      <c r="Q115" s="251"/>
      <c r="R115" s="251"/>
      <c r="S115" s="251"/>
      <c r="T115" s="25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3" t="s">
        <v>175</v>
      </c>
      <c r="AU115" s="253" t="s">
        <v>81</v>
      </c>
      <c r="AV115" s="14" t="s">
        <v>81</v>
      </c>
      <c r="AW115" s="14" t="s">
        <v>33</v>
      </c>
      <c r="AX115" s="14" t="s">
        <v>79</v>
      </c>
      <c r="AY115" s="253" t="s">
        <v>161</v>
      </c>
    </row>
    <row r="116" s="2" customFormat="1" ht="21.75" customHeight="1">
      <c r="A116" s="40"/>
      <c r="B116" s="41"/>
      <c r="C116" s="215" t="s">
        <v>212</v>
      </c>
      <c r="D116" s="215" t="s">
        <v>163</v>
      </c>
      <c r="E116" s="216" t="s">
        <v>556</v>
      </c>
      <c r="F116" s="217" t="s">
        <v>557</v>
      </c>
      <c r="G116" s="218" t="s">
        <v>241</v>
      </c>
      <c r="H116" s="219">
        <v>30</v>
      </c>
      <c r="I116" s="220"/>
      <c r="J116" s="221">
        <f>ROUND(I116*H116,2)</f>
        <v>0</v>
      </c>
      <c r="K116" s="217" t="s">
        <v>185</v>
      </c>
      <c r="L116" s="46"/>
      <c r="M116" s="222" t="s">
        <v>19</v>
      </c>
      <c r="N116" s="223" t="s">
        <v>43</v>
      </c>
      <c r="O116" s="86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6" t="s">
        <v>167</v>
      </c>
      <c r="AT116" s="226" t="s">
        <v>163</v>
      </c>
      <c r="AU116" s="226" t="s">
        <v>81</v>
      </c>
      <c r="AY116" s="19" t="s">
        <v>161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19" t="s">
        <v>79</v>
      </c>
      <c r="BK116" s="227">
        <f>ROUND(I116*H116,2)</f>
        <v>0</v>
      </c>
      <c r="BL116" s="19" t="s">
        <v>167</v>
      </c>
      <c r="BM116" s="226" t="s">
        <v>747</v>
      </c>
    </row>
    <row r="117" s="2" customFormat="1">
      <c r="A117" s="40"/>
      <c r="B117" s="41"/>
      <c r="C117" s="42"/>
      <c r="D117" s="254" t="s">
        <v>187</v>
      </c>
      <c r="E117" s="42"/>
      <c r="F117" s="255" t="s">
        <v>559</v>
      </c>
      <c r="G117" s="42"/>
      <c r="H117" s="42"/>
      <c r="I117" s="230"/>
      <c r="J117" s="42"/>
      <c r="K117" s="42"/>
      <c r="L117" s="46"/>
      <c r="M117" s="231"/>
      <c r="N117" s="232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187</v>
      </c>
      <c r="AU117" s="19" t="s">
        <v>81</v>
      </c>
    </row>
    <row r="118" s="2" customFormat="1" ht="21.75" customHeight="1">
      <c r="A118" s="40"/>
      <c r="B118" s="41"/>
      <c r="C118" s="215" t="s">
        <v>217</v>
      </c>
      <c r="D118" s="215" t="s">
        <v>163</v>
      </c>
      <c r="E118" s="216" t="s">
        <v>574</v>
      </c>
      <c r="F118" s="217" t="s">
        <v>575</v>
      </c>
      <c r="G118" s="218" t="s">
        <v>241</v>
      </c>
      <c r="H118" s="219">
        <v>1275</v>
      </c>
      <c r="I118" s="220"/>
      <c r="J118" s="221">
        <f>ROUND(I118*H118,2)</f>
        <v>0</v>
      </c>
      <c r="K118" s="217" t="s">
        <v>185</v>
      </c>
      <c r="L118" s="46"/>
      <c r="M118" s="222" t="s">
        <v>19</v>
      </c>
      <c r="N118" s="223" t="s">
        <v>43</v>
      </c>
      <c r="O118" s="86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6" t="s">
        <v>167</v>
      </c>
      <c r="AT118" s="226" t="s">
        <v>163</v>
      </c>
      <c r="AU118" s="226" t="s">
        <v>81</v>
      </c>
      <c r="AY118" s="19" t="s">
        <v>161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19" t="s">
        <v>79</v>
      </c>
      <c r="BK118" s="227">
        <f>ROUND(I118*H118,2)</f>
        <v>0</v>
      </c>
      <c r="BL118" s="19" t="s">
        <v>167</v>
      </c>
      <c r="BM118" s="226" t="s">
        <v>752</v>
      </c>
    </row>
    <row r="119" s="2" customFormat="1">
      <c r="A119" s="40"/>
      <c r="B119" s="41"/>
      <c r="C119" s="42"/>
      <c r="D119" s="254" t="s">
        <v>187</v>
      </c>
      <c r="E119" s="42"/>
      <c r="F119" s="255" t="s">
        <v>577</v>
      </c>
      <c r="G119" s="42"/>
      <c r="H119" s="42"/>
      <c r="I119" s="230"/>
      <c r="J119" s="42"/>
      <c r="K119" s="42"/>
      <c r="L119" s="46"/>
      <c r="M119" s="231"/>
      <c r="N119" s="232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187</v>
      </c>
      <c r="AU119" s="19" t="s">
        <v>81</v>
      </c>
    </row>
    <row r="120" s="14" customFormat="1">
      <c r="A120" s="14"/>
      <c r="B120" s="243"/>
      <c r="C120" s="244"/>
      <c r="D120" s="228" t="s">
        <v>175</v>
      </c>
      <c r="E120" s="244"/>
      <c r="F120" s="246" t="s">
        <v>753</v>
      </c>
      <c r="G120" s="244"/>
      <c r="H120" s="247">
        <v>1275</v>
      </c>
      <c r="I120" s="248"/>
      <c r="J120" s="244"/>
      <c r="K120" s="244"/>
      <c r="L120" s="249"/>
      <c r="M120" s="250"/>
      <c r="N120" s="251"/>
      <c r="O120" s="251"/>
      <c r="P120" s="251"/>
      <c r="Q120" s="251"/>
      <c r="R120" s="251"/>
      <c r="S120" s="251"/>
      <c r="T120" s="252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3" t="s">
        <v>175</v>
      </c>
      <c r="AU120" s="253" t="s">
        <v>81</v>
      </c>
      <c r="AV120" s="14" t="s">
        <v>81</v>
      </c>
      <c r="AW120" s="14" t="s">
        <v>4</v>
      </c>
      <c r="AX120" s="14" t="s">
        <v>79</v>
      </c>
      <c r="AY120" s="253" t="s">
        <v>161</v>
      </c>
    </row>
    <row r="121" s="2" customFormat="1" ht="24.15" customHeight="1">
      <c r="A121" s="40"/>
      <c r="B121" s="41"/>
      <c r="C121" s="215" t="s">
        <v>225</v>
      </c>
      <c r="D121" s="215" t="s">
        <v>163</v>
      </c>
      <c r="E121" s="216" t="s">
        <v>585</v>
      </c>
      <c r="F121" s="217" t="s">
        <v>586</v>
      </c>
      <c r="G121" s="218" t="s">
        <v>228</v>
      </c>
      <c r="H121" s="219">
        <v>1.425</v>
      </c>
      <c r="I121" s="220"/>
      <c r="J121" s="221">
        <f>ROUND(I121*H121,2)</f>
        <v>0</v>
      </c>
      <c r="K121" s="217" t="s">
        <v>19</v>
      </c>
      <c r="L121" s="46"/>
      <c r="M121" s="222" t="s">
        <v>19</v>
      </c>
      <c r="N121" s="223" t="s">
        <v>43</v>
      </c>
      <c r="O121" s="86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6" t="s">
        <v>167</v>
      </c>
      <c r="AT121" s="226" t="s">
        <v>163</v>
      </c>
      <c r="AU121" s="226" t="s">
        <v>81</v>
      </c>
      <c r="AY121" s="19" t="s">
        <v>161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19" t="s">
        <v>79</v>
      </c>
      <c r="BK121" s="227">
        <f>ROUND(I121*H121,2)</f>
        <v>0</v>
      </c>
      <c r="BL121" s="19" t="s">
        <v>167</v>
      </c>
      <c r="BM121" s="226" t="s">
        <v>754</v>
      </c>
    </row>
    <row r="122" s="2" customFormat="1" ht="37.8" customHeight="1">
      <c r="A122" s="40"/>
      <c r="B122" s="41"/>
      <c r="C122" s="215" t="s">
        <v>232</v>
      </c>
      <c r="D122" s="215" t="s">
        <v>163</v>
      </c>
      <c r="E122" s="216" t="s">
        <v>183</v>
      </c>
      <c r="F122" s="217" t="s">
        <v>184</v>
      </c>
      <c r="G122" s="218" t="s">
        <v>173</v>
      </c>
      <c r="H122" s="219">
        <v>722.28399999999999</v>
      </c>
      <c r="I122" s="220"/>
      <c r="J122" s="221">
        <f>ROUND(I122*H122,2)</f>
        <v>0</v>
      </c>
      <c r="K122" s="217" t="s">
        <v>185</v>
      </c>
      <c r="L122" s="46"/>
      <c r="M122" s="222" t="s">
        <v>19</v>
      </c>
      <c r="N122" s="223" t="s">
        <v>43</v>
      </c>
      <c r="O122" s="86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6" t="s">
        <v>167</v>
      </c>
      <c r="AT122" s="226" t="s">
        <v>163</v>
      </c>
      <c r="AU122" s="226" t="s">
        <v>81</v>
      </c>
      <c r="AY122" s="19" t="s">
        <v>161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9" t="s">
        <v>79</v>
      </c>
      <c r="BK122" s="227">
        <f>ROUND(I122*H122,2)</f>
        <v>0</v>
      </c>
      <c r="BL122" s="19" t="s">
        <v>167</v>
      </c>
      <c r="BM122" s="226" t="s">
        <v>186</v>
      </c>
    </row>
    <row r="123" s="2" customFormat="1">
      <c r="A123" s="40"/>
      <c r="B123" s="41"/>
      <c r="C123" s="42"/>
      <c r="D123" s="254" t="s">
        <v>187</v>
      </c>
      <c r="E123" s="42"/>
      <c r="F123" s="255" t="s">
        <v>188</v>
      </c>
      <c r="G123" s="42"/>
      <c r="H123" s="42"/>
      <c r="I123" s="230"/>
      <c r="J123" s="42"/>
      <c r="K123" s="42"/>
      <c r="L123" s="46"/>
      <c r="M123" s="231"/>
      <c r="N123" s="232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187</v>
      </c>
      <c r="AU123" s="19" t="s">
        <v>81</v>
      </c>
    </row>
    <row r="124" s="13" customFormat="1">
      <c r="A124" s="13"/>
      <c r="B124" s="233"/>
      <c r="C124" s="234"/>
      <c r="D124" s="228" t="s">
        <v>175</v>
      </c>
      <c r="E124" s="235" t="s">
        <v>19</v>
      </c>
      <c r="F124" s="236" t="s">
        <v>189</v>
      </c>
      <c r="G124" s="234"/>
      <c r="H124" s="235" t="s">
        <v>19</v>
      </c>
      <c r="I124" s="237"/>
      <c r="J124" s="234"/>
      <c r="K124" s="234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175</v>
      </c>
      <c r="AU124" s="242" t="s">
        <v>81</v>
      </c>
      <c r="AV124" s="13" t="s">
        <v>79</v>
      </c>
      <c r="AW124" s="13" t="s">
        <v>33</v>
      </c>
      <c r="AX124" s="13" t="s">
        <v>72</v>
      </c>
      <c r="AY124" s="242" t="s">
        <v>161</v>
      </c>
    </row>
    <row r="125" s="14" customFormat="1">
      <c r="A125" s="14"/>
      <c r="B125" s="243"/>
      <c r="C125" s="244"/>
      <c r="D125" s="228" t="s">
        <v>175</v>
      </c>
      <c r="E125" s="245" t="s">
        <v>19</v>
      </c>
      <c r="F125" s="246" t="s">
        <v>190</v>
      </c>
      <c r="G125" s="244"/>
      <c r="H125" s="247">
        <v>718.63999999999999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175</v>
      </c>
      <c r="AU125" s="253" t="s">
        <v>81</v>
      </c>
      <c r="AV125" s="14" t="s">
        <v>81</v>
      </c>
      <c r="AW125" s="14" t="s">
        <v>33</v>
      </c>
      <c r="AX125" s="14" t="s">
        <v>72</v>
      </c>
      <c r="AY125" s="253" t="s">
        <v>161</v>
      </c>
    </row>
    <row r="126" s="14" customFormat="1">
      <c r="A126" s="14"/>
      <c r="B126" s="243"/>
      <c r="C126" s="244"/>
      <c r="D126" s="228" t="s">
        <v>175</v>
      </c>
      <c r="E126" s="245" t="s">
        <v>19</v>
      </c>
      <c r="F126" s="246" t="s">
        <v>834</v>
      </c>
      <c r="G126" s="244"/>
      <c r="H126" s="247">
        <v>3.6440000000000001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175</v>
      </c>
      <c r="AU126" s="253" t="s">
        <v>81</v>
      </c>
      <c r="AV126" s="14" t="s">
        <v>81</v>
      </c>
      <c r="AW126" s="14" t="s">
        <v>33</v>
      </c>
      <c r="AX126" s="14" t="s">
        <v>72</v>
      </c>
      <c r="AY126" s="253" t="s">
        <v>161</v>
      </c>
    </row>
    <row r="127" s="15" customFormat="1">
      <c r="A127" s="15"/>
      <c r="B127" s="256"/>
      <c r="C127" s="257"/>
      <c r="D127" s="228" t="s">
        <v>175</v>
      </c>
      <c r="E127" s="258" t="s">
        <v>19</v>
      </c>
      <c r="F127" s="259" t="s">
        <v>192</v>
      </c>
      <c r="G127" s="257"/>
      <c r="H127" s="260">
        <v>722.28399999999999</v>
      </c>
      <c r="I127" s="261"/>
      <c r="J127" s="257"/>
      <c r="K127" s="257"/>
      <c r="L127" s="262"/>
      <c r="M127" s="263"/>
      <c r="N127" s="264"/>
      <c r="O127" s="264"/>
      <c r="P127" s="264"/>
      <c r="Q127" s="264"/>
      <c r="R127" s="264"/>
      <c r="S127" s="264"/>
      <c r="T127" s="26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6" t="s">
        <v>175</v>
      </c>
      <c r="AU127" s="266" t="s">
        <v>81</v>
      </c>
      <c r="AV127" s="15" t="s">
        <v>167</v>
      </c>
      <c r="AW127" s="15" t="s">
        <v>33</v>
      </c>
      <c r="AX127" s="15" t="s">
        <v>79</v>
      </c>
      <c r="AY127" s="266" t="s">
        <v>161</v>
      </c>
    </row>
    <row r="128" s="2" customFormat="1" ht="37.8" customHeight="1">
      <c r="A128" s="40"/>
      <c r="B128" s="41"/>
      <c r="C128" s="215" t="s">
        <v>238</v>
      </c>
      <c r="D128" s="215" t="s">
        <v>163</v>
      </c>
      <c r="E128" s="216" t="s">
        <v>194</v>
      </c>
      <c r="F128" s="217" t="s">
        <v>195</v>
      </c>
      <c r="G128" s="218" t="s">
        <v>173</v>
      </c>
      <c r="H128" s="219">
        <v>23.986000000000001</v>
      </c>
      <c r="I128" s="220"/>
      <c r="J128" s="221">
        <f>ROUND(I128*H128,2)</f>
        <v>0</v>
      </c>
      <c r="K128" s="217" t="s">
        <v>185</v>
      </c>
      <c r="L128" s="46"/>
      <c r="M128" s="222" t="s">
        <v>19</v>
      </c>
      <c r="N128" s="223" t="s">
        <v>43</v>
      </c>
      <c r="O128" s="86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6" t="s">
        <v>167</v>
      </c>
      <c r="AT128" s="226" t="s">
        <v>163</v>
      </c>
      <c r="AU128" s="226" t="s">
        <v>81</v>
      </c>
      <c r="AY128" s="19" t="s">
        <v>161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9" t="s">
        <v>79</v>
      </c>
      <c r="BK128" s="227">
        <f>ROUND(I128*H128,2)</f>
        <v>0</v>
      </c>
      <c r="BL128" s="19" t="s">
        <v>167</v>
      </c>
      <c r="BM128" s="226" t="s">
        <v>196</v>
      </c>
    </row>
    <row r="129" s="2" customFormat="1">
      <c r="A129" s="40"/>
      <c r="B129" s="41"/>
      <c r="C129" s="42"/>
      <c r="D129" s="254" t="s">
        <v>187</v>
      </c>
      <c r="E129" s="42"/>
      <c r="F129" s="255" t="s">
        <v>197</v>
      </c>
      <c r="G129" s="42"/>
      <c r="H129" s="42"/>
      <c r="I129" s="230"/>
      <c r="J129" s="42"/>
      <c r="K129" s="42"/>
      <c r="L129" s="46"/>
      <c r="M129" s="231"/>
      <c r="N129" s="232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187</v>
      </c>
      <c r="AU129" s="19" t="s">
        <v>81</v>
      </c>
    </row>
    <row r="130" s="13" customFormat="1">
      <c r="A130" s="13"/>
      <c r="B130" s="233"/>
      <c r="C130" s="234"/>
      <c r="D130" s="228" t="s">
        <v>175</v>
      </c>
      <c r="E130" s="235" t="s">
        <v>19</v>
      </c>
      <c r="F130" s="236" t="s">
        <v>198</v>
      </c>
      <c r="G130" s="234"/>
      <c r="H130" s="235" t="s">
        <v>19</v>
      </c>
      <c r="I130" s="237"/>
      <c r="J130" s="234"/>
      <c r="K130" s="234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175</v>
      </c>
      <c r="AU130" s="242" t="s">
        <v>81</v>
      </c>
      <c r="AV130" s="13" t="s">
        <v>79</v>
      </c>
      <c r="AW130" s="13" t="s">
        <v>33</v>
      </c>
      <c r="AX130" s="13" t="s">
        <v>72</v>
      </c>
      <c r="AY130" s="242" t="s">
        <v>161</v>
      </c>
    </row>
    <row r="131" s="14" customFormat="1">
      <c r="A131" s="14"/>
      <c r="B131" s="243"/>
      <c r="C131" s="244"/>
      <c r="D131" s="228" t="s">
        <v>175</v>
      </c>
      <c r="E131" s="245" t="s">
        <v>19</v>
      </c>
      <c r="F131" s="246" t="s">
        <v>835</v>
      </c>
      <c r="G131" s="244"/>
      <c r="H131" s="247">
        <v>23.986000000000001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175</v>
      </c>
      <c r="AU131" s="253" t="s">
        <v>81</v>
      </c>
      <c r="AV131" s="14" t="s">
        <v>81</v>
      </c>
      <c r="AW131" s="14" t="s">
        <v>33</v>
      </c>
      <c r="AX131" s="14" t="s">
        <v>72</v>
      </c>
      <c r="AY131" s="253" t="s">
        <v>161</v>
      </c>
    </row>
    <row r="132" s="15" customFormat="1">
      <c r="A132" s="15"/>
      <c r="B132" s="256"/>
      <c r="C132" s="257"/>
      <c r="D132" s="228" t="s">
        <v>175</v>
      </c>
      <c r="E132" s="258" t="s">
        <v>113</v>
      </c>
      <c r="F132" s="259" t="s">
        <v>192</v>
      </c>
      <c r="G132" s="257"/>
      <c r="H132" s="260">
        <v>23.986000000000001</v>
      </c>
      <c r="I132" s="261"/>
      <c r="J132" s="257"/>
      <c r="K132" s="257"/>
      <c r="L132" s="262"/>
      <c r="M132" s="263"/>
      <c r="N132" s="264"/>
      <c r="O132" s="264"/>
      <c r="P132" s="264"/>
      <c r="Q132" s="264"/>
      <c r="R132" s="264"/>
      <c r="S132" s="264"/>
      <c r="T132" s="26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6" t="s">
        <v>175</v>
      </c>
      <c r="AU132" s="266" t="s">
        <v>81</v>
      </c>
      <c r="AV132" s="15" t="s">
        <v>167</v>
      </c>
      <c r="AW132" s="15" t="s">
        <v>33</v>
      </c>
      <c r="AX132" s="15" t="s">
        <v>79</v>
      </c>
      <c r="AY132" s="266" t="s">
        <v>161</v>
      </c>
    </row>
    <row r="133" s="2" customFormat="1" ht="37.8" customHeight="1">
      <c r="A133" s="40"/>
      <c r="B133" s="41"/>
      <c r="C133" s="215" t="s">
        <v>245</v>
      </c>
      <c r="D133" s="215" t="s">
        <v>163</v>
      </c>
      <c r="E133" s="216" t="s">
        <v>201</v>
      </c>
      <c r="F133" s="217" t="s">
        <v>202</v>
      </c>
      <c r="G133" s="218" t="s">
        <v>173</v>
      </c>
      <c r="H133" s="219">
        <v>239.86000000000001</v>
      </c>
      <c r="I133" s="220"/>
      <c r="J133" s="221">
        <f>ROUND(I133*H133,2)</f>
        <v>0</v>
      </c>
      <c r="K133" s="217" t="s">
        <v>185</v>
      </c>
      <c r="L133" s="46"/>
      <c r="M133" s="222" t="s">
        <v>19</v>
      </c>
      <c r="N133" s="223" t="s">
        <v>43</v>
      </c>
      <c r="O133" s="86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6" t="s">
        <v>167</v>
      </c>
      <c r="AT133" s="226" t="s">
        <v>163</v>
      </c>
      <c r="AU133" s="226" t="s">
        <v>81</v>
      </c>
      <c r="AY133" s="19" t="s">
        <v>161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9" t="s">
        <v>79</v>
      </c>
      <c r="BK133" s="227">
        <f>ROUND(I133*H133,2)</f>
        <v>0</v>
      </c>
      <c r="BL133" s="19" t="s">
        <v>167</v>
      </c>
      <c r="BM133" s="226" t="s">
        <v>203</v>
      </c>
    </row>
    <row r="134" s="2" customFormat="1">
      <c r="A134" s="40"/>
      <c r="B134" s="41"/>
      <c r="C134" s="42"/>
      <c r="D134" s="254" t="s">
        <v>187</v>
      </c>
      <c r="E134" s="42"/>
      <c r="F134" s="255" t="s">
        <v>204</v>
      </c>
      <c r="G134" s="42"/>
      <c r="H134" s="42"/>
      <c r="I134" s="230"/>
      <c r="J134" s="42"/>
      <c r="K134" s="42"/>
      <c r="L134" s="46"/>
      <c r="M134" s="231"/>
      <c r="N134" s="232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187</v>
      </c>
      <c r="AU134" s="19" t="s">
        <v>81</v>
      </c>
    </row>
    <row r="135" s="13" customFormat="1">
      <c r="A135" s="13"/>
      <c r="B135" s="233"/>
      <c r="C135" s="234"/>
      <c r="D135" s="228" t="s">
        <v>175</v>
      </c>
      <c r="E135" s="235" t="s">
        <v>19</v>
      </c>
      <c r="F135" s="236" t="s">
        <v>198</v>
      </c>
      <c r="G135" s="234"/>
      <c r="H135" s="235" t="s">
        <v>19</v>
      </c>
      <c r="I135" s="237"/>
      <c r="J135" s="234"/>
      <c r="K135" s="234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175</v>
      </c>
      <c r="AU135" s="242" t="s">
        <v>81</v>
      </c>
      <c r="AV135" s="13" t="s">
        <v>79</v>
      </c>
      <c r="AW135" s="13" t="s">
        <v>33</v>
      </c>
      <c r="AX135" s="13" t="s">
        <v>72</v>
      </c>
      <c r="AY135" s="242" t="s">
        <v>161</v>
      </c>
    </row>
    <row r="136" s="14" customFormat="1">
      <c r="A136" s="14"/>
      <c r="B136" s="243"/>
      <c r="C136" s="244"/>
      <c r="D136" s="228" t="s">
        <v>175</v>
      </c>
      <c r="E136" s="245" t="s">
        <v>19</v>
      </c>
      <c r="F136" s="246" t="s">
        <v>835</v>
      </c>
      <c r="G136" s="244"/>
      <c r="H136" s="247">
        <v>23.986000000000001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175</v>
      </c>
      <c r="AU136" s="253" t="s">
        <v>81</v>
      </c>
      <c r="AV136" s="14" t="s">
        <v>81</v>
      </c>
      <c r="AW136" s="14" t="s">
        <v>33</v>
      </c>
      <c r="AX136" s="14" t="s">
        <v>72</v>
      </c>
      <c r="AY136" s="253" t="s">
        <v>161</v>
      </c>
    </row>
    <row r="137" s="15" customFormat="1">
      <c r="A137" s="15"/>
      <c r="B137" s="256"/>
      <c r="C137" s="257"/>
      <c r="D137" s="228" t="s">
        <v>175</v>
      </c>
      <c r="E137" s="258" t="s">
        <v>19</v>
      </c>
      <c r="F137" s="259" t="s">
        <v>192</v>
      </c>
      <c r="G137" s="257"/>
      <c r="H137" s="260">
        <v>23.986000000000001</v>
      </c>
      <c r="I137" s="261"/>
      <c r="J137" s="257"/>
      <c r="K137" s="257"/>
      <c r="L137" s="262"/>
      <c r="M137" s="263"/>
      <c r="N137" s="264"/>
      <c r="O137" s="264"/>
      <c r="P137" s="264"/>
      <c r="Q137" s="264"/>
      <c r="R137" s="264"/>
      <c r="S137" s="264"/>
      <c r="T137" s="26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6" t="s">
        <v>175</v>
      </c>
      <c r="AU137" s="266" t="s">
        <v>81</v>
      </c>
      <c r="AV137" s="15" t="s">
        <v>167</v>
      </c>
      <c r="AW137" s="15" t="s">
        <v>33</v>
      </c>
      <c r="AX137" s="15" t="s">
        <v>79</v>
      </c>
      <c r="AY137" s="266" t="s">
        <v>161</v>
      </c>
    </row>
    <row r="138" s="14" customFormat="1">
      <c r="A138" s="14"/>
      <c r="B138" s="243"/>
      <c r="C138" s="244"/>
      <c r="D138" s="228" t="s">
        <v>175</v>
      </c>
      <c r="E138" s="244"/>
      <c r="F138" s="246" t="s">
        <v>836</v>
      </c>
      <c r="G138" s="244"/>
      <c r="H138" s="247">
        <v>239.86000000000001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175</v>
      </c>
      <c r="AU138" s="253" t="s">
        <v>81</v>
      </c>
      <c r="AV138" s="14" t="s">
        <v>81</v>
      </c>
      <c r="AW138" s="14" t="s">
        <v>4</v>
      </c>
      <c r="AX138" s="14" t="s">
        <v>79</v>
      </c>
      <c r="AY138" s="253" t="s">
        <v>161</v>
      </c>
    </row>
    <row r="139" s="2" customFormat="1" ht="37.8" customHeight="1">
      <c r="A139" s="40"/>
      <c r="B139" s="41"/>
      <c r="C139" s="215" t="s">
        <v>252</v>
      </c>
      <c r="D139" s="215" t="s">
        <v>163</v>
      </c>
      <c r="E139" s="216" t="s">
        <v>207</v>
      </c>
      <c r="F139" s="217" t="s">
        <v>208</v>
      </c>
      <c r="G139" s="218" t="s">
        <v>173</v>
      </c>
      <c r="H139" s="219">
        <v>386.94999999999999</v>
      </c>
      <c r="I139" s="220"/>
      <c r="J139" s="221">
        <f>ROUND(I139*H139,2)</f>
        <v>0</v>
      </c>
      <c r="K139" s="217" t="s">
        <v>185</v>
      </c>
      <c r="L139" s="46"/>
      <c r="M139" s="222" t="s">
        <v>19</v>
      </c>
      <c r="N139" s="223" t="s">
        <v>43</v>
      </c>
      <c r="O139" s="86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6" t="s">
        <v>167</v>
      </c>
      <c r="AT139" s="226" t="s">
        <v>163</v>
      </c>
      <c r="AU139" s="226" t="s">
        <v>81</v>
      </c>
      <c r="AY139" s="19" t="s">
        <v>161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9" t="s">
        <v>79</v>
      </c>
      <c r="BK139" s="227">
        <f>ROUND(I139*H139,2)</f>
        <v>0</v>
      </c>
      <c r="BL139" s="19" t="s">
        <v>167</v>
      </c>
      <c r="BM139" s="226" t="s">
        <v>209</v>
      </c>
    </row>
    <row r="140" s="2" customFormat="1">
      <c r="A140" s="40"/>
      <c r="B140" s="41"/>
      <c r="C140" s="42"/>
      <c r="D140" s="254" t="s">
        <v>187</v>
      </c>
      <c r="E140" s="42"/>
      <c r="F140" s="255" t="s">
        <v>210</v>
      </c>
      <c r="G140" s="42"/>
      <c r="H140" s="42"/>
      <c r="I140" s="230"/>
      <c r="J140" s="42"/>
      <c r="K140" s="42"/>
      <c r="L140" s="46"/>
      <c r="M140" s="231"/>
      <c r="N140" s="232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187</v>
      </c>
      <c r="AU140" s="19" t="s">
        <v>81</v>
      </c>
    </row>
    <row r="141" s="14" customFormat="1">
      <c r="A141" s="14"/>
      <c r="B141" s="243"/>
      <c r="C141" s="244"/>
      <c r="D141" s="228" t="s">
        <v>175</v>
      </c>
      <c r="E141" s="245" t="s">
        <v>116</v>
      </c>
      <c r="F141" s="246" t="s">
        <v>211</v>
      </c>
      <c r="G141" s="244"/>
      <c r="H141" s="247">
        <v>386.94999999999999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175</v>
      </c>
      <c r="AU141" s="253" t="s">
        <v>81</v>
      </c>
      <c r="AV141" s="14" t="s">
        <v>81</v>
      </c>
      <c r="AW141" s="14" t="s">
        <v>33</v>
      </c>
      <c r="AX141" s="14" t="s">
        <v>79</v>
      </c>
      <c r="AY141" s="253" t="s">
        <v>161</v>
      </c>
    </row>
    <row r="142" s="2" customFormat="1" ht="37.8" customHeight="1">
      <c r="A142" s="40"/>
      <c r="B142" s="41"/>
      <c r="C142" s="215" t="s">
        <v>8</v>
      </c>
      <c r="D142" s="215" t="s">
        <v>163</v>
      </c>
      <c r="E142" s="216" t="s">
        <v>213</v>
      </c>
      <c r="F142" s="217" t="s">
        <v>214</v>
      </c>
      <c r="G142" s="218" t="s">
        <v>173</v>
      </c>
      <c r="H142" s="219">
        <v>386.94999999999999</v>
      </c>
      <c r="I142" s="220"/>
      <c r="J142" s="221">
        <f>ROUND(I142*H142,2)</f>
        <v>0</v>
      </c>
      <c r="K142" s="217" t="s">
        <v>185</v>
      </c>
      <c r="L142" s="46"/>
      <c r="M142" s="222" t="s">
        <v>19</v>
      </c>
      <c r="N142" s="223" t="s">
        <v>43</v>
      </c>
      <c r="O142" s="86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6" t="s">
        <v>167</v>
      </c>
      <c r="AT142" s="226" t="s">
        <v>163</v>
      </c>
      <c r="AU142" s="226" t="s">
        <v>81</v>
      </c>
      <c r="AY142" s="19" t="s">
        <v>161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9" t="s">
        <v>79</v>
      </c>
      <c r="BK142" s="227">
        <f>ROUND(I142*H142,2)</f>
        <v>0</v>
      </c>
      <c r="BL142" s="19" t="s">
        <v>167</v>
      </c>
      <c r="BM142" s="226" t="s">
        <v>215</v>
      </c>
    </row>
    <row r="143" s="2" customFormat="1">
      <c r="A143" s="40"/>
      <c r="B143" s="41"/>
      <c r="C143" s="42"/>
      <c r="D143" s="254" t="s">
        <v>187</v>
      </c>
      <c r="E143" s="42"/>
      <c r="F143" s="255" t="s">
        <v>216</v>
      </c>
      <c r="G143" s="42"/>
      <c r="H143" s="42"/>
      <c r="I143" s="230"/>
      <c r="J143" s="42"/>
      <c r="K143" s="42"/>
      <c r="L143" s="46"/>
      <c r="M143" s="231"/>
      <c r="N143" s="232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187</v>
      </c>
      <c r="AU143" s="19" t="s">
        <v>81</v>
      </c>
    </row>
    <row r="144" s="14" customFormat="1">
      <c r="A144" s="14"/>
      <c r="B144" s="243"/>
      <c r="C144" s="244"/>
      <c r="D144" s="228" t="s">
        <v>175</v>
      </c>
      <c r="E144" s="245" t="s">
        <v>19</v>
      </c>
      <c r="F144" s="246" t="s">
        <v>211</v>
      </c>
      <c r="G144" s="244"/>
      <c r="H144" s="247">
        <v>386.94999999999999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175</v>
      </c>
      <c r="AU144" s="253" t="s">
        <v>81</v>
      </c>
      <c r="AV144" s="14" t="s">
        <v>81</v>
      </c>
      <c r="AW144" s="14" t="s">
        <v>33</v>
      </c>
      <c r="AX144" s="14" t="s">
        <v>79</v>
      </c>
      <c r="AY144" s="253" t="s">
        <v>161</v>
      </c>
    </row>
    <row r="145" s="2" customFormat="1" ht="24.15" customHeight="1">
      <c r="A145" s="40"/>
      <c r="B145" s="41"/>
      <c r="C145" s="215" t="s">
        <v>263</v>
      </c>
      <c r="D145" s="215" t="s">
        <v>163</v>
      </c>
      <c r="E145" s="216" t="s">
        <v>218</v>
      </c>
      <c r="F145" s="217" t="s">
        <v>219</v>
      </c>
      <c r="G145" s="218" t="s">
        <v>173</v>
      </c>
      <c r="H145" s="219">
        <v>362.964</v>
      </c>
      <c r="I145" s="220"/>
      <c r="J145" s="221">
        <f>ROUND(I145*H145,2)</f>
        <v>0</v>
      </c>
      <c r="K145" s="217" t="s">
        <v>185</v>
      </c>
      <c r="L145" s="46"/>
      <c r="M145" s="222" t="s">
        <v>19</v>
      </c>
      <c r="N145" s="223" t="s">
        <v>43</v>
      </c>
      <c r="O145" s="86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6" t="s">
        <v>167</v>
      </c>
      <c r="AT145" s="226" t="s">
        <v>163</v>
      </c>
      <c r="AU145" s="226" t="s">
        <v>81</v>
      </c>
      <c r="AY145" s="19" t="s">
        <v>161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9" t="s">
        <v>79</v>
      </c>
      <c r="BK145" s="227">
        <f>ROUND(I145*H145,2)</f>
        <v>0</v>
      </c>
      <c r="BL145" s="19" t="s">
        <v>167</v>
      </c>
      <c r="BM145" s="226" t="s">
        <v>220</v>
      </c>
    </row>
    <row r="146" s="2" customFormat="1">
      <c r="A146" s="40"/>
      <c r="B146" s="41"/>
      <c r="C146" s="42"/>
      <c r="D146" s="254" t="s">
        <v>187</v>
      </c>
      <c r="E146" s="42"/>
      <c r="F146" s="255" t="s">
        <v>221</v>
      </c>
      <c r="G146" s="42"/>
      <c r="H146" s="42"/>
      <c r="I146" s="230"/>
      <c r="J146" s="42"/>
      <c r="K146" s="42"/>
      <c r="L146" s="46"/>
      <c r="M146" s="231"/>
      <c r="N146" s="232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187</v>
      </c>
      <c r="AU146" s="19" t="s">
        <v>81</v>
      </c>
    </row>
    <row r="147" s="13" customFormat="1">
      <c r="A147" s="13"/>
      <c r="B147" s="233"/>
      <c r="C147" s="234"/>
      <c r="D147" s="228" t="s">
        <v>175</v>
      </c>
      <c r="E147" s="235" t="s">
        <v>19</v>
      </c>
      <c r="F147" s="236" t="s">
        <v>222</v>
      </c>
      <c r="G147" s="234"/>
      <c r="H147" s="235" t="s">
        <v>19</v>
      </c>
      <c r="I147" s="237"/>
      <c r="J147" s="234"/>
      <c r="K147" s="234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175</v>
      </c>
      <c r="AU147" s="242" t="s">
        <v>81</v>
      </c>
      <c r="AV147" s="13" t="s">
        <v>79</v>
      </c>
      <c r="AW147" s="13" t="s">
        <v>33</v>
      </c>
      <c r="AX147" s="13" t="s">
        <v>72</v>
      </c>
      <c r="AY147" s="242" t="s">
        <v>161</v>
      </c>
    </row>
    <row r="148" s="14" customFormat="1">
      <c r="A148" s="14"/>
      <c r="B148" s="243"/>
      <c r="C148" s="244"/>
      <c r="D148" s="228" t="s">
        <v>175</v>
      </c>
      <c r="E148" s="245" t="s">
        <v>19</v>
      </c>
      <c r="F148" s="246" t="s">
        <v>124</v>
      </c>
      <c r="G148" s="244"/>
      <c r="H148" s="247">
        <v>359.31999999999999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175</v>
      </c>
      <c r="AU148" s="253" t="s">
        <v>81</v>
      </c>
      <c r="AV148" s="14" t="s">
        <v>81</v>
      </c>
      <c r="AW148" s="14" t="s">
        <v>33</v>
      </c>
      <c r="AX148" s="14" t="s">
        <v>72</v>
      </c>
      <c r="AY148" s="253" t="s">
        <v>161</v>
      </c>
    </row>
    <row r="149" s="13" customFormat="1">
      <c r="A149" s="13"/>
      <c r="B149" s="233"/>
      <c r="C149" s="234"/>
      <c r="D149" s="228" t="s">
        <v>175</v>
      </c>
      <c r="E149" s="235" t="s">
        <v>19</v>
      </c>
      <c r="F149" s="236" t="s">
        <v>223</v>
      </c>
      <c r="G149" s="234"/>
      <c r="H149" s="235" t="s">
        <v>19</v>
      </c>
      <c r="I149" s="237"/>
      <c r="J149" s="234"/>
      <c r="K149" s="234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175</v>
      </c>
      <c r="AU149" s="242" t="s">
        <v>81</v>
      </c>
      <c r="AV149" s="13" t="s">
        <v>79</v>
      </c>
      <c r="AW149" s="13" t="s">
        <v>33</v>
      </c>
      <c r="AX149" s="13" t="s">
        <v>72</v>
      </c>
      <c r="AY149" s="242" t="s">
        <v>161</v>
      </c>
    </row>
    <row r="150" s="14" customFormat="1">
      <c r="A150" s="14"/>
      <c r="B150" s="243"/>
      <c r="C150" s="244"/>
      <c r="D150" s="228" t="s">
        <v>175</v>
      </c>
      <c r="E150" s="245" t="s">
        <v>19</v>
      </c>
      <c r="F150" s="246" t="s">
        <v>837</v>
      </c>
      <c r="G150" s="244"/>
      <c r="H150" s="247">
        <v>3.6440000000000001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175</v>
      </c>
      <c r="AU150" s="253" t="s">
        <v>81</v>
      </c>
      <c r="AV150" s="14" t="s">
        <v>81</v>
      </c>
      <c r="AW150" s="14" t="s">
        <v>33</v>
      </c>
      <c r="AX150" s="14" t="s">
        <v>72</v>
      </c>
      <c r="AY150" s="253" t="s">
        <v>161</v>
      </c>
    </row>
    <row r="151" s="15" customFormat="1">
      <c r="A151" s="15"/>
      <c r="B151" s="256"/>
      <c r="C151" s="257"/>
      <c r="D151" s="228" t="s">
        <v>175</v>
      </c>
      <c r="E151" s="258" t="s">
        <v>19</v>
      </c>
      <c r="F151" s="259" t="s">
        <v>192</v>
      </c>
      <c r="G151" s="257"/>
      <c r="H151" s="260">
        <v>362.964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6" t="s">
        <v>175</v>
      </c>
      <c r="AU151" s="266" t="s">
        <v>81</v>
      </c>
      <c r="AV151" s="15" t="s">
        <v>167</v>
      </c>
      <c r="AW151" s="15" t="s">
        <v>33</v>
      </c>
      <c r="AX151" s="15" t="s">
        <v>79</v>
      </c>
      <c r="AY151" s="266" t="s">
        <v>161</v>
      </c>
    </row>
    <row r="152" s="2" customFormat="1" ht="24.15" customHeight="1">
      <c r="A152" s="40"/>
      <c r="B152" s="41"/>
      <c r="C152" s="215" t="s">
        <v>268</v>
      </c>
      <c r="D152" s="215" t="s">
        <v>163</v>
      </c>
      <c r="E152" s="216" t="s">
        <v>226</v>
      </c>
      <c r="F152" s="217" t="s">
        <v>227</v>
      </c>
      <c r="G152" s="218" t="s">
        <v>228</v>
      </c>
      <c r="H152" s="219">
        <v>821.87199999999996</v>
      </c>
      <c r="I152" s="220"/>
      <c r="J152" s="221">
        <f>ROUND(I152*H152,2)</f>
        <v>0</v>
      </c>
      <c r="K152" s="217" t="s">
        <v>19</v>
      </c>
      <c r="L152" s="46"/>
      <c r="M152" s="222" t="s">
        <v>19</v>
      </c>
      <c r="N152" s="223" t="s">
        <v>43</v>
      </c>
      <c r="O152" s="86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6" t="s">
        <v>167</v>
      </c>
      <c r="AT152" s="226" t="s">
        <v>163</v>
      </c>
      <c r="AU152" s="226" t="s">
        <v>81</v>
      </c>
      <c r="AY152" s="19" t="s">
        <v>161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9" t="s">
        <v>79</v>
      </c>
      <c r="BK152" s="227">
        <f>ROUND(I152*H152,2)</f>
        <v>0</v>
      </c>
      <c r="BL152" s="19" t="s">
        <v>167</v>
      </c>
      <c r="BM152" s="226" t="s">
        <v>229</v>
      </c>
    </row>
    <row r="153" s="14" customFormat="1">
      <c r="A153" s="14"/>
      <c r="B153" s="243"/>
      <c r="C153" s="244"/>
      <c r="D153" s="228" t="s">
        <v>175</v>
      </c>
      <c r="E153" s="245" t="s">
        <v>19</v>
      </c>
      <c r="F153" s="246" t="s">
        <v>230</v>
      </c>
      <c r="G153" s="244"/>
      <c r="H153" s="247">
        <v>410.93599999999998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175</v>
      </c>
      <c r="AU153" s="253" t="s">
        <v>81</v>
      </c>
      <c r="AV153" s="14" t="s">
        <v>81</v>
      </c>
      <c r="AW153" s="14" t="s">
        <v>33</v>
      </c>
      <c r="AX153" s="14" t="s">
        <v>79</v>
      </c>
      <c r="AY153" s="253" t="s">
        <v>161</v>
      </c>
    </row>
    <row r="154" s="14" customFormat="1">
      <c r="A154" s="14"/>
      <c r="B154" s="243"/>
      <c r="C154" s="244"/>
      <c r="D154" s="228" t="s">
        <v>175</v>
      </c>
      <c r="E154" s="244"/>
      <c r="F154" s="246" t="s">
        <v>838</v>
      </c>
      <c r="G154" s="244"/>
      <c r="H154" s="247">
        <v>821.87199999999996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175</v>
      </c>
      <c r="AU154" s="253" t="s">
        <v>81</v>
      </c>
      <c r="AV154" s="14" t="s">
        <v>81</v>
      </c>
      <c r="AW154" s="14" t="s">
        <v>4</v>
      </c>
      <c r="AX154" s="14" t="s">
        <v>79</v>
      </c>
      <c r="AY154" s="253" t="s">
        <v>161</v>
      </c>
    </row>
    <row r="155" s="2" customFormat="1" ht="24.15" customHeight="1">
      <c r="A155" s="40"/>
      <c r="B155" s="41"/>
      <c r="C155" s="215" t="s">
        <v>275</v>
      </c>
      <c r="D155" s="215" t="s">
        <v>163</v>
      </c>
      <c r="E155" s="216" t="s">
        <v>233</v>
      </c>
      <c r="F155" s="217" t="s">
        <v>234</v>
      </c>
      <c r="G155" s="218" t="s">
        <v>173</v>
      </c>
      <c r="H155" s="219">
        <v>359.31999999999999</v>
      </c>
      <c r="I155" s="220"/>
      <c r="J155" s="221">
        <f>ROUND(I155*H155,2)</f>
        <v>0</v>
      </c>
      <c r="K155" s="217" t="s">
        <v>185</v>
      </c>
      <c r="L155" s="46"/>
      <c r="M155" s="222" t="s">
        <v>19</v>
      </c>
      <c r="N155" s="223" t="s">
        <v>43</v>
      </c>
      <c r="O155" s="86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6" t="s">
        <v>167</v>
      </c>
      <c r="AT155" s="226" t="s">
        <v>163</v>
      </c>
      <c r="AU155" s="226" t="s">
        <v>81</v>
      </c>
      <c r="AY155" s="19" t="s">
        <v>161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9" t="s">
        <v>79</v>
      </c>
      <c r="BK155" s="227">
        <f>ROUND(I155*H155,2)</f>
        <v>0</v>
      </c>
      <c r="BL155" s="19" t="s">
        <v>167</v>
      </c>
      <c r="BM155" s="226" t="s">
        <v>235</v>
      </c>
    </row>
    <row r="156" s="2" customFormat="1">
      <c r="A156" s="40"/>
      <c r="B156" s="41"/>
      <c r="C156" s="42"/>
      <c r="D156" s="254" t="s">
        <v>187</v>
      </c>
      <c r="E156" s="42"/>
      <c r="F156" s="255" t="s">
        <v>236</v>
      </c>
      <c r="G156" s="42"/>
      <c r="H156" s="42"/>
      <c r="I156" s="230"/>
      <c r="J156" s="42"/>
      <c r="K156" s="42"/>
      <c r="L156" s="46"/>
      <c r="M156" s="231"/>
      <c r="N156" s="232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187</v>
      </c>
      <c r="AU156" s="19" t="s">
        <v>81</v>
      </c>
    </row>
    <row r="157" s="13" customFormat="1">
      <c r="A157" s="13"/>
      <c r="B157" s="233"/>
      <c r="C157" s="234"/>
      <c r="D157" s="228" t="s">
        <v>175</v>
      </c>
      <c r="E157" s="235" t="s">
        <v>19</v>
      </c>
      <c r="F157" s="236" t="s">
        <v>839</v>
      </c>
      <c r="G157" s="234"/>
      <c r="H157" s="235" t="s">
        <v>19</v>
      </c>
      <c r="I157" s="237"/>
      <c r="J157" s="234"/>
      <c r="K157" s="234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175</v>
      </c>
      <c r="AU157" s="242" t="s">
        <v>81</v>
      </c>
      <c r="AV157" s="13" t="s">
        <v>79</v>
      </c>
      <c r="AW157" s="13" t="s">
        <v>33</v>
      </c>
      <c r="AX157" s="13" t="s">
        <v>72</v>
      </c>
      <c r="AY157" s="242" t="s">
        <v>161</v>
      </c>
    </row>
    <row r="158" s="14" customFormat="1">
      <c r="A158" s="14"/>
      <c r="B158" s="243"/>
      <c r="C158" s="244"/>
      <c r="D158" s="228" t="s">
        <v>175</v>
      </c>
      <c r="E158" s="245" t="s">
        <v>124</v>
      </c>
      <c r="F158" s="246" t="s">
        <v>840</v>
      </c>
      <c r="G158" s="244"/>
      <c r="H158" s="247">
        <v>359.31999999999999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175</v>
      </c>
      <c r="AU158" s="253" t="s">
        <v>81</v>
      </c>
      <c r="AV158" s="14" t="s">
        <v>81</v>
      </c>
      <c r="AW158" s="14" t="s">
        <v>33</v>
      </c>
      <c r="AX158" s="14" t="s">
        <v>79</v>
      </c>
      <c r="AY158" s="253" t="s">
        <v>161</v>
      </c>
    </row>
    <row r="159" s="2" customFormat="1" ht="24.15" customHeight="1">
      <c r="A159" s="40"/>
      <c r="B159" s="41"/>
      <c r="C159" s="215" t="s">
        <v>280</v>
      </c>
      <c r="D159" s="215" t="s">
        <v>163</v>
      </c>
      <c r="E159" s="216" t="s">
        <v>239</v>
      </c>
      <c r="F159" s="217" t="s">
        <v>240</v>
      </c>
      <c r="G159" s="218" t="s">
        <v>241</v>
      </c>
      <c r="H159" s="219">
        <v>129.25</v>
      </c>
      <c r="I159" s="220"/>
      <c r="J159" s="221">
        <f>ROUND(I159*H159,2)</f>
        <v>0</v>
      </c>
      <c r="K159" s="217" t="s">
        <v>185</v>
      </c>
      <c r="L159" s="46"/>
      <c r="M159" s="222" t="s">
        <v>19</v>
      </c>
      <c r="N159" s="223" t="s">
        <v>43</v>
      </c>
      <c r="O159" s="86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6" t="s">
        <v>167</v>
      </c>
      <c r="AT159" s="226" t="s">
        <v>163</v>
      </c>
      <c r="AU159" s="226" t="s">
        <v>81</v>
      </c>
      <c r="AY159" s="19" t="s">
        <v>161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9" t="s">
        <v>79</v>
      </c>
      <c r="BK159" s="227">
        <f>ROUND(I159*H159,2)</f>
        <v>0</v>
      </c>
      <c r="BL159" s="19" t="s">
        <v>167</v>
      </c>
      <c r="BM159" s="226" t="s">
        <v>242</v>
      </c>
    </row>
    <row r="160" s="2" customFormat="1">
      <c r="A160" s="40"/>
      <c r="B160" s="41"/>
      <c r="C160" s="42"/>
      <c r="D160" s="254" t="s">
        <v>187</v>
      </c>
      <c r="E160" s="42"/>
      <c r="F160" s="255" t="s">
        <v>243</v>
      </c>
      <c r="G160" s="42"/>
      <c r="H160" s="42"/>
      <c r="I160" s="230"/>
      <c r="J160" s="42"/>
      <c r="K160" s="42"/>
      <c r="L160" s="46"/>
      <c r="M160" s="231"/>
      <c r="N160" s="232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187</v>
      </c>
      <c r="AU160" s="19" t="s">
        <v>81</v>
      </c>
    </row>
    <row r="161" s="14" customFormat="1">
      <c r="A161" s="14"/>
      <c r="B161" s="243"/>
      <c r="C161" s="244"/>
      <c r="D161" s="228" t="s">
        <v>175</v>
      </c>
      <c r="E161" s="245" t="s">
        <v>19</v>
      </c>
      <c r="F161" s="246" t="s">
        <v>841</v>
      </c>
      <c r="G161" s="244"/>
      <c r="H161" s="247">
        <v>129.25</v>
      </c>
      <c r="I161" s="248"/>
      <c r="J161" s="244"/>
      <c r="K161" s="244"/>
      <c r="L161" s="249"/>
      <c r="M161" s="250"/>
      <c r="N161" s="251"/>
      <c r="O161" s="251"/>
      <c r="P161" s="251"/>
      <c r="Q161" s="251"/>
      <c r="R161" s="251"/>
      <c r="S161" s="251"/>
      <c r="T161" s="25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3" t="s">
        <v>175</v>
      </c>
      <c r="AU161" s="253" t="s">
        <v>81</v>
      </c>
      <c r="AV161" s="14" t="s">
        <v>81</v>
      </c>
      <c r="AW161" s="14" t="s">
        <v>33</v>
      </c>
      <c r="AX161" s="14" t="s">
        <v>79</v>
      </c>
      <c r="AY161" s="253" t="s">
        <v>161</v>
      </c>
    </row>
    <row r="162" s="2" customFormat="1" ht="16.5" customHeight="1">
      <c r="A162" s="40"/>
      <c r="B162" s="41"/>
      <c r="C162" s="267" t="s">
        <v>287</v>
      </c>
      <c r="D162" s="267" t="s">
        <v>246</v>
      </c>
      <c r="E162" s="268" t="s">
        <v>247</v>
      </c>
      <c r="F162" s="269" t="s">
        <v>248</v>
      </c>
      <c r="G162" s="270" t="s">
        <v>228</v>
      </c>
      <c r="H162" s="271">
        <v>34.898000000000003</v>
      </c>
      <c r="I162" s="272"/>
      <c r="J162" s="273">
        <f>ROUND(I162*H162,2)</f>
        <v>0</v>
      </c>
      <c r="K162" s="269" t="s">
        <v>185</v>
      </c>
      <c r="L162" s="274"/>
      <c r="M162" s="275" t="s">
        <v>19</v>
      </c>
      <c r="N162" s="276" t="s">
        <v>43</v>
      </c>
      <c r="O162" s="86"/>
      <c r="P162" s="224">
        <f>O162*H162</f>
        <v>0</v>
      </c>
      <c r="Q162" s="224">
        <v>1</v>
      </c>
      <c r="R162" s="224">
        <f>Q162*H162</f>
        <v>34.898000000000003</v>
      </c>
      <c r="S162" s="224">
        <v>0</v>
      </c>
      <c r="T162" s="225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6" t="s">
        <v>212</v>
      </c>
      <c r="AT162" s="226" t="s">
        <v>246</v>
      </c>
      <c r="AU162" s="226" t="s">
        <v>81</v>
      </c>
      <c r="AY162" s="19" t="s">
        <v>161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9" t="s">
        <v>79</v>
      </c>
      <c r="BK162" s="227">
        <f>ROUND(I162*H162,2)</f>
        <v>0</v>
      </c>
      <c r="BL162" s="19" t="s">
        <v>167</v>
      </c>
      <c r="BM162" s="226" t="s">
        <v>249</v>
      </c>
    </row>
    <row r="163" s="14" customFormat="1">
      <c r="A163" s="14"/>
      <c r="B163" s="243"/>
      <c r="C163" s="244"/>
      <c r="D163" s="228" t="s">
        <v>175</v>
      </c>
      <c r="E163" s="245" t="s">
        <v>19</v>
      </c>
      <c r="F163" s="246" t="s">
        <v>842</v>
      </c>
      <c r="G163" s="244"/>
      <c r="H163" s="247">
        <v>19.388000000000002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175</v>
      </c>
      <c r="AU163" s="253" t="s">
        <v>81</v>
      </c>
      <c r="AV163" s="14" t="s">
        <v>81</v>
      </c>
      <c r="AW163" s="14" t="s">
        <v>33</v>
      </c>
      <c r="AX163" s="14" t="s">
        <v>79</v>
      </c>
      <c r="AY163" s="253" t="s">
        <v>161</v>
      </c>
    </row>
    <row r="164" s="14" customFormat="1">
      <c r="A164" s="14"/>
      <c r="B164" s="243"/>
      <c r="C164" s="244"/>
      <c r="D164" s="228" t="s">
        <v>175</v>
      </c>
      <c r="E164" s="244"/>
      <c r="F164" s="246" t="s">
        <v>843</v>
      </c>
      <c r="G164" s="244"/>
      <c r="H164" s="247">
        <v>34.898000000000003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175</v>
      </c>
      <c r="AU164" s="253" t="s">
        <v>81</v>
      </c>
      <c r="AV164" s="14" t="s">
        <v>81</v>
      </c>
      <c r="AW164" s="14" t="s">
        <v>4</v>
      </c>
      <c r="AX164" s="14" t="s">
        <v>79</v>
      </c>
      <c r="AY164" s="253" t="s">
        <v>161</v>
      </c>
    </row>
    <row r="165" s="2" customFormat="1" ht="24.15" customHeight="1">
      <c r="A165" s="40"/>
      <c r="B165" s="41"/>
      <c r="C165" s="215" t="s">
        <v>7</v>
      </c>
      <c r="D165" s="215" t="s">
        <v>163</v>
      </c>
      <c r="E165" s="216" t="s">
        <v>253</v>
      </c>
      <c r="F165" s="217" t="s">
        <v>254</v>
      </c>
      <c r="G165" s="218" t="s">
        <v>241</v>
      </c>
      <c r="H165" s="219">
        <v>129.25</v>
      </c>
      <c r="I165" s="220"/>
      <c r="J165" s="221">
        <f>ROUND(I165*H165,2)</f>
        <v>0</v>
      </c>
      <c r="K165" s="217" t="s">
        <v>185</v>
      </c>
      <c r="L165" s="46"/>
      <c r="M165" s="222" t="s">
        <v>19</v>
      </c>
      <c r="N165" s="223" t="s">
        <v>43</v>
      </c>
      <c r="O165" s="86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6" t="s">
        <v>167</v>
      </c>
      <c r="AT165" s="226" t="s">
        <v>163</v>
      </c>
      <c r="AU165" s="226" t="s">
        <v>81</v>
      </c>
      <c r="AY165" s="19" t="s">
        <v>161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9" t="s">
        <v>79</v>
      </c>
      <c r="BK165" s="227">
        <f>ROUND(I165*H165,2)</f>
        <v>0</v>
      </c>
      <c r="BL165" s="19" t="s">
        <v>167</v>
      </c>
      <c r="BM165" s="226" t="s">
        <v>255</v>
      </c>
    </row>
    <row r="166" s="2" customFormat="1">
      <c r="A166" s="40"/>
      <c r="B166" s="41"/>
      <c r="C166" s="42"/>
      <c r="D166" s="254" t="s">
        <v>187</v>
      </c>
      <c r="E166" s="42"/>
      <c r="F166" s="255" t="s">
        <v>256</v>
      </c>
      <c r="G166" s="42"/>
      <c r="H166" s="42"/>
      <c r="I166" s="230"/>
      <c r="J166" s="42"/>
      <c r="K166" s="42"/>
      <c r="L166" s="46"/>
      <c r="M166" s="231"/>
      <c r="N166" s="232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187</v>
      </c>
      <c r="AU166" s="19" t="s">
        <v>81</v>
      </c>
    </row>
    <row r="167" s="2" customFormat="1" ht="16.5" customHeight="1">
      <c r="A167" s="40"/>
      <c r="B167" s="41"/>
      <c r="C167" s="267" t="s">
        <v>296</v>
      </c>
      <c r="D167" s="267" t="s">
        <v>246</v>
      </c>
      <c r="E167" s="268" t="s">
        <v>257</v>
      </c>
      <c r="F167" s="269" t="s">
        <v>258</v>
      </c>
      <c r="G167" s="270" t="s">
        <v>259</v>
      </c>
      <c r="H167" s="271">
        <v>2.585</v>
      </c>
      <c r="I167" s="272"/>
      <c r="J167" s="273">
        <f>ROUND(I167*H167,2)</f>
        <v>0</v>
      </c>
      <c r="K167" s="269" t="s">
        <v>185</v>
      </c>
      <c r="L167" s="274"/>
      <c r="M167" s="275" t="s">
        <v>19</v>
      </c>
      <c r="N167" s="276" t="s">
        <v>43</v>
      </c>
      <c r="O167" s="86"/>
      <c r="P167" s="224">
        <f>O167*H167</f>
        <v>0</v>
      </c>
      <c r="Q167" s="224">
        <v>0.001</v>
      </c>
      <c r="R167" s="224">
        <f>Q167*H167</f>
        <v>0.0025850000000000001</v>
      </c>
      <c r="S167" s="224">
        <v>0</v>
      </c>
      <c r="T167" s="225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6" t="s">
        <v>212</v>
      </c>
      <c r="AT167" s="226" t="s">
        <v>246</v>
      </c>
      <c r="AU167" s="226" t="s">
        <v>81</v>
      </c>
      <c r="AY167" s="19" t="s">
        <v>161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9" t="s">
        <v>79</v>
      </c>
      <c r="BK167" s="227">
        <f>ROUND(I167*H167,2)</f>
        <v>0</v>
      </c>
      <c r="BL167" s="19" t="s">
        <v>167</v>
      </c>
      <c r="BM167" s="226" t="s">
        <v>260</v>
      </c>
    </row>
    <row r="168" s="14" customFormat="1">
      <c r="A168" s="14"/>
      <c r="B168" s="243"/>
      <c r="C168" s="244"/>
      <c r="D168" s="228" t="s">
        <v>175</v>
      </c>
      <c r="E168" s="244"/>
      <c r="F168" s="246" t="s">
        <v>844</v>
      </c>
      <c r="G168" s="244"/>
      <c r="H168" s="247">
        <v>2.585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175</v>
      </c>
      <c r="AU168" s="253" t="s">
        <v>81</v>
      </c>
      <c r="AV168" s="14" t="s">
        <v>81</v>
      </c>
      <c r="AW168" s="14" t="s">
        <v>4</v>
      </c>
      <c r="AX168" s="14" t="s">
        <v>79</v>
      </c>
      <c r="AY168" s="253" t="s">
        <v>161</v>
      </c>
    </row>
    <row r="169" s="12" customFormat="1" ht="22.8" customHeight="1">
      <c r="A169" s="12"/>
      <c r="B169" s="199"/>
      <c r="C169" s="200"/>
      <c r="D169" s="201" t="s">
        <v>71</v>
      </c>
      <c r="E169" s="213" t="s">
        <v>81</v>
      </c>
      <c r="F169" s="213" t="s">
        <v>262</v>
      </c>
      <c r="G169" s="200"/>
      <c r="H169" s="200"/>
      <c r="I169" s="203"/>
      <c r="J169" s="214">
        <f>BK169</f>
        <v>0</v>
      </c>
      <c r="K169" s="200"/>
      <c r="L169" s="205"/>
      <c r="M169" s="206"/>
      <c r="N169" s="207"/>
      <c r="O169" s="207"/>
      <c r="P169" s="208">
        <f>SUM(P170:P190)</f>
        <v>0</v>
      </c>
      <c r="Q169" s="207"/>
      <c r="R169" s="208">
        <f>SUM(R170:R190)</f>
        <v>89.81935519999999</v>
      </c>
      <c r="S169" s="207"/>
      <c r="T169" s="209">
        <f>SUM(T170:T190)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0" t="s">
        <v>79</v>
      </c>
      <c r="AT169" s="211" t="s">
        <v>71</v>
      </c>
      <c r="AU169" s="211" t="s">
        <v>79</v>
      </c>
      <c r="AY169" s="210" t="s">
        <v>161</v>
      </c>
      <c r="BK169" s="212">
        <f>SUM(BK170:BK190)</f>
        <v>0</v>
      </c>
    </row>
    <row r="170" s="2" customFormat="1" ht="24.15" customHeight="1">
      <c r="A170" s="40"/>
      <c r="B170" s="41"/>
      <c r="C170" s="215" t="s">
        <v>305</v>
      </c>
      <c r="D170" s="215" t="s">
        <v>163</v>
      </c>
      <c r="E170" s="216" t="s">
        <v>264</v>
      </c>
      <c r="F170" s="217" t="s">
        <v>265</v>
      </c>
      <c r="G170" s="218" t="s">
        <v>173</v>
      </c>
      <c r="H170" s="219">
        <v>48.299999999999997</v>
      </c>
      <c r="I170" s="220"/>
      <c r="J170" s="221">
        <f>ROUND(I170*H170,2)</f>
        <v>0</v>
      </c>
      <c r="K170" s="217" t="s">
        <v>19</v>
      </c>
      <c r="L170" s="46"/>
      <c r="M170" s="222" t="s">
        <v>19</v>
      </c>
      <c r="N170" s="223" t="s">
        <v>43</v>
      </c>
      <c r="O170" s="86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6" t="s">
        <v>167</v>
      </c>
      <c r="AT170" s="226" t="s">
        <v>163</v>
      </c>
      <c r="AU170" s="226" t="s">
        <v>81</v>
      </c>
      <c r="AY170" s="19" t="s">
        <v>161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9" t="s">
        <v>79</v>
      </c>
      <c r="BK170" s="227">
        <f>ROUND(I170*H170,2)</f>
        <v>0</v>
      </c>
      <c r="BL170" s="19" t="s">
        <v>167</v>
      </c>
      <c r="BM170" s="226" t="s">
        <v>601</v>
      </c>
    </row>
    <row r="171" s="14" customFormat="1">
      <c r="A171" s="14"/>
      <c r="B171" s="243"/>
      <c r="C171" s="244"/>
      <c r="D171" s="228" t="s">
        <v>175</v>
      </c>
      <c r="E171" s="245" t="s">
        <v>19</v>
      </c>
      <c r="F171" s="246" t="s">
        <v>845</v>
      </c>
      <c r="G171" s="244"/>
      <c r="H171" s="247">
        <v>48.299999999999997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175</v>
      </c>
      <c r="AU171" s="253" t="s">
        <v>81</v>
      </c>
      <c r="AV171" s="14" t="s">
        <v>81</v>
      </c>
      <c r="AW171" s="14" t="s">
        <v>33</v>
      </c>
      <c r="AX171" s="14" t="s">
        <v>79</v>
      </c>
      <c r="AY171" s="253" t="s">
        <v>161</v>
      </c>
    </row>
    <row r="172" s="2" customFormat="1" ht="24.15" customHeight="1">
      <c r="A172" s="40"/>
      <c r="B172" s="41"/>
      <c r="C172" s="215" t="s">
        <v>312</v>
      </c>
      <c r="D172" s="215" t="s">
        <v>163</v>
      </c>
      <c r="E172" s="216" t="s">
        <v>269</v>
      </c>
      <c r="F172" s="217" t="s">
        <v>270</v>
      </c>
      <c r="G172" s="218" t="s">
        <v>241</v>
      </c>
      <c r="H172" s="219">
        <v>793.5</v>
      </c>
      <c r="I172" s="220"/>
      <c r="J172" s="221">
        <f>ROUND(I172*H172,2)</f>
        <v>0</v>
      </c>
      <c r="K172" s="217" t="s">
        <v>185</v>
      </c>
      <c r="L172" s="46"/>
      <c r="M172" s="222" t="s">
        <v>19</v>
      </c>
      <c r="N172" s="223" t="s">
        <v>43</v>
      </c>
      <c r="O172" s="86"/>
      <c r="P172" s="224">
        <f>O172*H172</f>
        <v>0</v>
      </c>
      <c r="Q172" s="224">
        <v>0.00027</v>
      </c>
      <c r="R172" s="224">
        <f>Q172*H172</f>
        <v>0.21424499999999999</v>
      </c>
      <c r="S172" s="224">
        <v>0</v>
      </c>
      <c r="T172" s="225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6" t="s">
        <v>167</v>
      </c>
      <c r="AT172" s="226" t="s">
        <v>163</v>
      </c>
      <c r="AU172" s="226" t="s">
        <v>81</v>
      </c>
      <c r="AY172" s="19" t="s">
        <v>161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9" t="s">
        <v>79</v>
      </c>
      <c r="BK172" s="227">
        <f>ROUND(I172*H172,2)</f>
        <v>0</v>
      </c>
      <c r="BL172" s="19" t="s">
        <v>167</v>
      </c>
      <c r="BM172" s="226" t="s">
        <v>271</v>
      </c>
    </row>
    <row r="173" s="2" customFormat="1">
      <c r="A173" s="40"/>
      <c r="B173" s="41"/>
      <c r="C173" s="42"/>
      <c r="D173" s="254" t="s">
        <v>187</v>
      </c>
      <c r="E173" s="42"/>
      <c r="F173" s="255" t="s">
        <v>272</v>
      </c>
      <c r="G173" s="42"/>
      <c r="H173" s="42"/>
      <c r="I173" s="230"/>
      <c r="J173" s="42"/>
      <c r="K173" s="42"/>
      <c r="L173" s="46"/>
      <c r="M173" s="231"/>
      <c r="N173" s="232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187</v>
      </c>
      <c r="AU173" s="19" t="s">
        <v>81</v>
      </c>
    </row>
    <row r="174" s="13" customFormat="1">
      <c r="A174" s="13"/>
      <c r="B174" s="233"/>
      <c r="C174" s="234"/>
      <c r="D174" s="228" t="s">
        <v>175</v>
      </c>
      <c r="E174" s="235" t="s">
        <v>19</v>
      </c>
      <c r="F174" s="236" t="s">
        <v>273</v>
      </c>
      <c r="G174" s="234"/>
      <c r="H174" s="235" t="s">
        <v>19</v>
      </c>
      <c r="I174" s="237"/>
      <c r="J174" s="234"/>
      <c r="K174" s="234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175</v>
      </c>
      <c r="AU174" s="242" t="s">
        <v>81</v>
      </c>
      <c r="AV174" s="13" t="s">
        <v>79</v>
      </c>
      <c r="AW174" s="13" t="s">
        <v>33</v>
      </c>
      <c r="AX174" s="13" t="s">
        <v>72</v>
      </c>
      <c r="AY174" s="242" t="s">
        <v>161</v>
      </c>
    </row>
    <row r="175" s="14" customFormat="1">
      <c r="A175" s="14"/>
      <c r="B175" s="243"/>
      <c r="C175" s="244"/>
      <c r="D175" s="228" t="s">
        <v>175</v>
      </c>
      <c r="E175" s="245" t="s">
        <v>19</v>
      </c>
      <c r="F175" s="246" t="s">
        <v>846</v>
      </c>
      <c r="G175" s="244"/>
      <c r="H175" s="247">
        <v>793.5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3" t="s">
        <v>175</v>
      </c>
      <c r="AU175" s="253" t="s">
        <v>81</v>
      </c>
      <c r="AV175" s="14" t="s">
        <v>81</v>
      </c>
      <c r="AW175" s="14" t="s">
        <v>33</v>
      </c>
      <c r="AX175" s="14" t="s">
        <v>72</v>
      </c>
      <c r="AY175" s="253" t="s">
        <v>161</v>
      </c>
    </row>
    <row r="176" s="15" customFormat="1">
      <c r="A176" s="15"/>
      <c r="B176" s="256"/>
      <c r="C176" s="257"/>
      <c r="D176" s="228" t="s">
        <v>175</v>
      </c>
      <c r="E176" s="258" t="s">
        <v>19</v>
      </c>
      <c r="F176" s="259" t="s">
        <v>192</v>
      </c>
      <c r="G176" s="257"/>
      <c r="H176" s="260">
        <v>793.5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6" t="s">
        <v>175</v>
      </c>
      <c r="AU176" s="266" t="s">
        <v>81</v>
      </c>
      <c r="AV176" s="15" t="s">
        <v>167</v>
      </c>
      <c r="AW176" s="15" t="s">
        <v>33</v>
      </c>
      <c r="AX176" s="15" t="s">
        <v>79</v>
      </c>
      <c r="AY176" s="266" t="s">
        <v>161</v>
      </c>
    </row>
    <row r="177" s="2" customFormat="1" ht="16.5" customHeight="1">
      <c r="A177" s="40"/>
      <c r="B177" s="41"/>
      <c r="C177" s="267" t="s">
        <v>320</v>
      </c>
      <c r="D177" s="267" t="s">
        <v>246</v>
      </c>
      <c r="E177" s="268" t="s">
        <v>276</v>
      </c>
      <c r="F177" s="269" t="s">
        <v>277</v>
      </c>
      <c r="G177" s="270" t="s">
        <v>241</v>
      </c>
      <c r="H177" s="271">
        <v>952.20000000000005</v>
      </c>
      <c r="I177" s="272"/>
      <c r="J177" s="273">
        <f>ROUND(I177*H177,2)</f>
        <v>0</v>
      </c>
      <c r="K177" s="269" t="s">
        <v>185</v>
      </c>
      <c r="L177" s="274"/>
      <c r="M177" s="275" t="s">
        <v>19</v>
      </c>
      <c r="N177" s="276" t="s">
        <v>43</v>
      </c>
      <c r="O177" s="86"/>
      <c r="P177" s="224">
        <f>O177*H177</f>
        <v>0</v>
      </c>
      <c r="Q177" s="224">
        <v>0.00029999999999999997</v>
      </c>
      <c r="R177" s="224">
        <f>Q177*H177</f>
        <v>0.28565999999999997</v>
      </c>
      <c r="S177" s="224">
        <v>0</v>
      </c>
      <c r="T177" s="225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6" t="s">
        <v>212</v>
      </c>
      <c r="AT177" s="226" t="s">
        <v>246</v>
      </c>
      <c r="AU177" s="226" t="s">
        <v>81</v>
      </c>
      <c r="AY177" s="19" t="s">
        <v>161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9" t="s">
        <v>79</v>
      </c>
      <c r="BK177" s="227">
        <f>ROUND(I177*H177,2)</f>
        <v>0</v>
      </c>
      <c r="BL177" s="19" t="s">
        <v>167</v>
      </c>
      <c r="BM177" s="226" t="s">
        <v>278</v>
      </c>
    </row>
    <row r="178" s="14" customFormat="1">
      <c r="A178" s="14"/>
      <c r="B178" s="243"/>
      <c r="C178" s="244"/>
      <c r="D178" s="228" t="s">
        <v>175</v>
      </c>
      <c r="E178" s="244"/>
      <c r="F178" s="246" t="s">
        <v>847</v>
      </c>
      <c r="G178" s="244"/>
      <c r="H178" s="247">
        <v>952.20000000000005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175</v>
      </c>
      <c r="AU178" s="253" t="s">
        <v>81</v>
      </c>
      <c r="AV178" s="14" t="s">
        <v>81</v>
      </c>
      <c r="AW178" s="14" t="s">
        <v>4</v>
      </c>
      <c r="AX178" s="14" t="s">
        <v>79</v>
      </c>
      <c r="AY178" s="253" t="s">
        <v>161</v>
      </c>
    </row>
    <row r="179" s="2" customFormat="1" ht="16.5" customHeight="1">
      <c r="A179" s="40"/>
      <c r="B179" s="41"/>
      <c r="C179" s="215" t="s">
        <v>327</v>
      </c>
      <c r="D179" s="215" t="s">
        <v>163</v>
      </c>
      <c r="E179" s="216" t="s">
        <v>281</v>
      </c>
      <c r="F179" s="217" t="s">
        <v>282</v>
      </c>
      <c r="G179" s="218" t="s">
        <v>173</v>
      </c>
      <c r="H179" s="219">
        <v>38.640000000000001</v>
      </c>
      <c r="I179" s="220"/>
      <c r="J179" s="221">
        <f>ROUND(I179*H179,2)</f>
        <v>0</v>
      </c>
      <c r="K179" s="217" t="s">
        <v>185</v>
      </c>
      <c r="L179" s="46"/>
      <c r="M179" s="222" t="s">
        <v>19</v>
      </c>
      <c r="N179" s="223" t="s">
        <v>43</v>
      </c>
      <c r="O179" s="86"/>
      <c r="P179" s="224">
        <f>O179*H179</f>
        <v>0</v>
      </c>
      <c r="Q179" s="224">
        <v>2.3010199999999998</v>
      </c>
      <c r="R179" s="224">
        <f>Q179*H179</f>
        <v>88.911412799999994</v>
      </c>
      <c r="S179" s="224">
        <v>0</v>
      </c>
      <c r="T179" s="225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6" t="s">
        <v>167</v>
      </c>
      <c r="AT179" s="226" t="s">
        <v>163</v>
      </c>
      <c r="AU179" s="226" t="s">
        <v>81</v>
      </c>
      <c r="AY179" s="19" t="s">
        <v>161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9" t="s">
        <v>79</v>
      </c>
      <c r="BK179" s="227">
        <f>ROUND(I179*H179,2)</f>
        <v>0</v>
      </c>
      <c r="BL179" s="19" t="s">
        <v>167</v>
      </c>
      <c r="BM179" s="226" t="s">
        <v>283</v>
      </c>
    </row>
    <row r="180" s="2" customFormat="1">
      <c r="A180" s="40"/>
      <c r="B180" s="41"/>
      <c r="C180" s="42"/>
      <c r="D180" s="254" t="s">
        <v>187</v>
      </c>
      <c r="E180" s="42"/>
      <c r="F180" s="255" t="s">
        <v>284</v>
      </c>
      <c r="G180" s="42"/>
      <c r="H180" s="42"/>
      <c r="I180" s="230"/>
      <c r="J180" s="42"/>
      <c r="K180" s="42"/>
      <c r="L180" s="46"/>
      <c r="M180" s="231"/>
      <c r="N180" s="232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187</v>
      </c>
      <c r="AU180" s="19" t="s">
        <v>81</v>
      </c>
    </row>
    <row r="181" s="13" customFormat="1">
      <c r="A181" s="13"/>
      <c r="B181" s="233"/>
      <c r="C181" s="234"/>
      <c r="D181" s="228" t="s">
        <v>175</v>
      </c>
      <c r="E181" s="235" t="s">
        <v>19</v>
      </c>
      <c r="F181" s="236" t="s">
        <v>285</v>
      </c>
      <c r="G181" s="234"/>
      <c r="H181" s="235" t="s">
        <v>19</v>
      </c>
      <c r="I181" s="237"/>
      <c r="J181" s="234"/>
      <c r="K181" s="234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175</v>
      </c>
      <c r="AU181" s="242" t="s">
        <v>81</v>
      </c>
      <c r="AV181" s="13" t="s">
        <v>79</v>
      </c>
      <c r="AW181" s="13" t="s">
        <v>33</v>
      </c>
      <c r="AX181" s="13" t="s">
        <v>72</v>
      </c>
      <c r="AY181" s="242" t="s">
        <v>161</v>
      </c>
    </row>
    <row r="182" s="14" customFormat="1">
      <c r="A182" s="14"/>
      <c r="B182" s="243"/>
      <c r="C182" s="244"/>
      <c r="D182" s="228" t="s">
        <v>175</v>
      </c>
      <c r="E182" s="245" t="s">
        <v>19</v>
      </c>
      <c r="F182" s="246" t="s">
        <v>848</v>
      </c>
      <c r="G182" s="244"/>
      <c r="H182" s="247">
        <v>38.640000000000001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175</v>
      </c>
      <c r="AU182" s="253" t="s">
        <v>81</v>
      </c>
      <c r="AV182" s="14" t="s">
        <v>81</v>
      </c>
      <c r="AW182" s="14" t="s">
        <v>33</v>
      </c>
      <c r="AX182" s="14" t="s">
        <v>79</v>
      </c>
      <c r="AY182" s="253" t="s">
        <v>161</v>
      </c>
    </row>
    <row r="183" s="2" customFormat="1" ht="21.75" customHeight="1">
      <c r="A183" s="40"/>
      <c r="B183" s="41"/>
      <c r="C183" s="215" t="s">
        <v>332</v>
      </c>
      <c r="D183" s="215" t="s">
        <v>163</v>
      </c>
      <c r="E183" s="216" t="s">
        <v>849</v>
      </c>
      <c r="F183" s="217" t="s">
        <v>850</v>
      </c>
      <c r="G183" s="218" t="s">
        <v>290</v>
      </c>
      <c r="H183" s="219">
        <v>138</v>
      </c>
      <c r="I183" s="220"/>
      <c r="J183" s="221">
        <f>ROUND(I183*H183,2)</f>
        <v>0</v>
      </c>
      <c r="K183" s="217" t="s">
        <v>19</v>
      </c>
      <c r="L183" s="46"/>
      <c r="M183" s="222" t="s">
        <v>19</v>
      </c>
      <c r="N183" s="223" t="s">
        <v>43</v>
      </c>
      <c r="O183" s="86"/>
      <c r="P183" s="224">
        <f>O183*H183</f>
        <v>0</v>
      </c>
      <c r="Q183" s="224">
        <v>0.00048959999999999997</v>
      </c>
      <c r="R183" s="224">
        <f>Q183*H183</f>
        <v>0.067564799999999994</v>
      </c>
      <c r="S183" s="224">
        <v>0</v>
      </c>
      <c r="T183" s="225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6" t="s">
        <v>167</v>
      </c>
      <c r="AT183" s="226" t="s">
        <v>163</v>
      </c>
      <c r="AU183" s="226" t="s">
        <v>81</v>
      </c>
      <c r="AY183" s="19" t="s">
        <v>161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9" t="s">
        <v>79</v>
      </c>
      <c r="BK183" s="227">
        <f>ROUND(I183*H183,2)</f>
        <v>0</v>
      </c>
      <c r="BL183" s="19" t="s">
        <v>167</v>
      </c>
      <c r="BM183" s="226" t="s">
        <v>851</v>
      </c>
    </row>
    <row r="184" s="2" customFormat="1">
      <c r="A184" s="40"/>
      <c r="B184" s="41"/>
      <c r="C184" s="42"/>
      <c r="D184" s="228" t="s">
        <v>169</v>
      </c>
      <c r="E184" s="42"/>
      <c r="F184" s="229" t="s">
        <v>852</v>
      </c>
      <c r="G184" s="42"/>
      <c r="H184" s="42"/>
      <c r="I184" s="230"/>
      <c r="J184" s="42"/>
      <c r="K184" s="42"/>
      <c r="L184" s="46"/>
      <c r="M184" s="231"/>
      <c r="N184" s="232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169</v>
      </c>
      <c r="AU184" s="19" t="s">
        <v>81</v>
      </c>
    </row>
    <row r="185" s="2" customFormat="1" ht="16.5" customHeight="1">
      <c r="A185" s="40"/>
      <c r="B185" s="41"/>
      <c r="C185" s="215" t="s">
        <v>339</v>
      </c>
      <c r="D185" s="215" t="s">
        <v>163</v>
      </c>
      <c r="E185" s="216" t="s">
        <v>292</v>
      </c>
      <c r="F185" s="217" t="s">
        <v>293</v>
      </c>
      <c r="G185" s="218" t="s">
        <v>290</v>
      </c>
      <c r="H185" s="219">
        <v>13</v>
      </c>
      <c r="I185" s="220"/>
      <c r="J185" s="221">
        <f>ROUND(I185*H185,2)</f>
        <v>0</v>
      </c>
      <c r="K185" s="217" t="s">
        <v>19</v>
      </c>
      <c r="L185" s="46"/>
      <c r="M185" s="222" t="s">
        <v>19</v>
      </c>
      <c r="N185" s="223" t="s">
        <v>43</v>
      </c>
      <c r="O185" s="86"/>
      <c r="P185" s="224">
        <f>O185*H185</f>
        <v>0</v>
      </c>
      <c r="Q185" s="224">
        <v>0.0031800000000000001</v>
      </c>
      <c r="R185" s="224">
        <f>Q185*H185</f>
        <v>0.041340000000000002</v>
      </c>
      <c r="S185" s="224">
        <v>0</v>
      </c>
      <c r="T185" s="225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6" t="s">
        <v>167</v>
      </c>
      <c r="AT185" s="226" t="s">
        <v>163</v>
      </c>
      <c r="AU185" s="226" t="s">
        <v>81</v>
      </c>
      <c r="AY185" s="19" t="s">
        <v>161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9" t="s">
        <v>79</v>
      </c>
      <c r="BK185" s="227">
        <f>ROUND(I185*H185,2)</f>
        <v>0</v>
      </c>
      <c r="BL185" s="19" t="s">
        <v>167</v>
      </c>
      <c r="BM185" s="226" t="s">
        <v>294</v>
      </c>
    </row>
    <row r="186" s="14" customFormat="1">
      <c r="A186" s="14"/>
      <c r="B186" s="243"/>
      <c r="C186" s="244"/>
      <c r="D186" s="228" t="s">
        <v>175</v>
      </c>
      <c r="E186" s="245" t="s">
        <v>19</v>
      </c>
      <c r="F186" s="246" t="s">
        <v>853</v>
      </c>
      <c r="G186" s="244"/>
      <c r="H186" s="247">
        <v>13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175</v>
      </c>
      <c r="AU186" s="253" t="s">
        <v>81</v>
      </c>
      <c r="AV186" s="14" t="s">
        <v>81</v>
      </c>
      <c r="AW186" s="14" t="s">
        <v>33</v>
      </c>
      <c r="AX186" s="14" t="s">
        <v>79</v>
      </c>
      <c r="AY186" s="253" t="s">
        <v>161</v>
      </c>
    </row>
    <row r="187" s="2" customFormat="1" ht="16.5" customHeight="1">
      <c r="A187" s="40"/>
      <c r="B187" s="41"/>
      <c r="C187" s="215" t="s">
        <v>347</v>
      </c>
      <c r="D187" s="215" t="s">
        <v>163</v>
      </c>
      <c r="E187" s="216" t="s">
        <v>854</v>
      </c>
      <c r="F187" s="217" t="s">
        <v>855</v>
      </c>
      <c r="G187" s="218" t="s">
        <v>173</v>
      </c>
      <c r="H187" s="219">
        <v>0.13</v>
      </c>
      <c r="I187" s="220"/>
      <c r="J187" s="221">
        <f>ROUND(I187*H187,2)</f>
        <v>0</v>
      </c>
      <c r="K187" s="217" t="s">
        <v>185</v>
      </c>
      <c r="L187" s="46"/>
      <c r="M187" s="222" t="s">
        <v>19</v>
      </c>
      <c r="N187" s="223" t="s">
        <v>43</v>
      </c>
      <c r="O187" s="86"/>
      <c r="P187" s="224">
        <f>O187*H187</f>
        <v>0</v>
      </c>
      <c r="Q187" s="224">
        <v>2.3010199999999998</v>
      </c>
      <c r="R187" s="224">
        <f>Q187*H187</f>
        <v>0.29913259999999997</v>
      </c>
      <c r="S187" s="224">
        <v>0</v>
      </c>
      <c r="T187" s="225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6" t="s">
        <v>167</v>
      </c>
      <c r="AT187" s="226" t="s">
        <v>163</v>
      </c>
      <c r="AU187" s="226" t="s">
        <v>81</v>
      </c>
      <c r="AY187" s="19" t="s">
        <v>161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9" t="s">
        <v>79</v>
      </c>
      <c r="BK187" s="227">
        <f>ROUND(I187*H187,2)</f>
        <v>0</v>
      </c>
      <c r="BL187" s="19" t="s">
        <v>167</v>
      </c>
      <c r="BM187" s="226" t="s">
        <v>856</v>
      </c>
    </row>
    <row r="188" s="2" customFormat="1">
      <c r="A188" s="40"/>
      <c r="B188" s="41"/>
      <c r="C188" s="42"/>
      <c r="D188" s="254" t="s">
        <v>187</v>
      </c>
      <c r="E188" s="42"/>
      <c r="F188" s="255" t="s">
        <v>857</v>
      </c>
      <c r="G188" s="42"/>
      <c r="H188" s="42"/>
      <c r="I188" s="230"/>
      <c r="J188" s="42"/>
      <c r="K188" s="42"/>
      <c r="L188" s="46"/>
      <c r="M188" s="231"/>
      <c r="N188" s="232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187</v>
      </c>
      <c r="AU188" s="19" t="s">
        <v>81</v>
      </c>
    </row>
    <row r="189" s="13" customFormat="1">
      <c r="A189" s="13"/>
      <c r="B189" s="233"/>
      <c r="C189" s="234"/>
      <c r="D189" s="228" t="s">
        <v>175</v>
      </c>
      <c r="E189" s="235" t="s">
        <v>19</v>
      </c>
      <c r="F189" s="236" t="s">
        <v>858</v>
      </c>
      <c r="G189" s="234"/>
      <c r="H189" s="235" t="s">
        <v>19</v>
      </c>
      <c r="I189" s="237"/>
      <c r="J189" s="234"/>
      <c r="K189" s="234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175</v>
      </c>
      <c r="AU189" s="242" t="s">
        <v>81</v>
      </c>
      <c r="AV189" s="13" t="s">
        <v>79</v>
      </c>
      <c r="AW189" s="13" t="s">
        <v>33</v>
      </c>
      <c r="AX189" s="13" t="s">
        <v>72</v>
      </c>
      <c r="AY189" s="242" t="s">
        <v>161</v>
      </c>
    </row>
    <row r="190" s="14" customFormat="1">
      <c r="A190" s="14"/>
      <c r="B190" s="243"/>
      <c r="C190" s="244"/>
      <c r="D190" s="228" t="s">
        <v>175</v>
      </c>
      <c r="E190" s="245" t="s">
        <v>19</v>
      </c>
      <c r="F190" s="246" t="s">
        <v>859</v>
      </c>
      <c r="G190" s="244"/>
      <c r="H190" s="247">
        <v>0.13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175</v>
      </c>
      <c r="AU190" s="253" t="s">
        <v>81</v>
      </c>
      <c r="AV190" s="14" t="s">
        <v>81</v>
      </c>
      <c r="AW190" s="14" t="s">
        <v>33</v>
      </c>
      <c r="AX190" s="14" t="s">
        <v>79</v>
      </c>
      <c r="AY190" s="253" t="s">
        <v>161</v>
      </c>
    </row>
    <row r="191" s="12" customFormat="1" ht="22.8" customHeight="1">
      <c r="A191" s="12"/>
      <c r="B191" s="199"/>
      <c r="C191" s="200"/>
      <c r="D191" s="201" t="s">
        <v>71</v>
      </c>
      <c r="E191" s="213" t="s">
        <v>178</v>
      </c>
      <c r="F191" s="213" t="s">
        <v>304</v>
      </c>
      <c r="G191" s="200"/>
      <c r="H191" s="200"/>
      <c r="I191" s="203"/>
      <c r="J191" s="214">
        <f>BK191</f>
        <v>0</v>
      </c>
      <c r="K191" s="200"/>
      <c r="L191" s="205"/>
      <c r="M191" s="206"/>
      <c r="N191" s="207"/>
      <c r="O191" s="207"/>
      <c r="P191" s="208">
        <f>SUM(P192:P230)</f>
        <v>0</v>
      </c>
      <c r="Q191" s="207"/>
      <c r="R191" s="208">
        <f>SUM(R192:R230)</f>
        <v>516.79485022999995</v>
      </c>
      <c r="S191" s="207"/>
      <c r="T191" s="209">
        <f>SUM(T192:T230)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0" t="s">
        <v>79</v>
      </c>
      <c r="AT191" s="211" t="s">
        <v>71</v>
      </c>
      <c r="AU191" s="211" t="s">
        <v>79</v>
      </c>
      <c r="AY191" s="210" t="s">
        <v>161</v>
      </c>
      <c r="BK191" s="212">
        <f>SUM(BK192:BK230)</f>
        <v>0</v>
      </c>
    </row>
    <row r="192" s="2" customFormat="1" ht="44.25" customHeight="1">
      <c r="A192" s="40"/>
      <c r="B192" s="41"/>
      <c r="C192" s="215" t="s">
        <v>353</v>
      </c>
      <c r="D192" s="215" t="s">
        <v>163</v>
      </c>
      <c r="E192" s="216" t="s">
        <v>306</v>
      </c>
      <c r="F192" s="217" t="s">
        <v>307</v>
      </c>
      <c r="G192" s="218" t="s">
        <v>173</v>
      </c>
      <c r="H192" s="219">
        <v>162.68799999999999</v>
      </c>
      <c r="I192" s="220"/>
      <c r="J192" s="221">
        <f>ROUND(I192*H192,2)</f>
        <v>0</v>
      </c>
      <c r="K192" s="217" t="s">
        <v>185</v>
      </c>
      <c r="L192" s="46"/>
      <c r="M192" s="222" t="s">
        <v>19</v>
      </c>
      <c r="N192" s="223" t="s">
        <v>43</v>
      </c>
      <c r="O192" s="86"/>
      <c r="P192" s="224">
        <f>O192*H192</f>
        <v>0</v>
      </c>
      <c r="Q192" s="224">
        <v>3.11388</v>
      </c>
      <c r="R192" s="224">
        <f>Q192*H192</f>
        <v>506.59090943999996</v>
      </c>
      <c r="S192" s="224">
        <v>0</v>
      </c>
      <c r="T192" s="225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6" t="s">
        <v>167</v>
      </c>
      <c r="AT192" s="226" t="s">
        <v>163</v>
      </c>
      <c r="AU192" s="226" t="s">
        <v>81</v>
      </c>
      <c r="AY192" s="19" t="s">
        <v>161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9" t="s">
        <v>79</v>
      </c>
      <c r="BK192" s="227">
        <f>ROUND(I192*H192,2)</f>
        <v>0</v>
      </c>
      <c r="BL192" s="19" t="s">
        <v>167</v>
      </c>
      <c r="BM192" s="226" t="s">
        <v>308</v>
      </c>
    </row>
    <row r="193" s="2" customFormat="1">
      <c r="A193" s="40"/>
      <c r="B193" s="41"/>
      <c r="C193" s="42"/>
      <c r="D193" s="254" t="s">
        <v>187</v>
      </c>
      <c r="E193" s="42"/>
      <c r="F193" s="255" t="s">
        <v>309</v>
      </c>
      <c r="G193" s="42"/>
      <c r="H193" s="42"/>
      <c r="I193" s="230"/>
      <c r="J193" s="42"/>
      <c r="K193" s="42"/>
      <c r="L193" s="46"/>
      <c r="M193" s="231"/>
      <c r="N193" s="232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187</v>
      </c>
      <c r="AU193" s="19" t="s">
        <v>81</v>
      </c>
    </row>
    <row r="194" s="13" customFormat="1">
      <c r="A194" s="13"/>
      <c r="B194" s="233"/>
      <c r="C194" s="234"/>
      <c r="D194" s="228" t="s">
        <v>175</v>
      </c>
      <c r="E194" s="235" t="s">
        <v>19</v>
      </c>
      <c r="F194" s="236" t="s">
        <v>860</v>
      </c>
      <c r="G194" s="234"/>
      <c r="H194" s="235" t="s">
        <v>19</v>
      </c>
      <c r="I194" s="237"/>
      <c r="J194" s="234"/>
      <c r="K194" s="234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175</v>
      </c>
      <c r="AU194" s="242" t="s">
        <v>81</v>
      </c>
      <c r="AV194" s="13" t="s">
        <v>79</v>
      </c>
      <c r="AW194" s="13" t="s">
        <v>33</v>
      </c>
      <c r="AX194" s="13" t="s">
        <v>72</v>
      </c>
      <c r="AY194" s="242" t="s">
        <v>161</v>
      </c>
    </row>
    <row r="195" s="14" customFormat="1">
      <c r="A195" s="14"/>
      <c r="B195" s="243"/>
      <c r="C195" s="244"/>
      <c r="D195" s="228" t="s">
        <v>175</v>
      </c>
      <c r="E195" s="245" t="s">
        <v>19</v>
      </c>
      <c r="F195" s="246" t="s">
        <v>861</v>
      </c>
      <c r="G195" s="244"/>
      <c r="H195" s="247">
        <v>112.693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175</v>
      </c>
      <c r="AU195" s="253" t="s">
        <v>81</v>
      </c>
      <c r="AV195" s="14" t="s">
        <v>81</v>
      </c>
      <c r="AW195" s="14" t="s">
        <v>33</v>
      </c>
      <c r="AX195" s="14" t="s">
        <v>72</v>
      </c>
      <c r="AY195" s="253" t="s">
        <v>161</v>
      </c>
    </row>
    <row r="196" s="13" customFormat="1">
      <c r="A196" s="13"/>
      <c r="B196" s="233"/>
      <c r="C196" s="234"/>
      <c r="D196" s="228" t="s">
        <v>175</v>
      </c>
      <c r="E196" s="235" t="s">
        <v>19</v>
      </c>
      <c r="F196" s="236" t="s">
        <v>862</v>
      </c>
      <c r="G196" s="234"/>
      <c r="H196" s="235" t="s">
        <v>19</v>
      </c>
      <c r="I196" s="237"/>
      <c r="J196" s="234"/>
      <c r="K196" s="234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175</v>
      </c>
      <c r="AU196" s="242" t="s">
        <v>81</v>
      </c>
      <c r="AV196" s="13" t="s">
        <v>79</v>
      </c>
      <c r="AW196" s="13" t="s">
        <v>33</v>
      </c>
      <c r="AX196" s="13" t="s">
        <v>72</v>
      </c>
      <c r="AY196" s="242" t="s">
        <v>161</v>
      </c>
    </row>
    <row r="197" s="14" customFormat="1">
      <c r="A197" s="14"/>
      <c r="B197" s="243"/>
      <c r="C197" s="244"/>
      <c r="D197" s="228" t="s">
        <v>175</v>
      </c>
      <c r="E197" s="245" t="s">
        <v>19</v>
      </c>
      <c r="F197" s="246" t="s">
        <v>863</v>
      </c>
      <c r="G197" s="244"/>
      <c r="H197" s="247">
        <v>49.475000000000001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175</v>
      </c>
      <c r="AU197" s="253" t="s">
        <v>81</v>
      </c>
      <c r="AV197" s="14" t="s">
        <v>81</v>
      </c>
      <c r="AW197" s="14" t="s">
        <v>33</v>
      </c>
      <c r="AX197" s="14" t="s">
        <v>72</v>
      </c>
      <c r="AY197" s="253" t="s">
        <v>161</v>
      </c>
    </row>
    <row r="198" s="13" customFormat="1">
      <c r="A198" s="13"/>
      <c r="B198" s="233"/>
      <c r="C198" s="234"/>
      <c r="D198" s="228" t="s">
        <v>175</v>
      </c>
      <c r="E198" s="235" t="s">
        <v>19</v>
      </c>
      <c r="F198" s="236" t="s">
        <v>864</v>
      </c>
      <c r="G198" s="234"/>
      <c r="H198" s="235" t="s">
        <v>19</v>
      </c>
      <c r="I198" s="237"/>
      <c r="J198" s="234"/>
      <c r="K198" s="234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175</v>
      </c>
      <c r="AU198" s="242" t="s">
        <v>81</v>
      </c>
      <c r="AV198" s="13" t="s">
        <v>79</v>
      </c>
      <c r="AW198" s="13" t="s">
        <v>33</v>
      </c>
      <c r="AX198" s="13" t="s">
        <v>72</v>
      </c>
      <c r="AY198" s="242" t="s">
        <v>161</v>
      </c>
    </row>
    <row r="199" s="14" customFormat="1">
      <c r="A199" s="14"/>
      <c r="B199" s="243"/>
      <c r="C199" s="244"/>
      <c r="D199" s="228" t="s">
        <v>175</v>
      </c>
      <c r="E199" s="245" t="s">
        <v>19</v>
      </c>
      <c r="F199" s="246" t="s">
        <v>865</v>
      </c>
      <c r="G199" s="244"/>
      <c r="H199" s="247">
        <v>0.52000000000000002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175</v>
      </c>
      <c r="AU199" s="253" t="s">
        <v>81</v>
      </c>
      <c r="AV199" s="14" t="s">
        <v>81</v>
      </c>
      <c r="AW199" s="14" t="s">
        <v>33</v>
      </c>
      <c r="AX199" s="14" t="s">
        <v>72</v>
      </c>
      <c r="AY199" s="253" t="s">
        <v>161</v>
      </c>
    </row>
    <row r="200" s="15" customFormat="1">
      <c r="A200" s="15"/>
      <c r="B200" s="256"/>
      <c r="C200" s="257"/>
      <c r="D200" s="228" t="s">
        <v>175</v>
      </c>
      <c r="E200" s="258" t="s">
        <v>19</v>
      </c>
      <c r="F200" s="259" t="s">
        <v>192</v>
      </c>
      <c r="G200" s="257"/>
      <c r="H200" s="260">
        <v>162.68799999999999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6" t="s">
        <v>175</v>
      </c>
      <c r="AU200" s="266" t="s">
        <v>81</v>
      </c>
      <c r="AV200" s="15" t="s">
        <v>167</v>
      </c>
      <c r="AW200" s="15" t="s">
        <v>33</v>
      </c>
      <c r="AX200" s="15" t="s">
        <v>79</v>
      </c>
      <c r="AY200" s="266" t="s">
        <v>161</v>
      </c>
    </row>
    <row r="201" s="2" customFormat="1" ht="37.8" customHeight="1">
      <c r="A201" s="40"/>
      <c r="B201" s="41"/>
      <c r="C201" s="215" t="s">
        <v>359</v>
      </c>
      <c r="D201" s="215" t="s">
        <v>163</v>
      </c>
      <c r="E201" s="216" t="s">
        <v>866</v>
      </c>
      <c r="F201" s="217" t="s">
        <v>867</v>
      </c>
      <c r="G201" s="218" t="s">
        <v>173</v>
      </c>
      <c r="H201" s="219">
        <v>224.07400000000001</v>
      </c>
      <c r="I201" s="220"/>
      <c r="J201" s="221">
        <f>ROUND(I201*H201,2)</f>
        <v>0</v>
      </c>
      <c r="K201" s="217" t="s">
        <v>185</v>
      </c>
      <c r="L201" s="46"/>
      <c r="M201" s="222" t="s">
        <v>19</v>
      </c>
      <c r="N201" s="223" t="s">
        <v>43</v>
      </c>
      <c r="O201" s="86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6" t="s">
        <v>167</v>
      </c>
      <c r="AT201" s="226" t="s">
        <v>163</v>
      </c>
      <c r="AU201" s="226" t="s">
        <v>81</v>
      </c>
      <c r="AY201" s="19" t="s">
        <v>161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9" t="s">
        <v>79</v>
      </c>
      <c r="BK201" s="227">
        <f>ROUND(I201*H201,2)</f>
        <v>0</v>
      </c>
      <c r="BL201" s="19" t="s">
        <v>167</v>
      </c>
      <c r="BM201" s="226" t="s">
        <v>315</v>
      </c>
    </row>
    <row r="202" s="2" customFormat="1">
      <c r="A202" s="40"/>
      <c r="B202" s="41"/>
      <c r="C202" s="42"/>
      <c r="D202" s="254" t="s">
        <v>187</v>
      </c>
      <c r="E202" s="42"/>
      <c r="F202" s="255" t="s">
        <v>868</v>
      </c>
      <c r="G202" s="42"/>
      <c r="H202" s="42"/>
      <c r="I202" s="230"/>
      <c r="J202" s="42"/>
      <c r="K202" s="42"/>
      <c r="L202" s="46"/>
      <c r="M202" s="231"/>
      <c r="N202" s="232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187</v>
      </c>
      <c r="AU202" s="19" t="s">
        <v>81</v>
      </c>
    </row>
    <row r="203" s="13" customFormat="1">
      <c r="A203" s="13"/>
      <c r="B203" s="233"/>
      <c r="C203" s="234"/>
      <c r="D203" s="228" t="s">
        <v>175</v>
      </c>
      <c r="E203" s="235" t="s">
        <v>19</v>
      </c>
      <c r="F203" s="236" t="s">
        <v>869</v>
      </c>
      <c r="G203" s="234"/>
      <c r="H203" s="235" t="s">
        <v>19</v>
      </c>
      <c r="I203" s="237"/>
      <c r="J203" s="234"/>
      <c r="K203" s="234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175</v>
      </c>
      <c r="AU203" s="242" t="s">
        <v>81</v>
      </c>
      <c r="AV203" s="13" t="s">
        <v>79</v>
      </c>
      <c r="AW203" s="13" t="s">
        <v>33</v>
      </c>
      <c r="AX203" s="13" t="s">
        <v>72</v>
      </c>
      <c r="AY203" s="242" t="s">
        <v>161</v>
      </c>
    </row>
    <row r="204" s="13" customFormat="1">
      <c r="A204" s="13"/>
      <c r="B204" s="233"/>
      <c r="C204" s="234"/>
      <c r="D204" s="228" t="s">
        <v>175</v>
      </c>
      <c r="E204" s="235" t="s">
        <v>19</v>
      </c>
      <c r="F204" s="236" t="s">
        <v>870</v>
      </c>
      <c r="G204" s="234"/>
      <c r="H204" s="235" t="s">
        <v>19</v>
      </c>
      <c r="I204" s="237"/>
      <c r="J204" s="234"/>
      <c r="K204" s="234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175</v>
      </c>
      <c r="AU204" s="242" t="s">
        <v>81</v>
      </c>
      <c r="AV204" s="13" t="s">
        <v>79</v>
      </c>
      <c r="AW204" s="13" t="s">
        <v>33</v>
      </c>
      <c r="AX204" s="13" t="s">
        <v>72</v>
      </c>
      <c r="AY204" s="242" t="s">
        <v>161</v>
      </c>
    </row>
    <row r="205" s="14" customFormat="1">
      <c r="A205" s="14"/>
      <c r="B205" s="243"/>
      <c r="C205" s="244"/>
      <c r="D205" s="228" t="s">
        <v>175</v>
      </c>
      <c r="E205" s="245" t="s">
        <v>19</v>
      </c>
      <c r="F205" s="246" t="s">
        <v>871</v>
      </c>
      <c r="G205" s="244"/>
      <c r="H205" s="247">
        <v>95.343999999999994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175</v>
      </c>
      <c r="AU205" s="253" t="s">
        <v>81</v>
      </c>
      <c r="AV205" s="14" t="s">
        <v>81</v>
      </c>
      <c r="AW205" s="14" t="s">
        <v>33</v>
      </c>
      <c r="AX205" s="14" t="s">
        <v>72</v>
      </c>
      <c r="AY205" s="253" t="s">
        <v>161</v>
      </c>
    </row>
    <row r="206" s="14" customFormat="1">
      <c r="A206" s="14"/>
      <c r="B206" s="243"/>
      <c r="C206" s="244"/>
      <c r="D206" s="228" t="s">
        <v>175</v>
      </c>
      <c r="E206" s="245" t="s">
        <v>19</v>
      </c>
      <c r="F206" s="246" t="s">
        <v>872</v>
      </c>
      <c r="G206" s="244"/>
      <c r="H206" s="247">
        <v>127.108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175</v>
      </c>
      <c r="AU206" s="253" t="s">
        <v>81</v>
      </c>
      <c r="AV206" s="14" t="s">
        <v>81</v>
      </c>
      <c r="AW206" s="14" t="s">
        <v>33</v>
      </c>
      <c r="AX206" s="14" t="s">
        <v>72</v>
      </c>
      <c r="AY206" s="253" t="s">
        <v>161</v>
      </c>
    </row>
    <row r="207" s="13" customFormat="1">
      <c r="A207" s="13"/>
      <c r="B207" s="233"/>
      <c r="C207" s="234"/>
      <c r="D207" s="228" t="s">
        <v>175</v>
      </c>
      <c r="E207" s="235" t="s">
        <v>19</v>
      </c>
      <c r="F207" s="236" t="s">
        <v>873</v>
      </c>
      <c r="G207" s="234"/>
      <c r="H207" s="235" t="s">
        <v>19</v>
      </c>
      <c r="I207" s="237"/>
      <c r="J207" s="234"/>
      <c r="K207" s="234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175</v>
      </c>
      <c r="AU207" s="242" t="s">
        <v>81</v>
      </c>
      <c r="AV207" s="13" t="s">
        <v>79</v>
      </c>
      <c r="AW207" s="13" t="s">
        <v>33</v>
      </c>
      <c r="AX207" s="13" t="s">
        <v>72</v>
      </c>
      <c r="AY207" s="242" t="s">
        <v>161</v>
      </c>
    </row>
    <row r="208" s="14" customFormat="1">
      <c r="A208" s="14"/>
      <c r="B208" s="243"/>
      <c r="C208" s="244"/>
      <c r="D208" s="228" t="s">
        <v>175</v>
      </c>
      <c r="E208" s="245" t="s">
        <v>19</v>
      </c>
      <c r="F208" s="246" t="s">
        <v>874</v>
      </c>
      <c r="G208" s="244"/>
      <c r="H208" s="247">
        <v>0.5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175</v>
      </c>
      <c r="AU208" s="253" t="s">
        <v>81</v>
      </c>
      <c r="AV208" s="14" t="s">
        <v>81</v>
      </c>
      <c r="AW208" s="14" t="s">
        <v>33</v>
      </c>
      <c r="AX208" s="14" t="s">
        <v>72</v>
      </c>
      <c r="AY208" s="253" t="s">
        <v>161</v>
      </c>
    </row>
    <row r="209" s="14" customFormat="1">
      <c r="A209" s="14"/>
      <c r="B209" s="243"/>
      <c r="C209" s="244"/>
      <c r="D209" s="228" t="s">
        <v>175</v>
      </c>
      <c r="E209" s="245" t="s">
        <v>19</v>
      </c>
      <c r="F209" s="246" t="s">
        <v>875</v>
      </c>
      <c r="G209" s="244"/>
      <c r="H209" s="247">
        <v>1.1220000000000001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175</v>
      </c>
      <c r="AU209" s="253" t="s">
        <v>81</v>
      </c>
      <c r="AV209" s="14" t="s">
        <v>81</v>
      </c>
      <c r="AW209" s="14" t="s">
        <v>33</v>
      </c>
      <c r="AX209" s="14" t="s">
        <v>72</v>
      </c>
      <c r="AY209" s="253" t="s">
        <v>161</v>
      </c>
    </row>
    <row r="210" s="15" customFormat="1">
      <c r="A210" s="15"/>
      <c r="B210" s="256"/>
      <c r="C210" s="257"/>
      <c r="D210" s="228" t="s">
        <v>175</v>
      </c>
      <c r="E210" s="258" t="s">
        <v>19</v>
      </c>
      <c r="F210" s="259" t="s">
        <v>192</v>
      </c>
      <c r="G210" s="257"/>
      <c r="H210" s="260">
        <v>224.07400000000001</v>
      </c>
      <c r="I210" s="261"/>
      <c r="J210" s="257"/>
      <c r="K210" s="257"/>
      <c r="L210" s="262"/>
      <c r="M210" s="263"/>
      <c r="N210" s="264"/>
      <c r="O210" s="264"/>
      <c r="P210" s="264"/>
      <c r="Q210" s="264"/>
      <c r="R210" s="264"/>
      <c r="S210" s="264"/>
      <c r="T210" s="26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6" t="s">
        <v>175</v>
      </c>
      <c r="AU210" s="266" t="s">
        <v>81</v>
      </c>
      <c r="AV210" s="15" t="s">
        <v>167</v>
      </c>
      <c r="AW210" s="15" t="s">
        <v>33</v>
      </c>
      <c r="AX210" s="15" t="s">
        <v>79</v>
      </c>
      <c r="AY210" s="266" t="s">
        <v>161</v>
      </c>
    </row>
    <row r="211" s="2" customFormat="1" ht="37.8" customHeight="1">
      <c r="A211" s="40"/>
      <c r="B211" s="41"/>
      <c r="C211" s="215" t="s">
        <v>365</v>
      </c>
      <c r="D211" s="215" t="s">
        <v>163</v>
      </c>
      <c r="E211" s="216" t="s">
        <v>321</v>
      </c>
      <c r="F211" s="217" t="s">
        <v>322</v>
      </c>
      <c r="G211" s="218" t="s">
        <v>241</v>
      </c>
      <c r="H211" s="219">
        <v>414</v>
      </c>
      <c r="I211" s="220"/>
      <c r="J211" s="221">
        <f>ROUND(I211*H211,2)</f>
        <v>0</v>
      </c>
      <c r="K211" s="217" t="s">
        <v>185</v>
      </c>
      <c r="L211" s="46"/>
      <c r="M211" s="222" t="s">
        <v>19</v>
      </c>
      <c r="N211" s="223" t="s">
        <v>43</v>
      </c>
      <c r="O211" s="86"/>
      <c r="P211" s="224">
        <f>O211*H211</f>
        <v>0</v>
      </c>
      <c r="Q211" s="224">
        <v>0.0086499999999999997</v>
      </c>
      <c r="R211" s="224">
        <f>Q211*H211</f>
        <v>3.5810999999999997</v>
      </c>
      <c r="S211" s="224">
        <v>0</v>
      </c>
      <c r="T211" s="225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6" t="s">
        <v>167</v>
      </c>
      <c r="AT211" s="226" t="s">
        <v>163</v>
      </c>
      <c r="AU211" s="226" t="s">
        <v>81</v>
      </c>
      <c r="AY211" s="19" t="s">
        <v>161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9" t="s">
        <v>79</v>
      </c>
      <c r="BK211" s="227">
        <f>ROUND(I211*H211,2)</f>
        <v>0</v>
      </c>
      <c r="BL211" s="19" t="s">
        <v>167</v>
      </c>
      <c r="BM211" s="226" t="s">
        <v>323</v>
      </c>
    </row>
    <row r="212" s="2" customFormat="1">
      <c r="A212" s="40"/>
      <c r="B212" s="41"/>
      <c r="C212" s="42"/>
      <c r="D212" s="254" t="s">
        <v>187</v>
      </c>
      <c r="E212" s="42"/>
      <c r="F212" s="255" t="s">
        <v>324</v>
      </c>
      <c r="G212" s="42"/>
      <c r="H212" s="42"/>
      <c r="I212" s="230"/>
      <c r="J212" s="42"/>
      <c r="K212" s="42"/>
      <c r="L212" s="46"/>
      <c r="M212" s="231"/>
      <c r="N212" s="232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187</v>
      </c>
      <c r="AU212" s="19" t="s">
        <v>81</v>
      </c>
    </row>
    <row r="213" s="14" customFormat="1">
      <c r="A213" s="14"/>
      <c r="B213" s="243"/>
      <c r="C213" s="244"/>
      <c r="D213" s="228" t="s">
        <v>175</v>
      </c>
      <c r="E213" s="245" t="s">
        <v>19</v>
      </c>
      <c r="F213" s="246" t="s">
        <v>876</v>
      </c>
      <c r="G213" s="244"/>
      <c r="H213" s="247">
        <v>69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175</v>
      </c>
      <c r="AU213" s="253" t="s">
        <v>81</v>
      </c>
      <c r="AV213" s="14" t="s">
        <v>81</v>
      </c>
      <c r="AW213" s="14" t="s">
        <v>33</v>
      </c>
      <c r="AX213" s="14" t="s">
        <v>72</v>
      </c>
      <c r="AY213" s="253" t="s">
        <v>161</v>
      </c>
    </row>
    <row r="214" s="14" customFormat="1">
      <c r="A214" s="14"/>
      <c r="B214" s="243"/>
      <c r="C214" s="244"/>
      <c r="D214" s="228" t="s">
        <v>175</v>
      </c>
      <c r="E214" s="245" t="s">
        <v>19</v>
      </c>
      <c r="F214" s="246" t="s">
        <v>877</v>
      </c>
      <c r="G214" s="244"/>
      <c r="H214" s="247">
        <v>345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3" t="s">
        <v>175</v>
      </c>
      <c r="AU214" s="253" t="s">
        <v>81</v>
      </c>
      <c r="AV214" s="14" t="s">
        <v>81</v>
      </c>
      <c r="AW214" s="14" t="s">
        <v>33</v>
      </c>
      <c r="AX214" s="14" t="s">
        <v>72</v>
      </c>
      <c r="AY214" s="253" t="s">
        <v>161</v>
      </c>
    </row>
    <row r="215" s="15" customFormat="1">
      <c r="A215" s="15"/>
      <c r="B215" s="256"/>
      <c r="C215" s="257"/>
      <c r="D215" s="228" t="s">
        <v>175</v>
      </c>
      <c r="E215" s="258" t="s">
        <v>19</v>
      </c>
      <c r="F215" s="259" t="s">
        <v>192</v>
      </c>
      <c r="G215" s="257"/>
      <c r="H215" s="260">
        <v>414</v>
      </c>
      <c r="I215" s="261"/>
      <c r="J215" s="257"/>
      <c r="K215" s="257"/>
      <c r="L215" s="262"/>
      <c r="M215" s="263"/>
      <c r="N215" s="264"/>
      <c r="O215" s="264"/>
      <c r="P215" s="264"/>
      <c r="Q215" s="264"/>
      <c r="R215" s="264"/>
      <c r="S215" s="264"/>
      <c r="T215" s="26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6" t="s">
        <v>175</v>
      </c>
      <c r="AU215" s="266" t="s">
        <v>81</v>
      </c>
      <c r="AV215" s="15" t="s">
        <v>167</v>
      </c>
      <c r="AW215" s="15" t="s">
        <v>33</v>
      </c>
      <c r="AX215" s="15" t="s">
        <v>79</v>
      </c>
      <c r="AY215" s="266" t="s">
        <v>161</v>
      </c>
    </row>
    <row r="216" s="2" customFormat="1" ht="37.8" customHeight="1">
      <c r="A216" s="40"/>
      <c r="B216" s="41"/>
      <c r="C216" s="215" t="s">
        <v>370</v>
      </c>
      <c r="D216" s="215" t="s">
        <v>163</v>
      </c>
      <c r="E216" s="216" t="s">
        <v>328</v>
      </c>
      <c r="F216" s="217" t="s">
        <v>329</v>
      </c>
      <c r="G216" s="218" t="s">
        <v>241</v>
      </c>
      <c r="H216" s="219">
        <v>414</v>
      </c>
      <c r="I216" s="220"/>
      <c r="J216" s="221">
        <f>ROUND(I216*H216,2)</f>
        <v>0</v>
      </c>
      <c r="K216" s="217" t="s">
        <v>185</v>
      </c>
      <c r="L216" s="46"/>
      <c r="M216" s="222" t="s">
        <v>19</v>
      </c>
      <c r="N216" s="223" t="s">
        <v>43</v>
      </c>
      <c r="O216" s="86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6" t="s">
        <v>167</v>
      </c>
      <c r="AT216" s="226" t="s">
        <v>163</v>
      </c>
      <c r="AU216" s="226" t="s">
        <v>81</v>
      </c>
      <c r="AY216" s="19" t="s">
        <v>161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9" t="s">
        <v>79</v>
      </c>
      <c r="BK216" s="227">
        <f>ROUND(I216*H216,2)</f>
        <v>0</v>
      </c>
      <c r="BL216" s="19" t="s">
        <v>167</v>
      </c>
      <c r="BM216" s="226" t="s">
        <v>330</v>
      </c>
    </row>
    <row r="217" s="2" customFormat="1">
      <c r="A217" s="40"/>
      <c r="B217" s="41"/>
      <c r="C217" s="42"/>
      <c r="D217" s="254" t="s">
        <v>187</v>
      </c>
      <c r="E217" s="42"/>
      <c r="F217" s="255" t="s">
        <v>331</v>
      </c>
      <c r="G217" s="42"/>
      <c r="H217" s="42"/>
      <c r="I217" s="230"/>
      <c r="J217" s="42"/>
      <c r="K217" s="42"/>
      <c r="L217" s="46"/>
      <c r="M217" s="231"/>
      <c r="N217" s="232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187</v>
      </c>
      <c r="AU217" s="19" t="s">
        <v>81</v>
      </c>
    </row>
    <row r="218" s="2" customFormat="1" ht="44.25" customHeight="1">
      <c r="A218" s="40"/>
      <c r="B218" s="41"/>
      <c r="C218" s="215" t="s">
        <v>375</v>
      </c>
      <c r="D218" s="215" t="s">
        <v>163</v>
      </c>
      <c r="E218" s="216" t="s">
        <v>333</v>
      </c>
      <c r="F218" s="217" t="s">
        <v>334</v>
      </c>
      <c r="G218" s="218" t="s">
        <v>228</v>
      </c>
      <c r="H218" s="219">
        <v>0.40799999999999997</v>
      </c>
      <c r="I218" s="220"/>
      <c r="J218" s="221">
        <f>ROUND(I218*H218,2)</f>
        <v>0</v>
      </c>
      <c r="K218" s="217" t="s">
        <v>185</v>
      </c>
      <c r="L218" s="46"/>
      <c r="M218" s="222" t="s">
        <v>19</v>
      </c>
      <c r="N218" s="223" t="s">
        <v>43</v>
      </c>
      <c r="O218" s="86"/>
      <c r="P218" s="224">
        <f>O218*H218</f>
        <v>0</v>
      </c>
      <c r="Q218" s="224">
        <v>1.09528</v>
      </c>
      <c r="R218" s="224">
        <f>Q218*H218</f>
        <v>0.44687423999999998</v>
      </c>
      <c r="S218" s="224">
        <v>0</v>
      </c>
      <c r="T218" s="225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6" t="s">
        <v>167</v>
      </c>
      <c r="AT218" s="226" t="s">
        <v>163</v>
      </c>
      <c r="AU218" s="226" t="s">
        <v>81</v>
      </c>
      <c r="AY218" s="19" t="s">
        <v>161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9" t="s">
        <v>79</v>
      </c>
      <c r="BK218" s="227">
        <f>ROUND(I218*H218,2)</f>
        <v>0</v>
      </c>
      <c r="BL218" s="19" t="s">
        <v>167</v>
      </c>
      <c r="BM218" s="226" t="s">
        <v>335</v>
      </c>
    </row>
    <row r="219" s="2" customFormat="1">
      <c r="A219" s="40"/>
      <c r="B219" s="41"/>
      <c r="C219" s="42"/>
      <c r="D219" s="254" t="s">
        <v>187</v>
      </c>
      <c r="E219" s="42"/>
      <c r="F219" s="255" t="s">
        <v>336</v>
      </c>
      <c r="G219" s="42"/>
      <c r="H219" s="42"/>
      <c r="I219" s="230"/>
      <c r="J219" s="42"/>
      <c r="K219" s="42"/>
      <c r="L219" s="46"/>
      <c r="M219" s="231"/>
      <c r="N219" s="232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187</v>
      </c>
      <c r="AU219" s="19" t="s">
        <v>81</v>
      </c>
    </row>
    <row r="220" s="13" customFormat="1">
      <c r="A220" s="13"/>
      <c r="B220" s="233"/>
      <c r="C220" s="234"/>
      <c r="D220" s="228" t="s">
        <v>175</v>
      </c>
      <c r="E220" s="235" t="s">
        <v>19</v>
      </c>
      <c r="F220" s="236" t="s">
        <v>878</v>
      </c>
      <c r="G220" s="234"/>
      <c r="H220" s="235" t="s">
        <v>19</v>
      </c>
      <c r="I220" s="237"/>
      <c r="J220" s="234"/>
      <c r="K220" s="234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175</v>
      </c>
      <c r="AU220" s="242" t="s">
        <v>81</v>
      </c>
      <c r="AV220" s="13" t="s">
        <v>79</v>
      </c>
      <c r="AW220" s="13" t="s">
        <v>33</v>
      </c>
      <c r="AX220" s="13" t="s">
        <v>72</v>
      </c>
      <c r="AY220" s="242" t="s">
        <v>161</v>
      </c>
    </row>
    <row r="221" s="14" customFormat="1">
      <c r="A221" s="14"/>
      <c r="B221" s="243"/>
      <c r="C221" s="244"/>
      <c r="D221" s="228" t="s">
        <v>175</v>
      </c>
      <c r="E221" s="245" t="s">
        <v>19</v>
      </c>
      <c r="F221" s="246" t="s">
        <v>879</v>
      </c>
      <c r="G221" s="244"/>
      <c r="H221" s="247">
        <v>0.40100000000000002</v>
      </c>
      <c r="I221" s="248"/>
      <c r="J221" s="244"/>
      <c r="K221" s="244"/>
      <c r="L221" s="249"/>
      <c r="M221" s="250"/>
      <c r="N221" s="251"/>
      <c r="O221" s="251"/>
      <c r="P221" s="251"/>
      <c r="Q221" s="251"/>
      <c r="R221" s="251"/>
      <c r="S221" s="251"/>
      <c r="T221" s="25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3" t="s">
        <v>175</v>
      </c>
      <c r="AU221" s="253" t="s">
        <v>81</v>
      </c>
      <c r="AV221" s="14" t="s">
        <v>81</v>
      </c>
      <c r="AW221" s="14" t="s">
        <v>33</v>
      </c>
      <c r="AX221" s="14" t="s">
        <v>72</v>
      </c>
      <c r="AY221" s="253" t="s">
        <v>161</v>
      </c>
    </row>
    <row r="222" s="14" customFormat="1">
      <c r="A222" s="14"/>
      <c r="B222" s="243"/>
      <c r="C222" s="244"/>
      <c r="D222" s="228" t="s">
        <v>175</v>
      </c>
      <c r="E222" s="245" t="s">
        <v>19</v>
      </c>
      <c r="F222" s="246" t="s">
        <v>880</v>
      </c>
      <c r="G222" s="244"/>
      <c r="H222" s="247">
        <v>0.0070000000000000001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175</v>
      </c>
      <c r="AU222" s="253" t="s">
        <v>81</v>
      </c>
      <c r="AV222" s="14" t="s">
        <v>81</v>
      </c>
      <c r="AW222" s="14" t="s">
        <v>33</v>
      </c>
      <c r="AX222" s="14" t="s">
        <v>72</v>
      </c>
      <c r="AY222" s="253" t="s">
        <v>161</v>
      </c>
    </row>
    <row r="223" s="15" customFormat="1">
      <c r="A223" s="15"/>
      <c r="B223" s="256"/>
      <c r="C223" s="257"/>
      <c r="D223" s="228" t="s">
        <v>175</v>
      </c>
      <c r="E223" s="258" t="s">
        <v>19</v>
      </c>
      <c r="F223" s="259" t="s">
        <v>192</v>
      </c>
      <c r="G223" s="257"/>
      <c r="H223" s="260">
        <v>0.40799999999999997</v>
      </c>
      <c r="I223" s="261"/>
      <c r="J223" s="257"/>
      <c r="K223" s="257"/>
      <c r="L223" s="262"/>
      <c r="M223" s="263"/>
      <c r="N223" s="264"/>
      <c r="O223" s="264"/>
      <c r="P223" s="264"/>
      <c r="Q223" s="264"/>
      <c r="R223" s="264"/>
      <c r="S223" s="264"/>
      <c r="T223" s="26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6" t="s">
        <v>175</v>
      </c>
      <c r="AU223" s="266" t="s">
        <v>81</v>
      </c>
      <c r="AV223" s="15" t="s">
        <v>167</v>
      </c>
      <c r="AW223" s="15" t="s">
        <v>33</v>
      </c>
      <c r="AX223" s="15" t="s">
        <v>79</v>
      </c>
      <c r="AY223" s="266" t="s">
        <v>161</v>
      </c>
    </row>
    <row r="224" s="2" customFormat="1" ht="44.25" customHeight="1">
      <c r="A224" s="40"/>
      <c r="B224" s="41"/>
      <c r="C224" s="215" t="s">
        <v>379</v>
      </c>
      <c r="D224" s="215" t="s">
        <v>163</v>
      </c>
      <c r="E224" s="216" t="s">
        <v>340</v>
      </c>
      <c r="F224" s="217" t="s">
        <v>341</v>
      </c>
      <c r="G224" s="218" t="s">
        <v>228</v>
      </c>
      <c r="H224" s="219">
        <v>5.9409999999999998</v>
      </c>
      <c r="I224" s="220"/>
      <c r="J224" s="221">
        <f>ROUND(I224*H224,2)</f>
        <v>0</v>
      </c>
      <c r="K224" s="217" t="s">
        <v>185</v>
      </c>
      <c r="L224" s="46"/>
      <c r="M224" s="222" t="s">
        <v>19</v>
      </c>
      <c r="N224" s="223" t="s">
        <v>43</v>
      </c>
      <c r="O224" s="86"/>
      <c r="P224" s="224">
        <f>O224*H224</f>
        <v>0</v>
      </c>
      <c r="Q224" s="224">
        <v>1.03955</v>
      </c>
      <c r="R224" s="224">
        <f>Q224*H224</f>
        <v>6.1759665500000001</v>
      </c>
      <c r="S224" s="224">
        <v>0</v>
      </c>
      <c r="T224" s="225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6" t="s">
        <v>167</v>
      </c>
      <c r="AT224" s="226" t="s">
        <v>163</v>
      </c>
      <c r="AU224" s="226" t="s">
        <v>81</v>
      </c>
      <c r="AY224" s="19" t="s">
        <v>161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9" t="s">
        <v>79</v>
      </c>
      <c r="BK224" s="227">
        <f>ROUND(I224*H224,2)</f>
        <v>0</v>
      </c>
      <c r="BL224" s="19" t="s">
        <v>167</v>
      </c>
      <c r="BM224" s="226" t="s">
        <v>342</v>
      </c>
    </row>
    <row r="225" s="2" customFormat="1">
      <c r="A225" s="40"/>
      <c r="B225" s="41"/>
      <c r="C225" s="42"/>
      <c r="D225" s="254" t="s">
        <v>187</v>
      </c>
      <c r="E225" s="42"/>
      <c r="F225" s="255" t="s">
        <v>343</v>
      </c>
      <c r="G225" s="42"/>
      <c r="H225" s="42"/>
      <c r="I225" s="230"/>
      <c r="J225" s="42"/>
      <c r="K225" s="42"/>
      <c r="L225" s="46"/>
      <c r="M225" s="231"/>
      <c r="N225" s="232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187</v>
      </c>
      <c r="AU225" s="19" t="s">
        <v>81</v>
      </c>
    </row>
    <row r="226" s="13" customFormat="1">
      <c r="A226" s="13"/>
      <c r="B226" s="233"/>
      <c r="C226" s="234"/>
      <c r="D226" s="228" t="s">
        <v>175</v>
      </c>
      <c r="E226" s="235" t="s">
        <v>19</v>
      </c>
      <c r="F226" s="236" t="s">
        <v>881</v>
      </c>
      <c r="G226" s="234"/>
      <c r="H226" s="235" t="s">
        <v>19</v>
      </c>
      <c r="I226" s="237"/>
      <c r="J226" s="234"/>
      <c r="K226" s="234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175</v>
      </c>
      <c r="AU226" s="242" t="s">
        <v>81</v>
      </c>
      <c r="AV226" s="13" t="s">
        <v>79</v>
      </c>
      <c r="AW226" s="13" t="s">
        <v>33</v>
      </c>
      <c r="AX226" s="13" t="s">
        <v>72</v>
      </c>
      <c r="AY226" s="242" t="s">
        <v>161</v>
      </c>
    </row>
    <row r="227" s="14" customFormat="1">
      <c r="A227" s="14"/>
      <c r="B227" s="243"/>
      <c r="C227" s="244"/>
      <c r="D227" s="228" t="s">
        <v>175</v>
      </c>
      <c r="E227" s="245" t="s">
        <v>19</v>
      </c>
      <c r="F227" s="246" t="s">
        <v>882</v>
      </c>
      <c r="G227" s="244"/>
      <c r="H227" s="247">
        <v>5.7800000000000002</v>
      </c>
      <c r="I227" s="248"/>
      <c r="J227" s="244"/>
      <c r="K227" s="244"/>
      <c r="L227" s="249"/>
      <c r="M227" s="250"/>
      <c r="N227" s="251"/>
      <c r="O227" s="251"/>
      <c r="P227" s="251"/>
      <c r="Q227" s="251"/>
      <c r="R227" s="251"/>
      <c r="S227" s="251"/>
      <c r="T227" s="25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3" t="s">
        <v>175</v>
      </c>
      <c r="AU227" s="253" t="s">
        <v>81</v>
      </c>
      <c r="AV227" s="14" t="s">
        <v>81</v>
      </c>
      <c r="AW227" s="14" t="s">
        <v>33</v>
      </c>
      <c r="AX227" s="14" t="s">
        <v>72</v>
      </c>
      <c r="AY227" s="253" t="s">
        <v>161</v>
      </c>
    </row>
    <row r="228" s="13" customFormat="1">
      <c r="A228" s="13"/>
      <c r="B228" s="233"/>
      <c r="C228" s="234"/>
      <c r="D228" s="228" t="s">
        <v>175</v>
      </c>
      <c r="E228" s="235" t="s">
        <v>19</v>
      </c>
      <c r="F228" s="236" t="s">
        <v>883</v>
      </c>
      <c r="G228" s="234"/>
      <c r="H228" s="235" t="s">
        <v>19</v>
      </c>
      <c r="I228" s="237"/>
      <c r="J228" s="234"/>
      <c r="K228" s="234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175</v>
      </c>
      <c r="AU228" s="242" t="s">
        <v>81</v>
      </c>
      <c r="AV228" s="13" t="s">
        <v>79</v>
      </c>
      <c r="AW228" s="13" t="s">
        <v>33</v>
      </c>
      <c r="AX228" s="13" t="s">
        <v>72</v>
      </c>
      <c r="AY228" s="242" t="s">
        <v>161</v>
      </c>
    </row>
    <row r="229" s="14" customFormat="1">
      <c r="A229" s="14"/>
      <c r="B229" s="243"/>
      <c r="C229" s="244"/>
      <c r="D229" s="228" t="s">
        <v>175</v>
      </c>
      <c r="E229" s="245" t="s">
        <v>19</v>
      </c>
      <c r="F229" s="246" t="s">
        <v>884</v>
      </c>
      <c r="G229" s="244"/>
      <c r="H229" s="247">
        <v>0.161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3" t="s">
        <v>175</v>
      </c>
      <c r="AU229" s="253" t="s">
        <v>81</v>
      </c>
      <c r="AV229" s="14" t="s">
        <v>81</v>
      </c>
      <c r="AW229" s="14" t="s">
        <v>33</v>
      </c>
      <c r="AX229" s="14" t="s">
        <v>72</v>
      </c>
      <c r="AY229" s="253" t="s">
        <v>161</v>
      </c>
    </row>
    <row r="230" s="15" customFormat="1">
      <c r="A230" s="15"/>
      <c r="B230" s="256"/>
      <c r="C230" s="257"/>
      <c r="D230" s="228" t="s">
        <v>175</v>
      </c>
      <c r="E230" s="258" t="s">
        <v>19</v>
      </c>
      <c r="F230" s="259" t="s">
        <v>192</v>
      </c>
      <c r="G230" s="257"/>
      <c r="H230" s="260">
        <v>5.9409999999999998</v>
      </c>
      <c r="I230" s="261"/>
      <c r="J230" s="257"/>
      <c r="K230" s="257"/>
      <c r="L230" s="262"/>
      <c r="M230" s="263"/>
      <c r="N230" s="264"/>
      <c r="O230" s="264"/>
      <c r="P230" s="264"/>
      <c r="Q230" s="264"/>
      <c r="R230" s="264"/>
      <c r="S230" s="264"/>
      <c r="T230" s="26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6" t="s">
        <v>175</v>
      </c>
      <c r="AU230" s="266" t="s">
        <v>81</v>
      </c>
      <c r="AV230" s="15" t="s">
        <v>167</v>
      </c>
      <c r="AW230" s="15" t="s">
        <v>33</v>
      </c>
      <c r="AX230" s="15" t="s">
        <v>79</v>
      </c>
      <c r="AY230" s="266" t="s">
        <v>161</v>
      </c>
    </row>
    <row r="231" s="12" customFormat="1" ht="22.8" customHeight="1">
      <c r="A231" s="12"/>
      <c r="B231" s="199"/>
      <c r="C231" s="200"/>
      <c r="D231" s="201" t="s">
        <v>71</v>
      </c>
      <c r="E231" s="213" t="s">
        <v>167</v>
      </c>
      <c r="F231" s="213" t="s">
        <v>346</v>
      </c>
      <c r="G231" s="200"/>
      <c r="H231" s="200"/>
      <c r="I231" s="203"/>
      <c r="J231" s="214">
        <f>BK231</f>
        <v>0</v>
      </c>
      <c r="K231" s="200"/>
      <c r="L231" s="205"/>
      <c r="M231" s="206"/>
      <c r="N231" s="207"/>
      <c r="O231" s="207"/>
      <c r="P231" s="208">
        <f>SUM(P232:P242)</f>
        <v>0</v>
      </c>
      <c r="Q231" s="207"/>
      <c r="R231" s="208">
        <f>SUM(R232:R242)</f>
        <v>32.699173680000001</v>
      </c>
      <c r="S231" s="207"/>
      <c r="T231" s="209">
        <f>SUM(T232:T242)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0" t="s">
        <v>79</v>
      </c>
      <c r="AT231" s="211" t="s">
        <v>71</v>
      </c>
      <c r="AU231" s="211" t="s">
        <v>79</v>
      </c>
      <c r="AY231" s="210" t="s">
        <v>161</v>
      </c>
      <c r="BK231" s="212">
        <f>SUM(BK232:BK242)</f>
        <v>0</v>
      </c>
    </row>
    <row r="232" s="2" customFormat="1" ht="24.15" customHeight="1">
      <c r="A232" s="40"/>
      <c r="B232" s="41"/>
      <c r="C232" s="215" t="s">
        <v>383</v>
      </c>
      <c r="D232" s="215" t="s">
        <v>163</v>
      </c>
      <c r="E232" s="216" t="s">
        <v>885</v>
      </c>
      <c r="F232" s="217" t="s">
        <v>886</v>
      </c>
      <c r="G232" s="218" t="s">
        <v>290</v>
      </c>
      <c r="H232" s="219">
        <v>10.800000000000001</v>
      </c>
      <c r="I232" s="220"/>
      <c r="J232" s="221">
        <f>ROUND(I232*H232,2)</f>
        <v>0</v>
      </c>
      <c r="K232" s="217" t="s">
        <v>19</v>
      </c>
      <c r="L232" s="46"/>
      <c r="M232" s="222" t="s">
        <v>19</v>
      </c>
      <c r="N232" s="223" t="s">
        <v>43</v>
      </c>
      <c r="O232" s="86"/>
      <c r="P232" s="224">
        <f>O232*H232</f>
        <v>0</v>
      </c>
      <c r="Q232" s="224">
        <v>0.43023460000000002</v>
      </c>
      <c r="R232" s="224">
        <f>Q232*H232</f>
        <v>4.6465336800000001</v>
      </c>
      <c r="S232" s="224">
        <v>0</v>
      </c>
      <c r="T232" s="225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6" t="s">
        <v>167</v>
      </c>
      <c r="AT232" s="226" t="s">
        <v>163</v>
      </c>
      <c r="AU232" s="226" t="s">
        <v>81</v>
      </c>
      <c r="AY232" s="19" t="s">
        <v>161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9" t="s">
        <v>79</v>
      </c>
      <c r="BK232" s="227">
        <f>ROUND(I232*H232,2)</f>
        <v>0</v>
      </c>
      <c r="BL232" s="19" t="s">
        <v>167</v>
      </c>
      <c r="BM232" s="226" t="s">
        <v>887</v>
      </c>
    </row>
    <row r="233" s="13" customFormat="1">
      <c r="A233" s="13"/>
      <c r="B233" s="233"/>
      <c r="C233" s="234"/>
      <c r="D233" s="228" t="s">
        <v>175</v>
      </c>
      <c r="E233" s="235" t="s">
        <v>19</v>
      </c>
      <c r="F233" s="236" t="s">
        <v>888</v>
      </c>
      <c r="G233" s="234"/>
      <c r="H233" s="235" t="s">
        <v>19</v>
      </c>
      <c r="I233" s="237"/>
      <c r="J233" s="234"/>
      <c r="K233" s="234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175</v>
      </c>
      <c r="AU233" s="242" t="s">
        <v>81</v>
      </c>
      <c r="AV233" s="13" t="s">
        <v>79</v>
      </c>
      <c r="AW233" s="13" t="s">
        <v>33</v>
      </c>
      <c r="AX233" s="13" t="s">
        <v>72</v>
      </c>
      <c r="AY233" s="242" t="s">
        <v>161</v>
      </c>
    </row>
    <row r="234" s="14" customFormat="1">
      <c r="A234" s="14"/>
      <c r="B234" s="243"/>
      <c r="C234" s="244"/>
      <c r="D234" s="228" t="s">
        <v>175</v>
      </c>
      <c r="E234" s="245" t="s">
        <v>19</v>
      </c>
      <c r="F234" s="246" t="s">
        <v>889</v>
      </c>
      <c r="G234" s="244"/>
      <c r="H234" s="247">
        <v>4.7999999999999998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175</v>
      </c>
      <c r="AU234" s="253" t="s">
        <v>81</v>
      </c>
      <c r="AV234" s="14" t="s">
        <v>81</v>
      </c>
      <c r="AW234" s="14" t="s">
        <v>33</v>
      </c>
      <c r="AX234" s="14" t="s">
        <v>72</v>
      </c>
      <c r="AY234" s="253" t="s">
        <v>161</v>
      </c>
    </row>
    <row r="235" s="13" customFormat="1">
      <c r="A235" s="13"/>
      <c r="B235" s="233"/>
      <c r="C235" s="234"/>
      <c r="D235" s="228" t="s">
        <v>175</v>
      </c>
      <c r="E235" s="235" t="s">
        <v>19</v>
      </c>
      <c r="F235" s="236" t="s">
        <v>858</v>
      </c>
      <c r="G235" s="234"/>
      <c r="H235" s="235" t="s">
        <v>19</v>
      </c>
      <c r="I235" s="237"/>
      <c r="J235" s="234"/>
      <c r="K235" s="234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175</v>
      </c>
      <c r="AU235" s="242" t="s">
        <v>81</v>
      </c>
      <c r="AV235" s="13" t="s">
        <v>79</v>
      </c>
      <c r="AW235" s="13" t="s">
        <v>33</v>
      </c>
      <c r="AX235" s="13" t="s">
        <v>72</v>
      </c>
      <c r="AY235" s="242" t="s">
        <v>161</v>
      </c>
    </row>
    <row r="236" s="14" customFormat="1">
      <c r="A236" s="14"/>
      <c r="B236" s="243"/>
      <c r="C236" s="244"/>
      <c r="D236" s="228" t="s">
        <v>175</v>
      </c>
      <c r="E236" s="245" t="s">
        <v>19</v>
      </c>
      <c r="F236" s="246" t="s">
        <v>890</v>
      </c>
      <c r="G236" s="244"/>
      <c r="H236" s="247">
        <v>6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175</v>
      </c>
      <c r="AU236" s="253" t="s">
        <v>81</v>
      </c>
      <c r="AV236" s="14" t="s">
        <v>81</v>
      </c>
      <c r="AW236" s="14" t="s">
        <v>33</v>
      </c>
      <c r="AX236" s="14" t="s">
        <v>72</v>
      </c>
      <c r="AY236" s="253" t="s">
        <v>161</v>
      </c>
    </row>
    <row r="237" s="15" customFormat="1">
      <c r="A237" s="15"/>
      <c r="B237" s="256"/>
      <c r="C237" s="257"/>
      <c r="D237" s="228" t="s">
        <v>175</v>
      </c>
      <c r="E237" s="258" t="s">
        <v>19</v>
      </c>
      <c r="F237" s="259" t="s">
        <v>192</v>
      </c>
      <c r="G237" s="257"/>
      <c r="H237" s="260">
        <v>10.800000000000001</v>
      </c>
      <c r="I237" s="261"/>
      <c r="J237" s="257"/>
      <c r="K237" s="257"/>
      <c r="L237" s="262"/>
      <c r="M237" s="263"/>
      <c r="N237" s="264"/>
      <c r="O237" s="264"/>
      <c r="P237" s="264"/>
      <c r="Q237" s="264"/>
      <c r="R237" s="264"/>
      <c r="S237" s="264"/>
      <c r="T237" s="26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6" t="s">
        <v>175</v>
      </c>
      <c r="AU237" s="266" t="s">
        <v>81</v>
      </c>
      <c r="AV237" s="15" t="s">
        <v>167</v>
      </c>
      <c r="AW237" s="15" t="s">
        <v>33</v>
      </c>
      <c r="AX237" s="15" t="s">
        <v>79</v>
      </c>
      <c r="AY237" s="266" t="s">
        <v>161</v>
      </c>
    </row>
    <row r="238" s="2" customFormat="1" ht="16.5" customHeight="1">
      <c r="A238" s="40"/>
      <c r="B238" s="41"/>
      <c r="C238" s="215" t="s">
        <v>388</v>
      </c>
      <c r="D238" s="215" t="s">
        <v>163</v>
      </c>
      <c r="E238" s="216" t="s">
        <v>348</v>
      </c>
      <c r="F238" s="217" t="s">
        <v>349</v>
      </c>
      <c r="G238" s="218" t="s">
        <v>241</v>
      </c>
      <c r="H238" s="219">
        <v>138</v>
      </c>
      <c r="I238" s="220"/>
      <c r="J238" s="221">
        <f>ROUND(I238*H238,2)</f>
        <v>0</v>
      </c>
      <c r="K238" s="217" t="s">
        <v>185</v>
      </c>
      <c r="L238" s="46"/>
      <c r="M238" s="222" t="s">
        <v>19</v>
      </c>
      <c r="N238" s="223" t="s">
        <v>43</v>
      </c>
      <c r="O238" s="86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6" t="s">
        <v>167</v>
      </c>
      <c r="AT238" s="226" t="s">
        <v>163</v>
      </c>
      <c r="AU238" s="226" t="s">
        <v>81</v>
      </c>
      <c r="AY238" s="19" t="s">
        <v>161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9" t="s">
        <v>79</v>
      </c>
      <c r="BK238" s="227">
        <f>ROUND(I238*H238,2)</f>
        <v>0</v>
      </c>
      <c r="BL238" s="19" t="s">
        <v>167</v>
      </c>
      <c r="BM238" s="226" t="s">
        <v>350</v>
      </c>
    </row>
    <row r="239" s="2" customFormat="1">
      <c r="A239" s="40"/>
      <c r="B239" s="41"/>
      <c r="C239" s="42"/>
      <c r="D239" s="254" t="s">
        <v>187</v>
      </c>
      <c r="E239" s="42"/>
      <c r="F239" s="255" t="s">
        <v>351</v>
      </c>
      <c r="G239" s="42"/>
      <c r="H239" s="42"/>
      <c r="I239" s="230"/>
      <c r="J239" s="42"/>
      <c r="K239" s="42"/>
      <c r="L239" s="46"/>
      <c r="M239" s="231"/>
      <c r="N239" s="232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187</v>
      </c>
      <c r="AU239" s="19" t="s">
        <v>81</v>
      </c>
    </row>
    <row r="240" s="14" customFormat="1">
      <c r="A240" s="14"/>
      <c r="B240" s="243"/>
      <c r="C240" s="244"/>
      <c r="D240" s="228" t="s">
        <v>175</v>
      </c>
      <c r="E240" s="245" t="s">
        <v>19</v>
      </c>
      <c r="F240" s="246" t="s">
        <v>891</v>
      </c>
      <c r="G240" s="244"/>
      <c r="H240" s="247">
        <v>138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175</v>
      </c>
      <c r="AU240" s="253" t="s">
        <v>81</v>
      </c>
      <c r="AV240" s="14" t="s">
        <v>81</v>
      </c>
      <c r="AW240" s="14" t="s">
        <v>33</v>
      </c>
      <c r="AX240" s="14" t="s">
        <v>79</v>
      </c>
      <c r="AY240" s="253" t="s">
        <v>161</v>
      </c>
    </row>
    <row r="241" s="2" customFormat="1" ht="24.15" customHeight="1">
      <c r="A241" s="40"/>
      <c r="B241" s="41"/>
      <c r="C241" s="215" t="s">
        <v>395</v>
      </c>
      <c r="D241" s="215" t="s">
        <v>163</v>
      </c>
      <c r="E241" s="216" t="s">
        <v>354</v>
      </c>
      <c r="F241" s="217" t="s">
        <v>355</v>
      </c>
      <c r="G241" s="218" t="s">
        <v>173</v>
      </c>
      <c r="H241" s="219">
        <v>18.216000000000001</v>
      </c>
      <c r="I241" s="220"/>
      <c r="J241" s="221">
        <f>ROUND(I241*H241,2)</f>
        <v>0</v>
      </c>
      <c r="K241" s="217" t="s">
        <v>19</v>
      </c>
      <c r="L241" s="46"/>
      <c r="M241" s="222" t="s">
        <v>19</v>
      </c>
      <c r="N241" s="223" t="s">
        <v>43</v>
      </c>
      <c r="O241" s="86"/>
      <c r="P241" s="224">
        <f>O241*H241</f>
        <v>0</v>
      </c>
      <c r="Q241" s="224">
        <v>1.54</v>
      </c>
      <c r="R241" s="224">
        <f>Q241*H241</f>
        <v>28.052640000000004</v>
      </c>
      <c r="S241" s="224">
        <v>0</v>
      </c>
      <c r="T241" s="225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6" t="s">
        <v>167</v>
      </c>
      <c r="AT241" s="226" t="s">
        <v>163</v>
      </c>
      <c r="AU241" s="226" t="s">
        <v>81</v>
      </c>
      <c r="AY241" s="19" t="s">
        <v>161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9" t="s">
        <v>79</v>
      </c>
      <c r="BK241" s="227">
        <f>ROUND(I241*H241,2)</f>
        <v>0</v>
      </c>
      <c r="BL241" s="19" t="s">
        <v>167</v>
      </c>
      <c r="BM241" s="226" t="s">
        <v>648</v>
      </c>
    </row>
    <row r="242" s="14" customFormat="1">
      <c r="A242" s="14"/>
      <c r="B242" s="243"/>
      <c r="C242" s="244"/>
      <c r="D242" s="228" t="s">
        <v>175</v>
      </c>
      <c r="E242" s="245" t="s">
        <v>19</v>
      </c>
      <c r="F242" s="246" t="s">
        <v>892</v>
      </c>
      <c r="G242" s="244"/>
      <c r="H242" s="247">
        <v>18.216000000000001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175</v>
      </c>
      <c r="AU242" s="253" t="s">
        <v>81</v>
      </c>
      <c r="AV242" s="14" t="s">
        <v>81</v>
      </c>
      <c r="AW242" s="14" t="s">
        <v>33</v>
      </c>
      <c r="AX242" s="14" t="s">
        <v>79</v>
      </c>
      <c r="AY242" s="253" t="s">
        <v>161</v>
      </c>
    </row>
    <row r="243" s="12" customFormat="1" ht="22.8" customHeight="1">
      <c r="A243" s="12"/>
      <c r="B243" s="199"/>
      <c r="C243" s="200"/>
      <c r="D243" s="201" t="s">
        <v>71</v>
      </c>
      <c r="E243" s="213" t="s">
        <v>212</v>
      </c>
      <c r="F243" s="213" t="s">
        <v>358</v>
      </c>
      <c r="G243" s="200"/>
      <c r="H243" s="200"/>
      <c r="I243" s="203"/>
      <c r="J243" s="214">
        <f>BK243</f>
        <v>0</v>
      </c>
      <c r="K243" s="200"/>
      <c r="L243" s="205"/>
      <c r="M243" s="206"/>
      <c r="N243" s="207"/>
      <c r="O243" s="207"/>
      <c r="P243" s="208">
        <f>SUM(P244:P249)</f>
        <v>0</v>
      </c>
      <c r="Q243" s="207"/>
      <c r="R243" s="208">
        <f>SUM(R244:R249)</f>
        <v>0.0067000000000000002</v>
      </c>
      <c r="S243" s="207"/>
      <c r="T243" s="209">
        <f>SUM(T244:T249)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0" t="s">
        <v>79</v>
      </c>
      <c r="AT243" s="211" t="s">
        <v>71</v>
      </c>
      <c r="AU243" s="211" t="s">
        <v>79</v>
      </c>
      <c r="AY243" s="210" t="s">
        <v>161</v>
      </c>
      <c r="BK243" s="212">
        <f>SUM(BK244:BK249)</f>
        <v>0</v>
      </c>
    </row>
    <row r="244" s="2" customFormat="1" ht="24.15" customHeight="1">
      <c r="A244" s="40"/>
      <c r="B244" s="41"/>
      <c r="C244" s="215" t="s">
        <v>402</v>
      </c>
      <c r="D244" s="215" t="s">
        <v>163</v>
      </c>
      <c r="E244" s="216" t="s">
        <v>371</v>
      </c>
      <c r="F244" s="217" t="s">
        <v>372</v>
      </c>
      <c r="G244" s="218" t="s">
        <v>362</v>
      </c>
      <c r="H244" s="219">
        <v>13</v>
      </c>
      <c r="I244" s="220"/>
      <c r="J244" s="221">
        <f>ROUND(I244*H244,2)</f>
        <v>0</v>
      </c>
      <c r="K244" s="217" t="s">
        <v>185</v>
      </c>
      <c r="L244" s="46"/>
      <c r="M244" s="222" t="s">
        <v>19</v>
      </c>
      <c r="N244" s="223" t="s">
        <v>43</v>
      </c>
      <c r="O244" s="86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6" t="s">
        <v>167</v>
      </c>
      <c r="AT244" s="226" t="s">
        <v>163</v>
      </c>
      <c r="AU244" s="226" t="s">
        <v>81</v>
      </c>
      <c r="AY244" s="19" t="s">
        <v>161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9" t="s">
        <v>79</v>
      </c>
      <c r="BK244" s="227">
        <f>ROUND(I244*H244,2)</f>
        <v>0</v>
      </c>
      <c r="BL244" s="19" t="s">
        <v>167</v>
      </c>
      <c r="BM244" s="226" t="s">
        <v>893</v>
      </c>
    </row>
    <row r="245" s="2" customFormat="1">
      <c r="A245" s="40"/>
      <c r="B245" s="41"/>
      <c r="C245" s="42"/>
      <c r="D245" s="254" t="s">
        <v>187</v>
      </c>
      <c r="E245" s="42"/>
      <c r="F245" s="255" t="s">
        <v>374</v>
      </c>
      <c r="G245" s="42"/>
      <c r="H245" s="42"/>
      <c r="I245" s="230"/>
      <c r="J245" s="42"/>
      <c r="K245" s="42"/>
      <c r="L245" s="46"/>
      <c r="M245" s="231"/>
      <c r="N245" s="232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187</v>
      </c>
      <c r="AU245" s="19" t="s">
        <v>81</v>
      </c>
    </row>
    <row r="246" s="2" customFormat="1" ht="16.5" customHeight="1">
      <c r="A246" s="40"/>
      <c r="B246" s="41"/>
      <c r="C246" s="267" t="s">
        <v>409</v>
      </c>
      <c r="D246" s="267" t="s">
        <v>246</v>
      </c>
      <c r="E246" s="268" t="s">
        <v>376</v>
      </c>
      <c r="F246" s="269" t="s">
        <v>377</v>
      </c>
      <c r="G246" s="270" t="s">
        <v>362</v>
      </c>
      <c r="H246" s="271">
        <v>13</v>
      </c>
      <c r="I246" s="272"/>
      <c r="J246" s="273">
        <f>ROUND(I246*H246,2)</f>
        <v>0</v>
      </c>
      <c r="K246" s="269" t="s">
        <v>19</v>
      </c>
      <c r="L246" s="274"/>
      <c r="M246" s="275" t="s">
        <v>19</v>
      </c>
      <c r="N246" s="276" t="s">
        <v>43</v>
      </c>
      <c r="O246" s="86"/>
      <c r="P246" s="224">
        <f>O246*H246</f>
        <v>0</v>
      </c>
      <c r="Q246" s="224">
        <v>0.00050000000000000001</v>
      </c>
      <c r="R246" s="224">
        <f>Q246*H246</f>
        <v>0.0065000000000000006</v>
      </c>
      <c r="S246" s="224">
        <v>0</v>
      </c>
      <c r="T246" s="225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6" t="s">
        <v>212</v>
      </c>
      <c r="AT246" s="226" t="s">
        <v>246</v>
      </c>
      <c r="AU246" s="226" t="s">
        <v>81</v>
      </c>
      <c r="AY246" s="19" t="s">
        <v>161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9" t="s">
        <v>79</v>
      </c>
      <c r="BK246" s="227">
        <f>ROUND(I246*H246,2)</f>
        <v>0</v>
      </c>
      <c r="BL246" s="19" t="s">
        <v>167</v>
      </c>
      <c r="BM246" s="226" t="s">
        <v>894</v>
      </c>
    </row>
    <row r="247" s="2" customFormat="1" ht="24.15" customHeight="1">
      <c r="A247" s="40"/>
      <c r="B247" s="41"/>
      <c r="C247" s="215" t="s">
        <v>414</v>
      </c>
      <c r="D247" s="215" t="s">
        <v>163</v>
      </c>
      <c r="E247" s="216" t="s">
        <v>380</v>
      </c>
      <c r="F247" s="217" t="s">
        <v>361</v>
      </c>
      <c r="G247" s="218" t="s">
        <v>362</v>
      </c>
      <c r="H247" s="219">
        <v>2</v>
      </c>
      <c r="I247" s="220"/>
      <c r="J247" s="221">
        <f>ROUND(I247*H247,2)</f>
        <v>0</v>
      </c>
      <c r="K247" s="217" t="s">
        <v>185</v>
      </c>
      <c r="L247" s="46"/>
      <c r="M247" s="222" t="s">
        <v>19</v>
      </c>
      <c r="N247" s="223" t="s">
        <v>43</v>
      </c>
      <c r="O247" s="86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6" t="s">
        <v>167</v>
      </c>
      <c r="AT247" s="226" t="s">
        <v>163</v>
      </c>
      <c r="AU247" s="226" t="s">
        <v>81</v>
      </c>
      <c r="AY247" s="19" t="s">
        <v>161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19" t="s">
        <v>79</v>
      </c>
      <c r="BK247" s="227">
        <f>ROUND(I247*H247,2)</f>
        <v>0</v>
      </c>
      <c r="BL247" s="19" t="s">
        <v>167</v>
      </c>
      <c r="BM247" s="226" t="s">
        <v>895</v>
      </c>
    </row>
    <row r="248" s="2" customFormat="1">
      <c r="A248" s="40"/>
      <c r="B248" s="41"/>
      <c r="C248" s="42"/>
      <c r="D248" s="254" t="s">
        <v>187</v>
      </c>
      <c r="E248" s="42"/>
      <c r="F248" s="255" t="s">
        <v>382</v>
      </c>
      <c r="G248" s="42"/>
      <c r="H248" s="42"/>
      <c r="I248" s="230"/>
      <c r="J248" s="42"/>
      <c r="K248" s="42"/>
      <c r="L248" s="46"/>
      <c r="M248" s="231"/>
      <c r="N248" s="232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187</v>
      </c>
      <c r="AU248" s="19" t="s">
        <v>81</v>
      </c>
    </row>
    <row r="249" s="2" customFormat="1" ht="16.5" customHeight="1">
      <c r="A249" s="40"/>
      <c r="B249" s="41"/>
      <c r="C249" s="267" t="s">
        <v>420</v>
      </c>
      <c r="D249" s="267" t="s">
        <v>246</v>
      </c>
      <c r="E249" s="268" t="s">
        <v>896</v>
      </c>
      <c r="F249" s="269" t="s">
        <v>897</v>
      </c>
      <c r="G249" s="270" t="s">
        <v>362</v>
      </c>
      <c r="H249" s="271">
        <v>2</v>
      </c>
      <c r="I249" s="272"/>
      <c r="J249" s="273">
        <f>ROUND(I249*H249,2)</f>
        <v>0</v>
      </c>
      <c r="K249" s="269" t="s">
        <v>19</v>
      </c>
      <c r="L249" s="274"/>
      <c r="M249" s="275" t="s">
        <v>19</v>
      </c>
      <c r="N249" s="276" t="s">
        <v>43</v>
      </c>
      <c r="O249" s="86"/>
      <c r="P249" s="224">
        <f>O249*H249</f>
        <v>0</v>
      </c>
      <c r="Q249" s="224">
        <v>0.00010000000000000001</v>
      </c>
      <c r="R249" s="224">
        <f>Q249*H249</f>
        <v>0.00020000000000000001</v>
      </c>
      <c r="S249" s="224">
        <v>0</v>
      </c>
      <c r="T249" s="225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26" t="s">
        <v>212</v>
      </c>
      <c r="AT249" s="226" t="s">
        <v>246</v>
      </c>
      <c r="AU249" s="226" t="s">
        <v>81</v>
      </c>
      <c r="AY249" s="19" t="s">
        <v>161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9" t="s">
        <v>79</v>
      </c>
      <c r="BK249" s="227">
        <f>ROUND(I249*H249,2)</f>
        <v>0</v>
      </c>
      <c r="BL249" s="19" t="s">
        <v>167</v>
      </c>
      <c r="BM249" s="226" t="s">
        <v>898</v>
      </c>
    </row>
    <row r="250" s="12" customFormat="1" ht="22.8" customHeight="1">
      <c r="A250" s="12"/>
      <c r="B250" s="199"/>
      <c r="C250" s="200"/>
      <c r="D250" s="201" t="s">
        <v>71</v>
      </c>
      <c r="E250" s="213" t="s">
        <v>217</v>
      </c>
      <c r="F250" s="213" t="s">
        <v>387</v>
      </c>
      <c r="G250" s="200"/>
      <c r="H250" s="200"/>
      <c r="I250" s="203"/>
      <c r="J250" s="214">
        <f>BK250</f>
        <v>0</v>
      </c>
      <c r="K250" s="200"/>
      <c r="L250" s="205"/>
      <c r="M250" s="206"/>
      <c r="N250" s="207"/>
      <c r="O250" s="207"/>
      <c r="P250" s="208">
        <f>SUM(P251:P259)</f>
        <v>0</v>
      </c>
      <c r="Q250" s="207"/>
      <c r="R250" s="208">
        <f>SUM(R251:R259)</f>
        <v>0</v>
      </c>
      <c r="S250" s="207"/>
      <c r="T250" s="209">
        <f>SUM(T251:T259)</f>
        <v>466.185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0" t="s">
        <v>79</v>
      </c>
      <c r="AT250" s="211" t="s">
        <v>71</v>
      </c>
      <c r="AU250" s="211" t="s">
        <v>79</v>
      </c>
      <c r="AY250" s="210" t="s">
        <v>161</v>
      </c>
      <c r="BK250" s="212">
        <f>SUM(BK251:BK259)</f>
        <v>0</v>
      </c>
    </row>
    <row r="251" s="2" customFormat="1" ht="16.5" customHeight="1">
      <c r="A251" s="40"/>
      <c r="B251" s="41"/>
      <c r="C251" s="215" t="s">
        <v>426</v>
      </c>
      <c r="D251" s="215" t="s">
        <v>163</v>
      </c>
      <c r="E251" s="216" t="s">
        <v>796</v>
      </c>
      <c r="F251" s="217" t="s">
        <v>797</v>
      </c>
      <c r="G251" s="218" t="s">
        <v>173</v>
      </c>
      <c r="H251" s="219">
        <v>1.5</v>
      </c>
      <c r="I251" s="220"/>
      <c r="J251" s="221">
        <f>ROUND(I251*H251,2)</f>
        <v>0</v>
      </c>
      <c r="K251" s="217" t="s">
        <v>185</v>
      </c>
      <c r="L251" s="46"/>
      <c r="M251" s="222" t="s">
        <v>19</v>
      </c>
      <c r="N251" s="223" t="s">
        <v>43</v>
      </c>
      <c r="O251" s="86"/>
      <c r="P251" s="224">
        <f>O251*H251</f>
        <v>0</v>
      </c>
      <c r="Q251" s="224">
        <v>0</v>
      </c>
      <c r="R251" s="224">
        <f>Q251*H251</f>
        <v>0</v>
      </c>
      <c r="S251" s="224">
        <v>2</v>
      </c>
      <c r="T251" s="225">
        <f>S251*H251</f>
        <v>3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6" t="s">
        <v>167</v>
      </c>
      <c r="AT251" s="226" t="s">
        <v>163</v>
      </c>
      <c r="AU251" s="226" t="s">
        <v>81</v>
      </c>
      <c r="AY251" s="19" t="s">
        <v>161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9" t="s">
        <v>79</v>
      </c>
      <c r="BK251" s="227">
        <f>ROUND(I251*H251,2)</f>
        <v>0</v>
      </c>
      <c r="BL251" s="19" t="s">
        <v>167</v>
      </c>
      <c r="BM251" s="226" t="s">
        <v>798</v>
      </c>
    </row>
    <row r="252" s="2" customFormat="1">
      <c r="A252" s="40"/>
      <c r="B252" s="41"/>
      <c r="C252" s="42"/>
      <c r="D252" s="254" t="s">
        <v>187</v>
      </c>
      <c r="E252" s="42"/>
      <c r="F252" s="255" t="s">
        <v>799</v>
      </c>
      <c r="G252" s="42"/>
      <c r="H252" s="42"/>
      <c r="I252" s="230"/>
      <c r="J252" s="42"/>
      <c r="K252" s="42"/>
      <c r="L252" s="46"/>
      <c r="M252" s="231"/>
      <c r="N252" s="232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187</v>
      </c>
      <c r="AU252" s="19" t="s">
        <v>81</v>
      </c>
    </row>
    <row r="253" s="14" customFormat="1">
      <c r="A253" s="14"/>
      <c r="B253" s="243"/>
      <c r="C253" s="244"/>
      <c r="D253" s="228" t="s">
        <v>175</v>
      </c>
      <c r="E253" s="245" t="s">
        <v>19</v>
      </c>
      <c r="F253" s="246" t="s">
        <v>899</v>
      </c>
      <c r="G253" s="244"/>
      <c r="H253" s="247">
        <v>1.5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175</v>
      </c>
      <c r="AU253" s="253" t="s">
        <v>81</v>
      </c>
      <c r="AV253" s="14" t="s">
        <v>81</v>
      </c>
      <c r="AW253" s="14" t="s">
        <v>33</v>
      </c>
      <c r="AX253" s="14" t="s">
        <v>79</v>
      </c>
      <c r="AY253" s="253" t="s">
        <v>161</v>
      </c>
    </row>
    <row r="254" s="2" customFormat="1" ht="16.5" customHeight="1">
      <c r="A254" s="40"/>
      <c r="B254" s="41"/>
      <c r="C254" s="215" t="s">
        <v>431</v>
      </c>
      <c r="D254" s="215" t="s">
        <v>163</v>
      </c>
      <c r="E254" s="216" t="s">
        <v>396</v>
      </c>
      <c r="F254" s="217" t="s">
        <v>397</v>
      </c>
      <c r="G254" s="218" t="s">
        <v>173</v>
      </c>
      <c r="H254" s="219">
        <v>191.90000000000001</v>
      </c>
      <c r="I254" s="220"/>
      <c r="J254" s="221">
        <f>ROUND(I254*H254,2)</f>
        <v>0</v>
      </c>
      <c r="K254" s="217" t="s">
        <v>185</v>
      </c>
      <c r="L254" s="46"/>
      <c r="M254" s="222" t="s">
        <v>19</v>
      </c>
      <c r="N254" s="223" t="s">
        <v>43</v>
      </c>
      <c r="O254" s="86"/>
      <c r="P254" s="224">
        <f>O254*H254</f>
        <v>0</v>
      </c>
      <c r="Q254" s="224">
        <v>0</v>
      </c>
      <c r="R254" s="224">
        <f>Q254*H254</f>
        <v>0</v>
      </c>
      <c r="S254" s="224">
        <v>2.3999999999999999</v>
      </c>
      <c r="T254" s="225">
        <f>S254*H254</f>
        <v>460.56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6" t="s">
        <v>167</v>
      </c>
      <c r="AT254" s="226" t="s">
        <v>163</v>
      </c>
      <c r="AU254" s="226" t="s">
        <v>81</v>
      </c>
      <c r="AY254" s="19" t="s">
        <v>161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9" t="s">
        <v>79</v>
      </c>
      <c r="BK254" s="227">
        <f>ROUND(I254*H254,2)</f>
        <v>0</v>
      </c>
      <c r="BL254" s="19" t="s">
        <v>167</v>
      </c>
      <c r="BM254" s="226" t="s">
        <v>900</v>
      </c>
    </row>
    <row r="255" s="2" customFormat="1">
      <c r="A255" s="40"/>
      <c r="B255" s="41"/>
      <c r="C255" s="42"/>
      <c r="D255" s="254" t="s">
        <v>187</v>
      </c>
      <c r="E255" s="42"/>
      <c r="F255" s="255" t="s">
        <v>399</v>
      </c>
      <c r="G255" s="42"/>
      <c r="H255" s="42"/>
      <c r="I255" s="230"/>
      <c r="J255" s="42"/>
      <c r="K255" s="42"/>
      <c r="L255" s="46"/>
      <c r="M255" s="231"/>
      <c r="N255" s="232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187</v>
      </c>
      <c r="AU255" s="19" t="s">
        <v>81</v>
      </c>
    </row>
    <row r="256" s="13" customFormat="1">
      <c r="A256" s="13"/>
      <c r="B256" s="233"/>
      <c r="C256" s="234"/>
      <c r="D256" s="228" t="s">
        <v>175</v>
      </c>
      <c r="E256" s="235" t="s">
        <v>19</v>
      </c>
      <c r="F256" s="236" t="s">
        <v>901</v>
      </c>
      <c r="G256" s="234"/>
      <c r="H256" s="235" t="s">
        <v>19</v>
      </c>
      <c r="I256" s="237"/>
      <c r="J256" s="234"/>
      <c r="K256" s="234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175</v>
      </c>
      <c r="AU256" s="242" t="s">
        <v>81</v>
      </c>
      <c r="AV256" s="13" t="s">
        <v>79</v>
      </c>
      <c r="AW256" s="13" t="s">
        <v>33</v>
      </c>
      <c r="AX256" s="13" t="s">
        <v>72</v>
      </c>
      <c r="AY256" s="242" t="s">
        <v>161</v>
      </c>
    </row>
    <row r="257" s="14" customFormat="1">
      <c r="A257" s="14"/>
      <c r="B257" s="243"/>
      <c r="C257" s="244"/>
      <c r="D257" s="228" t="s">
        <v>175</v>
      </c>
      <c r="E257" s="245" t="s">
        <v>19</v>
      </c>
      <c r="F257" s="246" t="s">
        <v>902</v>
      </c>
      <c r="G257" s="244"/>
      <c r="H257" s="247">
        <v>191.90000000000001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175</v>
      </c>
      <c r="AU257" s="253" t="s">
        <v>81</v>
      </c>
      <c r="AV257" s="14" t="s">
        <v>81</v>
      </c>
      <c r="AW257" s="14" t="s">
        <v>33</v>
      </c>
      <c r="AX257" s="14" t="s">
        <v>79</v>
      </c>
      <c r="AY257" s="253" t="s">
        <v>161</v>
      </c>
    </row>
    <row r="258" s="2" customFormat="1" ht="44.25" customHeight="1">
      <c r="A258" s="40"/>
      <c r="B258" s="41"/>
      <c r="C258" s="215" t="s">
        <v>438</v>
      </c>
      <c r="D258" s="215" t="s">
        <v>163</v>
      </c>
      <c r="E258" s="216" t="s">
        <v>903</v>
      </c>
      <c r="F258" s="217" t="s">
        <v>904</v>
      </c>
      <c r="G258" s="218" t="s">
        <v>290</v>
      </c>
      <c r="H258" s="219">
        <v>75</v>
      </c>
      <c r="I258" s="220"/>
      <c r="J258" s="221">
        <f>ROUND(I258*H258,2)</f>
        <v>0</v>
      </c>
      <c r="K258" s="217" t="s">
        <v>185</v>
      </c>
      <c r="L258" s="46"/>
      <c r="M258" s="222" t="s">
        <v>19</v>
      </c>
      <c r="N258" s="223" t="s">
        <v>43</v>
      </c>
      <c r="O258" s="86"/>
      <c r="P258" s="224">
        <f>O258*H258</f>
        <v>0</v>
      </c>
      <c r="Q258" s="224">
        <v>0</v>
      </c>
      <c r="R258" s="224">
        <f>Q258*H258</f>
        <v>0</v>
      </c>
      <c r="S258" s="224">
        <v>0.035000000000000003</v>
      </c>
      <c r="T258" s="225">
        <f>S258*H258</f>
        <v>2.6250000000000004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26" t="s">
        <v>167</v>
      </c>
      <c r="AT258" s="226" t="s">
        <v>163</v>
      </c>
      <c r="AU258" s="226" t="s">
        <v>81</v>
      </c>
      <c r="AY258" s="19" t="s">
        <v>161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19" t="s">
        <v>79</v>
      </c>
      <c r="BK258" s="227">
        <f>ROUND(I258*H258,2)</f>
        <v>0</v>
      </c>
      <c r="BL258" s="19" t="s">
        <v>167</v>
      </c>
      <c r="BM258" s="226" t="s">
        <v>905</v>
      </c>
    </row>
    <row r="259" s="2" customFormat="1">
      <c r="A259" s="40"/>
      <c r="B259" s="41"/>
      <c r="C259" s="42"/>
      <c r="D259" s="254" t="s">
        <v>187</v>
      </c>
      <c r="E259" s="42"/>
      <c r="F259" s="255" t="s">
        <v>906</v>
      </c>
      <c r="G259" s="42"/>
      <c r="H259" s="42"/>
      <c r="I259" s="230"/>
      <c r="J259" s="42"/>
      <c r="K259" s="42"/>
      <c r="L259" s="46"/>
      <c r="M259" s="231"/>
      <c r="N259" s="232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187</v>
      </c>
      <c r="AU259" s="19" t="s">
        <v>81</v>
      </c>
    </row>
    <row r="260" s="12" customFormat="1" ht="22.8" customHeight="1">
      <c r="A260" s="12"/>
      <c r="B260" s="199"/>
      <c r="C260" s="200"/>
      <c r="D260" s="201" t="s">
        <v>71</v>
      </c>
      <c r="E260" s="213" t="s">
        <v>436</v>
      </c>
      <c r="F260" s="213" t="s">
        <v>437</v>
      </c>
      <c r="G260" s="200"/>
      <c r="H260" s="200"/>
      <c r="I260" s="203"/>
      <c r="J260" s="214">
        <f>BK260</f>
        <v>0</v>
      </c>
      <c r="K260" s="200"/>
      <c r="L260" s="205"/>
      <c r="M260" s="206"/>
      <c r="N260" s="207"/>
      <c r="O260" s="207"/>
      <c r="P260" s="208">
        <f>SUM(P261:P270)</f>
        <v>0</v>
      </c>
      <c r="Q260" s="207"/>
      <c r="R260" s="208">
        <f>SUM(R261:R270)</f>
        <v>0</v>
      </c>
      <c r="S260" s="207"/>
      <c r="T260" s="209">
        <f>SUM(T261:T270)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0" t="s">
        <v>79</v>
      </c>
      <c r="AT260" s="211" t="s">
        <v>71</v>
      </c>
      <c r="AU260" s="211" t="s">
        <v>79</v>
      </c>
      <c r="AY260" s="210" t="s">
        <v>161</v>
      </c>
      <c r="BK260" s="212">
        <f>SUM(BK261:BK270)</f>
        <v>0</v>
      </c>
    </row>
    <row r="261" s="2" customFormat="1" ht="21.75" customHeight="1">
      <c r="A261" s="40"/>
      <c r="B261" s="41"/>
      <c r="C261" s="215" t="s">
        <v>443</v>
      </c>
      <c r="D261" s="215" t="s">
        <v>163</v>
      </c>
      <c r="E261" s="216" t="s">
        <v>439</v>
      </c>
      <c r="F261" s="217" t="s">
        <v>440</v>
      </c>
      <c r="G261" s="218" t="s">
        <v>228</v>
      </c>
      <c r="H261" s="219">
        <v>466.185</v>
      </c>
      <c r="I261" s="220"/>
      <c r="J261" s="221">
        <f>ROUND(I261*H261,2)</f>
        <v>0</v>
      </c>
      <c r="K261" s="217" t="s">
        <v>185</v>
      </c>
      <c r="L261" s="46"/>
      <c r="M261" s="222" t="s">
        <v>19</v>
      </c>
      <c r="N261" s="223" t="s">
        <v>43</v>
      </c>
      <c r="O261" s="86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6" t="s">
        <v>167</v>
      </c>
      <c r="AT261" s="226" t="s">
        <v>163</v>
      </c>
      <c r="AU261" s="226" t="s">
        <v>81</v>
      </c>
      <c r="AY261" s="19" t="s">
        <v>161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19" t="s">
        <v>79</v>
      </c>
      <c r="BK261" s="227">
        <f>ROUND(I261*H261,2)</f>
        <v>0</v>
      </c>
      <c r="BL261" s="19" t="s">
        <v>167</v>
      </c>
      <c r="BM261" s="226" t="s">
        <v>804</v>
      </c>
    </row>
    <row r="262" s="2" customFormat="1">
      <c r="A262" s="40"/>
      <c r="B262" s="41"/>
      <c r="C262" s="42"/>
      <c r="D262" s="254" t="s">
        <v>187</v>
      </c>
      <c r="E262" s="42"/>
      <c r="F262" s="255" t="s">
        <v>442</v>
      </c>
      <c r="G262" s="42"/>
      <c r="H262" s="42"/>
      <c r="I262" s="230"/>
      <c r="J262" s="42"/>
      <c r="K262" s="42"/>
      <c r="L262" s="46"/>
      <c r="M262" s="231"/>
      <c r="N262" s="232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187</v>
      </c>
      <c r="AU262" s="19" t="s">
        <v>81</v>
      </c>
    </row>
    <row r="263" s="2" customFormat="1" ht="24.15" customHeight="1">
      <c r="A263" s="40"/>
      <c r="B263" s="41"/>
      <c r="C263" s="215" t="s">
        <v>449</v>
      </c>
      <c r="D263" s="215" t="s">
        <v>163</v>
      </c>
      <c r="E263" s="216" t="s">
        <v>444</v>
      </c>
      <c r="F263" s="217" t="s">
        <v>445</v>
      </c>
      <c r="G263" s="218" t="s">
        <v>228</v>
      </c>
      <c r="H263" s="219">
        <v>8857.5149999999994</v>
      </c>
      <c r="I263" s="220"/>
      <c r="J263" s="221">
        <f>ROUND(I263*H263,2)</f>
        <v>0</v>
      </c>
      <c r="K263" s="217" t="s">
        <v>185</v>
      </c>
      <c r="L263" s="46"/>
      <c r="M263" s="222" t="s">
        <v>19</v>
      </c>
      <c r="N263" s="223" t="s">
        <v>43</v>
      </c>
      <c r="O263" s="86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6" t="s">
        <v>167</v>
      </c>
      <c r="AT263" s="226" t="s">
        <v>163</v>
      </c>
      <c r="AU263" s="226" t="s">
        <v>81</v>
      </c>
      <c r="AY263" s="19" t="s">
        <v>161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19" t="s">
        <v>79</v>
      </c>
      <c r="BK263" s="227">
        <f>ROUND(I263*H263,2)</f>
        <v>0</v>
      </c>
      <c r="BL263" s="19" t="s">
        <v>167</v>
      </c>
      <c r="BM263" s="226" t="s">
        <v>805</v>
      </c>
    </row>
    <row r="264" s="2" customFormat="1">
      <c r="A264" s="40"/>
      <c r="B264" s="41"/>
      <c r="C264" s="42"/>
      <c r="D264" s="254" t="s">
        <v>187</v>
      </c>
      <c r="E264" s="42"/>
      <c r="F264" s="255" t="s">
        <v>447</v>
      </c>
      <c r="G264" s="42"/>
      <c r="H264" s="42"/>
      <c r="I264" s="230"/>
      <c r="J264" s="42"/>
      <c r="K264" s="42"/>
      <c r="L264" s="46"/>
      <c r="M264" s="231"/>
      <c r="N264" s="232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187</v>
      </c>
      <c r="AU264" s="19" t="s">
        <v>81</v>
      </c>
    </row>
    <row r="265" s="14" customFormat="1">
      <c r="A265" s="14"/>
      <c r="B265" s="243"/>
      <c r="C265" s="244"/>
      <c r="D265" s="228" t="s">
        <v>175</v>
      </c>
      <c r="E265" s="244"/>
      <c r="F265" s="246" t="s">
        <v>907</v>
      </c>
      <c r="G265" s="244"/>
      <c r="H265" s="247">
        <v>8857.5149999999994</v>
      </c>
      <c r="I265" s="248"/>
      <c r="J265" s="244"/>
      <c r="K265" s="244"/>
      <c r="L265" s="249"/>
      <c r="M265" s="250"/>
      <c r="N265" s="251"/>
      <c r="O265" s="251"/>
      <c r="P265" s="251"/>
      <c r="Q265" s="251"/>
      <c r="R265" s="251"/>
      <c r="S265" s="251"/>
      <c r="T265" s="25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3" t="s">
        <v>175</v>
      </c>
      <c r="AU265" s="253" t="s">
        <v>81</v>
      </c>
      <c r="AV265" s="14" t="s">
        <v>81</v>
      </c>
      <c r="AW265" s="14" t="s">
        <v>4</v>
      </c>
      <c r="AX265" s="14" t="s">
        <v>79</v>
      </c>
      <c r="AY265" s="253" t="s">
        <v>161</v>
      </c>
    </row>
    <row r="266" s="2" customFormat="1" ht="24.15" customHeight="1">
      <c r="A266" s="40"/>
      <c r="B266" s="41"/>
      <c r="C266" s="215" t="s">
        <v>454</v>
      </c>
      <c r="D266" s="215" t="s">
        <v>163</v>
      </c>
      <c r="E266" s="216" t="s">
        <v>450</v>
      </c>
      <c r="F266" s="217" t="s">
        <v>451</v>
      </c>
      <c r="G266" s="218" t="s">
        <v>228</v>
      </c>
      <c r="H266" s="219">
        <v>3</v>
      </c>
      <c r="I266" s="220"/>
      <c r="J266" s="221">
        <f>ROUND(I266*H266,2)</f>
        <v>0</v>
      </c>
      <c r="K266" s="217" t="s">
        <v>19</v>
      </c>
      <c r="L266" s="46"/>
      <c r="M266" s="222" t="s">
        <v>19</v>
      </c>
      <c r="N266" s="223" t="s">
        <v>43</v>
      </c>
      <c r="O266" s="86"/>
      <c r="P266" s="224">
        <f>O266*H266</f>
        <v>0</v>
      </c>
      <c r="Q266" s="224">
        <v>0</v>
      </c>
      <c r="R266" s="224">
        <f>Q266*H266</f>
        <v>0</v>
      </c>
      <c r="S266" s="224">
        <v>0</v>
      </c>
      <c r="T266" s="225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26" t="s">
        <v>167</v>
      </c>
      <c r="AT266" s="226" t="s">
        <v>163</v>
      </c>
      <c r="AU266" s="226" t="s">
        <v>81</v>
      </c>
      <c r="AY266" s="19" t="s">
        <v>161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19" t="s">
        <v>79</v>
      </c>
      <c r="BK266" s="227">
        <f>ROUND(I266*H266,2)</f>
        <v>0</v>
      </c>
      <c r="BL266" s="19" t="s">
        <v>167</v>
      </c>
      <c r="BM266" s="226" t="s">
        <v>908</v>
      </c>
    </row>
    <row r="267" s="2" customFormat="1" ht="24.15" customHeight="1">
      <c r="A267" s="40"/>
      <c r="B267" s="41"/>
      <c r="C267" s="215" t="s">
        <v>459</v>
      </c>
      <c r="D267" s="215" t="s">
        <v>163</v>
      </c>
      <c r="E267" s="216" t="s">
        <v>455</v>
      </c>
      <c r="F267" s="217" t="s">
        <v>456</v>
      </c>
      <c r="G267" s="218" t="s">
        <v>228</v>
      </c>
      <c r="H267" s="219">
        <v>460.56</v>
      </c>
      <c r="I267" s="220"/>
      <c r="J267" s="221">
        <f>ROUND(I267*H267,2)</f>
        <v>0</v>
      </c>
      <c r="K267" s="217" t="s">
        <v>19</v>
      </c>
      <c r="L267" s="46"/>
      <c r="M267" s="222" t="s">
        <v>19</v>
      </c>
      <c r="N267" s="223" t="s">
        <v>43</v>
      </c>
      <c r="O267" s="86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26" t="s">
        <v>167</v>
      </c>
      <c r="AT267" s="226" t="s">
        <v>163</v>
      </c>
      <c r="AU267" s="226" t="s">
        <v>81</v>
      </c>
      <c r="AY267" s="19" t="s">
        <v>161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19" t="s">
        <v>79</v>
      </c>
      <c r="BK267" s="227">
        <f>ROUND(I267*H267,2)</f>
        <v>0</v>
      </c>
      <c r="BL267" s="19" t="s">
        <v>167</v>
      </c>
      <c r="BM267" s="226" t="s">
        <v>909</v>
      </c>
    </row>
    <row r="268" s="14" customFormat="1">
      <c r="A268" s="14"/>
      <c r="B268" s="243"/>
      <c r="C268" s="244"/>
      <c r="D268" s="228" t="s">
        <v>175</v>
      </c>
      <c r="E268" s="245" t="s">
        <v>19</v>
      </c>
      <c r="F268" s="246" t="s">
        <v>910</v>
      </c>
      <c r="G268" s="244"/>
      <c r="H268" s="247">
        <v>460.56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175</v>
      </c>
      <c r="AU268" s="253" t="s">
        <v>81</v>
      </c>
      <c r="AV268" s="14" t="s">
        <v>81</v>
      </c>
      <c r="AW268" s="14" t="s">
        <v>33</v>
      </c>
      <c r="AX268" s="14" t="s">
        <v>79</v>
      </c>
      <c r="AY268" s="253" t="s">
        <v>161</v>
      </c>
    </row>
    <row r="269" s="2" customFormat="1" ht="16.5" customHeight="1">
      <c r="A269" s="40"/>
      <c r="B269" s="41"/>
      <c r="C269" s="215" t="s">
        <v>464</v>
      </c>
      <c r="D269" s="215" t="s">
        <v>163</v>
      </c>
      <c r="E269" s="216" t="s">
        <v>465</v>
      </c>
      <c r="F269" s="217" t="s">
        <v>466</v>
      </c>
      <c r="G269" s="218" t="s">
        <v>228</v>
      </c>
      <c r="H269" s="219">
        <v>466.185</v>
      </c>
      <c r="I269" s="220"/>
      <c r="J269" s="221">
        <f>ROUND(I269*H269,2)</f>
        <v>0</v>
      </c>
      <c r="K269" s="217" t="s">
        <v>19</v>
      </c>
      <c r="L269" s="46"/>
      <c r="M269" s="222" t="s">
        <v>19</v>
      </c>
      <c r="N269" s="223" t="s">
        <v>43</v>
      </c>
      <c r="O269" s="86"/>
      <c r="P269" s="224">
        <f>O269*H269</f>
        <v>0</v>
      </c>
      <c r="Q269" s="224">
        <v>0</v>
      </c>
      <c r="R269" s="224">
        <f>Q269*H269</f>
        <v>0</v>
      </c>
      <c r="S269" s="224">
        <v>0</v>
      </c>
      <c r="T269" s="225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26" t="s">
        <v>167</v>
      </c>
      <c r="AT269" s="226" t="s">
        <v>163</v>
      </c>
      <c r="AU269" s="226" t="s">
        <v>81</v>
      </c>
      <c r="AY269" s="19" t="s">
        <v>161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9" t="s">
        <v>79</v>
      </c>
      <c r="BK269" s="227">
        <f>ROUND(I269*H269,2)</f>
        <v>0</v>
      </c>
      <c r="BL269" s="19" t="s">
        <v>167</v>
      </c>
      <c r="BM269" s="226" t="s">
        <v>911</v>
      </c>
    </row>
    <row r="270" s="2" customFormat="1">
      <c r="A270" s="40"/>
      <c r="B270" s="41"/>
      <c r="C270" s="42"/>
      <c r="D270" s="228" t="s">
        <v>169</v>
      </c>
      <c r="E270" s="42"/>
      <c r="F270" s="229" t="s">
        <v>717</v>
      </c>
      <c r="G270" s="42"/>
      <c r="H270" s="42"/>
      <c r="I270" s="230"/>
      <c r="J270" s="42"/>
      <c r="K270" s="42"/>
      <c r="L270" s="46"/>
      <c r="M270" s="231"/>
      <c r="N270" s="232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169</v>
      </c>
      <c r="AU270" s="19" t="s">
        <v>81</v>
      </c>
    </row>
    <row r="271" s="12" customFormat="1" ht="22.8" customHeight="1">
      <c r="A271" s="12"/>
      <c r="B271" s="199"/>
      <c r="C271" s="200"/>
      <c r="D271" s="201" t="s">
        <v>71</v>
      </c>
      <c r="E271" s="213" t="s">
        <v>468</v>
      </c>
      <c r="F271" s="213" t="s">
        <v>469</v>
      </c>
      <c r="G271" s="200"/>
      <c r="H271" s="200"/>
      <c r="I271" s="203"/>
      <c r="J271" s="214">
        <f>BK271</f>
        <v>0</v>
      </c>
      <c r="K271" s="200"/>
      <c r="L271" s="205"/>
      <c r="M271" s="206"/>
      <c r="N271" s="207"/>
      <c r="O271" s="207"/>
      <c r="P271" s="208">
        <f>SUM(P272:P273)</f>
        <v>0</v>
      </c>
      <c r="Q271" s="207"/>
      <c r="R271" s="208">
        <f>SUM(R272:R273)</f>
        <v>0</v>
      </c>
      <c r="S271" s="207"/>
      <c r="T271" s="209">
        <f>SUM(T272:T273)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0" t="s">
        <v>79</v>
      </c>
      <c r="AT271" s="211" t="s">
        <v>71</v>
      </c>
      <c r="AU271" s="211" t="s">
        <v>79</v>
      </c>
      <c r="AY271" s="210" t="s">
        <v>161</v>
      </c>
      <c r="BK271" s="212">
        <f>SUM(BK272:BK273)</f>
        <v>0</v>
      </c>
    </row>
    <row r="272" s="2" customFormat="1" ht="21.75" customHeight="1">
      <c r="A272" s="40"/>
      <c r="B272" s="41"/>
      <c r="C272" s="215" t="s">
        <v>470</v>
      </c>
      <c r="D272" s="215" t="s">
        <v>163</v>
      </c>
      <c r="E272" s="216" t="s">
        <v>471</v>
      </c>
      <c r="F272" s="217" t="s">
        <v>472</v>
      </c>
      <c r="G272" s="218" t="s">
        <v>228</v>
      </c>
      <c r="H272" s="219">
        <v>695.06500000000005</v>
      </c>
      <c r="I272" s="220"/>
      <c r="J272" s="221">
        <f>ROUND(I272*H272,2)</f>
        <v>0</v>
      </c>
      <c r="K272" s="217" t="s">
        <v>185</v>
      </c>
      <c r="L272" s="46"/>
      <c r="M272" s="222" t="s">
        <v>19</v>
      </c>
      <c r="N272" s="223" t="s">
        <v>43</v>
      </c>
      <c r="O272" s="86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6" t="s">
        <v>167</v>
      </c>
      <c r="AT272" s="226" t="s">
        <v>163</v>
      </c>
      <c r="AU272" s="226" t="s">
        <v>81</v>
      </c>
      <c r="AY272" s="19" t="s">
        <v>161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19" t="s">
        <v>79</v>
      </c>
      <c r="BK272" s="227">
        <f>ROUND(I272*H272,2)</f>
        <v>0</v>
      </c>
      <c r="BL272" s="19" t="s">
        <v>167</v>
      </c>
      <c r="BM272" s="226" t="s">
        <v>473</v>
      </c>
    </row>
    <row r="273" s="2" customFormat="1">
      <c r="A273" s="40"/>
      <c r="B273" s="41"/>
      <c r="C273" s="42"/>
      <c r="D273" s="254" t="s">
        <v>187</v>
      </c>
      <c r="E273" s="42"/>
      <c r="F273" s="255" t="s">
        <v>474</v>
      </c>
      <c r="G273" s="42"/>
      <c r="H273" s="42"/>
      <c r="I273" s="230"/>
      <c r="J273" s="42"/>
      <c r="K273" s="42"/>
      <c r="L273" s="46"/>
      <c r="M273" s="280"/>
      <c r="N273" s="281"/>
      <c r="O273" s="282"/>
      <c r="P273" s="282"/>
      <c r="Q273" s="282"/>
      <c r="R273" s="282"/>
      <c r="S273" s="282"/>
      <c r="T273" s="283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187</v>
      </c>
      <c r="AU273" s="19" t="s">
        <v>81</v>
      </c>
    </row>
    <row r="274" s="2" customFormat="1" ht="6.96" customHeight="1">
      <c r="A274" s="40"/>
      <c r="B274" s="61"/>
      <c r="C274" s="62"/>
      <c r="D274" s="62"/>
      <c r="E274" s="62"/>
      <c r="F274" s="62"/>
      <c r="G274" s="62"/>
      <c r="H274" s="62"/>
      <c r="I274" s="62"/>
      <c r="J274" s="62"/>
      <c r="K274" s="62"/>
      <c r="L274" s="46"/>
      <c r="M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</row>
  </sheetData>
  <sheetProtection sheet="1" autoFilter="0" formatColumns="0" formatRows="0" objects="1" scenarios="1" spinCount="100000" saltValue="snuATY4/wsJHj6V1wZDoPucm5/dqfJKSr6st25XcoEn4lDiL/7DvLh0CaW1/htCRGzj/NFNEaKeiu2YMdIF1Jw==" hashValue="SFhwfagxA5tVDjO6XIOh67zb2g/5povilVX9G/Sc3eQ++jRDk6DIAW1CmESBKqnGyUnYFmB8rR/x8yA/SfvPrg==" algorithmName="SHA-512" password="CC35"/>
  <autoFilter ref="C93:K27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4_02/111111101"/>
    <hyperlink ref="F101" r:id="rId2" display="https://podminky.urs.cz/item/CS_URS_2024_02/111251101"/>
    <hyperlink ref="F104" r:id="rId3" display="https://podminky.urs.cz/item/CS_URS_2024_02/112155315"/>
    <hyperlink ref="F108" r:id="rId4" display="https://podminky.urs.cz/item/CS_URS_2024_02/121151103"/>
    <hyperlink ref="F117" r:id="rId5" display="https://podminky.urs.cz/item/CS_URS_2024_02/162301501"/>
    <hyperlink ref="F119" r:id="rId6" display="https://podminky.urs.cz/item/CS_URS_2024_02/162301981"/>
    <hyperlink ref="F123" r:id="rId7" display="https://podminky.urs.cz/item/CS_URS_2024_02/162351103"/>
    <hyperlink ref="F129" r:id="rId8" display="https://podminky.urs.cz/item/CS_URS_2024_02/162751117"/>
    <hyperlink ref="F134" r:id="rId9" display="https://podminky.urs.cz/item/CS_URS_2024_02/162751119"/>
    <hyperlink ref="F140" r:id="rId10" display="https://podminky.urs.cz/item/CS_URS_2024_02/162751137"/>
    <hyperlink ref="F143" r:id="rId11" display="https://podminky.urs.cz/item/CS_URS_2024_02/162751139"/>
    <hyperlink ref="F146" r:id="rId12" display="https://podminky.urs.cz/item/CS_URS_2024_02/167151111"/>
    <hyperlink ref="F156" r:id="rId13" display="https://podminky.urs.cz/item/CS_URS_2024_02/174151101"/>
    <hyperlink ref="F160" r:id="rId14" display="https://podminky.urs.cz/item/CS_URS_2024_02/181311103"/>
    <hyperlink ref="F166" r:id="rId15" display="https://podminky.urs.cz/item/CS_URS_2024_02/181411131"/>
    <hyperlink ref="F173" r:id="rId16" display="https://podminky.urs.cz/item/CS_URS_2024_02/211971122"/>
    <hyperlink ref="F180" r:id="rId17" display="https://podminky.urs.cz/item/CS_URS_2024_02/212312111"/>
    <hyperlink ref="F188" r:id="rId18" display="https://podminky.urs.cz/item/CS_URS_2024_02/273313511"/>
    <hyperlink ref="F193" r:id="rId19" display="https://podminky.urs.cz/item/CS_URS_2024_02/321213345"/>
    <hyperlink ref="F202" r:id="rId20" display="https://podminky.urs.cz/item/CS_URS_2024_02/321321115"/>
    <hyperlink ref="F212" r:id="rId21" display="https://podminky.urs.cz/item/CS_URS_2024_02/321351010"/>
    <hyperlink ref="F217" r:id="rId22" display="https://podminky.urs.cz/item/CS_URS_2024_02/321352010"/>
    <hyperlink ref="F219" r:id="rId23" display="https://podminky.urs.cz/item/CS_URS_2024_02/321366111"/>
    <hyperlink ref="F225" r:id="rId24" display="https://podminky.urs.cz/item/CS_URS_2024_02/321368211"/>
    <hyperlink ref="F239" r:id="rId25" display="https://podminky.urs.cz/item/CS_URS_2024_02/451315114"/>
    <hyperlink ref="F245" r:id="rId26" display="https://podminky.urs.cz/item/CS_URS_2024_02/877265221"/>
    <hyperlink ref="F248" r:id="rId27" display="https://podminky.urs.cz/item/CS_URS_2024_02/877260310"/>
    <hyperlink ref="F252" r:id="rId28" display="https://podminky.urs.cz/item/CS_URS_2024_02/961044111"/>
    <hyperlink ref="F255" r:id="rId29" display="https://podminky.urs.cz/item/CS_URS_2024_02/961055111"/>
    <hyperlink ref="F259" r:id="rId30" display="https://podminky.urs.cz/item/CS_URS_2024_02/966005111"/>
    <hyperlink ref="F262" r:id="rId31" display="https://podminky.urs.cz/item/CS_URS_2024_02/997013501"/>
    <hyperlink ref="F264" r:id="rId32" display="https://podminky.urs.cz/item/CS_URS_2024_02/997013509"/>
    <hyperlink ref="F273" r:id="rId33" display="https://podminky.urs.cz/item/CS_URS_2024_02/998332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101</v>
      </c>
      <c r="AZ2" s="140" t="s">
        <v>113</v>
      </c>
      <c r="BA2" s="140" t="s">
        <v>114</v>
      </c>
      <c r="BB2" s="140" t="s">
        <v>19</v>
      </c>
      <c r="BC2" s="140" t="s">
        <v>912</v>
      </c>
      <c r="BD2" s="140" t="s">
        <v>81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81</v>
      </c>
      <c r="AZ3" s="140" t="s">
        <v>116</v>
      </c>
      <c r="BA3" s="140" t="s">
        <v>117</v>
      </c>
      <c r="BB3" s="140" t="s">
        <v>19</v>
      </c>
      <c r="BC3" s="140" t="s">
        <v>912</v>
      </c>
      <c r="BD3" s="140" t="s">
        <v>81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  <c r="AZ4" s="140" t="s">
        <v>120</v>
      </c>
      <c r="BA4" s="140" t="s">
        <v>121</v>
      </c>
      <c r="BB4" s="140" t="s">
        <v>19</v>
      </c>
      <c r="BC4" s="140" t="s">
        <v>913</v>
      </c>
      <c r="BD4" s="140" t="s">
        <v>81</v>
      </c>
    </row>
    <row r="5" s="1" customFormat="1" ht="6.96" customHeight="1">
      <c r="B5" s="22"/>
      <c r="L5" s="22"/>
      <c r="AZ5" s="140" t="s">
        <v>122</v>
      </c>
      <c r="BA5" s="140" t="s">
        <v>123</v>
      </c>
      <c r="BB5" s="140" t="s">
        <v>19</v>
      </c>
      <c r="BC5" s="140" t="s">
        <v>913</v>
      </c>
      <c r="BD5" s="140" t="s">
        <v>81</v>
      </c>
    </row>
    <row r="6" s="1" customFormat="1" ht="12" customHeight="1">
      <c r="B6" s="22"/>
      <c r="D6" s="145" t="s">
        <v>16</v>
      </c>
      <c r="L6" s="22"/>
      <c r="AZ6" s="140" t="s">
        <v>124</v>
      </c>
      <c r="BA6" s="140" t="s">
        <v>125</v>
      </c>
      <c r="BB6" s="140" t="s">
        <v>19</v>
      </c>
      <c r="BC6" s="140" t="s">
        <v>914</v>
      </c>
      <c r="BD6" s="140" t="s">
        <v>81</v>
      </c>
    </row>
    <row r="7" s="1" customFormat="1" ht="16.5" customHeight="1">
      <c r="B7" s="22"/>
      <c r="E7" s="146" t="str">
        <f>'Rekapitulace stavby'!K6</f>
        <v>Brozany nad Ohří - Mlýnský náhon v ř. km 2,191 - 2,458</v>
      </c>
      <c r="F7" s="145"/>
      <c r="G7" s="145"/>
      <c r="H7" s="145"/>
      <c r="L7" s="22"/>
    </row>
    <row r="8" s="1" customFormat="1" ht="12" customHeight="1">
      <c r="B8" s="22"/>
      <c r="D8" s="145" t="s">
        <v>127</v>
      </c>
      <c r="L8" s="22"/>
    </row>
    <row r="9" s="2" customFormat="1" ht="16.5" customHeight="1">
      <c r="A9" s="40"/>
      <c r="B9" s="46"/>
      <c r="C9" s="40"/>
      <c r="D9" s="40"/>
      <c r="E9" s="146" t="s">
        <v>725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129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915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19</v>
      </c>
      <c r="G13" s="40"/>
      <c r="H13" s="40"/>
      <c r="I13" s="145" t="s">
        <v>20</v>
      </c>
      <c r="J13" s="135" t="s">
        <v>19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21</v>
      </c>
      <c r="E14" s="40"/>
      <c r="F14" s="135" t="s">
        <v>22</v>
      </c>
      <c r="G14" s="40"/>
      <c r="H14" s="40"/>
      <c r="I14" s="145" t="s">
        <v>23</v>
      </c>
      <c r="J14" s="149" t="str">
        <f>'Rekapitulace stavby'!AN8</f>
        <v>4. 11. 2024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25</v>
      </c>
      <c r="E16" s="40"/>
      <c r="F16" s="40"/>
      <c r="G16" s="40"/>
      <c r="H16" s="40"/>
      <c r="I16" s="145" t="s">
        <v>26</v>
      </c>
      <c r="J16" s="135" t="s">
        <v>19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5" t="s">
        <v>28</v>
      </c>
      <c r="J17" s="135" t="s">
        <v>19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29</v>
      </c>
      <c r="E19" s="40"/>
      <c r="F19" s="40"/>
      <c r="G19" s="40"/>
      <c r="H19" s="40"/>
      <c r="I19" s="145" t="s">
        <v>26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28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31</v>
      </c>
      <c r="E22" s="40"/>
      <c r="F22" s="40"/>
      <c r="G22" s="40"/>
      <c r="H22" s="40"/>
      <c r="I22" s="145" t="s">
        <v>26</v>
      </c>
      <c r="J22" s="135" t="s">
        <v>19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5" t="s">
        <v>28</v>
      </c>
      <c r="J23" s="135" t="s">
        <v>19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34</v>
      </c>
      <c r="E25" s="40"/>
      <c r="F25" s="40"/>
      <c r="G25" s="40"/>
      <c r="H25" s="40"/>
      <c r="I25" s="145" t="s">
        <v>26</v>
      </c>
      <c r="J25" s="135" t="s">
        <v>19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5" t="s">
        <v>28</v>
      </c>
      <c r="J26" s="135" t="s">
        <v>19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36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38</v>
      </c>
      <c r="E32" s="40"/>
      <c r="F32" s="40"/>
      <c r="G32" s="40"/>
      <c r="H32" s="40"/>
      <c r="I32" s="40"/>
      <c r="J32" s="156">
        <f>ROUND(J91,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40</v>
      </c>
      <c r="G34" s="40"/>
      <c r="H34" s="40"/>
      <c r="I34" s="157" t="s">
        <v>39</v>
      </c>
      <c r="J34" s="157" t="s">
        <v>41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42</v>
      </c>
      <c r="E35" s="145" t="s">
        <v>43</v>
      </c>
      <c r="F35" s="159">
        <f>ROUND((SUM(BE91:BE178)),  2)</f>
        <v>0</v>
      </c>
      <c r="G35" s="40"/>
      <c r="H35" s="40"/>
      <c r="I35" s="160">
        <v>0.20999999999999999</v>
      </c>
      <c r="J35" s="159">
        <f>ROUND(((SUM(BE91:BE178))*I35),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44</v>
      </c>
      <c r="F36" s="159">
        <f>ROUND((SUM(BF91:BF178)),  2)</f>
        <v>0</v>
      </c>
      <c r="G36" s="40"/>
      <c r="H36" s="40"/>
      <c r="I36" s="160">
        <v>0.14999999999999999</v>
      </c>
      <c r="J36" s="159">
        <f>ROUND(((SUM(BF91:BF178))*I36),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45</v>
      </c>
      <c r="F37" s="159">
        <f>ROUND((SUM(BG91:BG178)),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46</v>
      </c>
      <c r="F38" s="159">
        <f>ROUND((SUM(BH91:BH178)),  2)</f>
        <v>0</v>
      </c>
      <c r="G38" s="40"/>
      <c r="H38" s="40"/>
      <c r="I38" s="160">
        <v>0.14999999999999999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47</v>
      </c>
      <c r="F39" s="159">
        <f>ROUND((SUM(BI91:BI178)),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131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2" t="str">
        <f>E7</f>
        <v>Brozany nad Ohří - Mlýnský náhon v ř. km 2,191 - 2,458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2" t="s">
        <v>725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129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 xml:space="preserve">SO 102.3 - Oprava LB opevnění  (ř. km 2,249 - 2,312)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Brozany nad Ohří</v>
      </c>
      <c r="G56" s="42"/>
      <c r="H56" s="42"/>
      <c r="I56" s="34" t="s">
        <v>23</v>
      </c>
      <c r="J56" s="74" t="str">
        <f>IF(J14="","",J14)</f>
        <v>4. 11. 2024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Městys Brozany nad Ohří</v>
      </c>
      <c r="G58" s="42"/>
      <c r="H58" s="42"/>
      <c r="I58" s="34" t="s">
        <v>31</v>
      </c>
      <c r="J58" s="38" t="str">
        <f>E23</f>
        <v>AZ Consult spol. s 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Dagmar Sedláčková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3" t="s">
        <v>132</v>
      </c>
      <c r="D61" s="174"/>
      <c r="E61" s="174"/>
      <c r="F61" s="174"/>
      <c r="G61" s="174"/>
      <c r="H61" s="174"/>
      <c r="I61" s="174"/>
      <c r="J61" s="175" t="s">
        <v>133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6" t="s">
        <v>70</v>
      </c>
      <c r="D63" s="42"/>
      <c r="E63" s="42"/>
      <c r="F63" s="42"/>
      <c r="G63" s="42"/>
      <c r="H63" s="42"/>
      <c r="I63" s="42"/>
      <c r="J63" s="104">
        <f>J91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134</v>
      </c>
    </row>
    <row r="64" s="9" customFormat="1" ht="24.96" customHeight="1">
      <c r="A64" s="9"/>
      <c r="B64" s="177"/>
      <c r="C64" s="178"/>
      <c r="D64" s="179" t="s">
        <v>135</v>
      </c>
      <c r="E64" s="180"/>
      <c r="F64" s="180"/>
      <c r="G64" s="180"/>
      <c r="H64" s="180"/>
      <c r="I64" s="180"/>
      <c r="J64" s="181">
        <f>J92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7"/>
      <c r="D65" s="184" t="s">
        <v>136</v>
      </c>
      <c r="E65" s="185"/>
      <c r="F65" s="185"/>
      <c r="G65" s="185"/>
      <c r="H65" s="185"/>
      <c r="I65" s="185"/>
      <c r="J65" s="186">
        <f>J93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7"/>
      <c r="D66" s="184" t="s">
        <v>138</v>
      </c>
      <c r="E66" s="185"/>
      <c r="F66" s="185"/>
      <c r="G66" s="185"/>
      <c r="H66" s="185"/>
      <c r="I66" s="185"/>
      <c r="J66" s="186">
        <f>J139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7"/>
      <c r="D67" s="184" t="s">
        <v>727</v>
      </c>
      <c r="E67" s="185"/>
      <c r="F67" s="185"/>
      <c r="G67" s="185"/>
      <c r="H67" s="185"/>
      <c r="I67" s="185"/>
      <c r="J67" s="186">
        <f>J158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7"/>
      <c r="D68" s="184" t="s">
        <v>141</v>
      </c>
      <c r="E68" s="185"/>
      <c r="F68" s="185"/>
      <c r="G68" s="185"/>
      <c r="H68" s="185"/>
      <c r="I68" s="185"/>
      <c r="J68" s="186">
        <f>J163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7"/>
      <c r="D69" s="184" t="s">
        <v>143</v>
      </c>
      <c r="E69" s="185"/>
      <c r="F69" s="185"/>
      <c r="G69" s="185"/>
      <c r="H69" s="185"/>
      <c r="I69" s="185"/>
      <c r="J69" s="186">
        <f>J176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146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2" t="str">
        <f>E7</f>
        <v>Brozany nad Ohří - Mlýnský náhon v ř. km 2,191 - 2,458</v>
      </c>
      <c r="F79" s="34"/>
      <c r="G79" s="34"/>
      <c r="H79" s="34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3"/>
      <c r="C80" s="34" t="s">
        <v>127</v>
      </c>
      <c r="D80" s="24"/>
      <c r="E80" s="24"/>
      <c r="F80" s="24"/>
      <c r="G80" s="24"/>
      <c r="H80" s="24"/>
      <c r="I80" s="24"/>
      <c r="J80" s="24"/>
      <c r="K80" s="24"/>
      <c r="L80" s="22"/>
    </row>
    <row r="81" s="2" customFormat="1" ht="16.5" customHeight="1">
      <c r="A81" s="40"/>
      <c r="B81" s="41"/>
      <c r="C81" s="42"/>
      <c r="D81" s="42"/>
      <c r="E81" s="172" t="s">
        <v>725</v>
      </c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129</v>
      </c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E11</f>
        <v xml:space="preserve">SO 102.3 - Oprava LB opevnění  (ř. km 2,249 - 2,312)</v>
      </c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F14</f>
        <v>Brozany nad Ohří</v>
      </c>
      <c r="G85" s="42"/>
      <c r="H85" s="42"/>
      <c r="I85" s="34" t="s">
        <v>23</v>
      </c>
      <c r="J85" s="74" t="str">
        <f>IF(J14="","",J14)</f>
        <v>4. 11. 2024</v>
      </c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4" t="s">
        <v>25</v>
      </c>
      <c r="D87" s="42"/>
      <c r="E87" s="42"/>
      <c r="F87" s="29" t="str">
        <f>E17</f>
        <v>Městys Brozany nad Ohří</v>
      </c>
      <c r="G87" s="42"/>
      <c r="H87" s="42"/>
      <c r="I87" s="34" t="s">
        <v>31</v>
      </c>
      <c r="J87" s="38" t="str">
        <f>E23</f>
        <v>AZ Consult spol. s r.o.</v>
      </c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29</v>
      </c>
      <c r="D88" s="42"/>
      <c r="E88" s="42"/>
      <c r="F88" s="29" t="str">
        <f>IF(E20="","",E20)</f>
        <v>Vyplň údaj</v>
      </c>
      <c r="G88" s="42"/>
      <c r="H88" s="42"/>
      <c r="I88" s="34" t="s">
        <v>34</v>
      </c>
      <c r="J88" s="38" t="str">
        <f>E26</f>
        <v>Dagmar Sedláčková</v>
      </c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8"/>
      <c r="B90" s="189"/>
      <c r="C90" s="190" t="s">
        <v>147</v>
      </c>
      <c r="D90" s="191" t="s">
        <v>57</v>
      </c>
      <c r="E90" s="191" t="s">
        <v>53</v>
      </c>
      <c r="F90" s="191" t="s">
        <v>54</v>
      </c>
      <c r="G90" s="191" t="s">
        <v>148</v>
      </c>
      <c r="H90" s="191" t="s">
        <v>149</v>
      </c>
      <c r="I90" s="191" t="s">
        <v>150</v>
      </c>
      <c r="J90" s="191" t="s">
        <v>133</v>
      </c>
      <c r="K90" s="192" t="s">
        <v>151</v>
      </c>
      <c r="L90" s="193"/>
      <c r="M90" s="94" t="s">
        <v>19</v>
      </c>
      <c r="N90" s="95" t="s">
        <v>42</v>
      </c>
      <c r="O90" s="95" t="s">
        <v>152</v>
      </c>
      <c r="P90" s="95" t="s">
        <v>153</v>
      </c>
      <c r="Q90" s="95" t="s">
        <v>154</v>
      </c>
      <c r="R90" s="95" t="s">
        <v>155</v>
      </c>
      <c r="S90" s="95" t="s">
        <v>156</v>
      </c>
      <c r="T90" s="96" t="s">
        <v>157</v>
      </c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</row>
    <row r="91" s="2" customFormat="1" ht="22.8" customHeight="1">
      <c r="A91" s="40"/>
      <c r="B91" s="41"/>
      <c r="C91" s="101" t="s">
        <v>158</v>
      </c>
      <c r="D91" s="42"/>
      <c r="E91" s="42"/>
      <c r="F91" s="42"/>
      <c r="G91" s="42"/>
      <c r="H91" s="42"/>
      <c r="I91" s="42"/>
      <c r="J91" s="194">
        <f>BK91</f>
        <v>0</v>
      </c>
      <c r="K91" s="42"/>
      <c r="L91" s="46"/>
      <c r="M91" s="97"/>
      <c r="N91" s="195"/>
      <c r="O91" s="98"/>
      <c r="P91" s="196">
        <f>P92</f>
        <v>0</v>
      </c>
      <c r="Q91" s="98"/>
      <c r="R91" s="196">
        <f>R92</f>
        <v>43.04065576</v>
      </c>
      <c r="S91" s="98"/>
      <c r="T91" s="197">
        <f>T92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71</v>
      </c>
      <c r="AU91" s="19" t="s">
        <v>134</v>
      </c>
      <c r="BK91" s="198">
        <f>BK92</f>
        <v>0</v>
      </c>
    </row>
    <row r="92" s="12" customFormat="1" ht="25.92" customHeight="1">
      <c r="A92" s="12"/>
      <c r="B92" s="199"/>
      <c r="C92" s="200"/>
      <c r="D92" s="201" t="s">
        <v>71</v>
      </c>
      <c r="E92" s="202" t="s">
        <v>159</v>
      </c>
      <c r="F92" s="202" t="s">
        <v>160</v>
      </c>
      <c r="G92" s="200"/>
      <c r="H92" s="200"/>
      <c r="I92" s="203"/>
      <c r="J92" s="204">
        <f>BK92</f>
        <v>0</v>
      </c>
      <c r="K92" s="200"/>
      <c r="L92" s="205"/>
      <c r="M92" s="206"/>
      <c r="N92" s="207"/>
      <c r="O92" s="207"/>
      <c r="P92" s="208">
        <f>P93+P139+P158+P163+P176</f>
        <v>0</v>
      </c>
      <c r="Q92" s="207"/>
      <c r="R92" s="208">
        <f>R93+R139+R158+R163+R176</f>
        <v>43.04065576</v>
      </c>
      <c r="S92" s="207"/>
      <c r="T92" s="209">
        <f>T93+T139+T158+T163+T176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79</v>
      </c>
      <c r="AT92" s="211" t="s">
        <v>71</v>
      </c>
      <c r="AU92" s="211" t="s">
        <v>72</v>
      </c>
      <c r="AY92" s="210" t="s">
        <v>161</v>
      </c>
      <c r="BK92" s="212">
        <f>BK93+BK139+BK158+BK163+BK176</f>
        <v>0</v>
      </c>
    </row>
    <row r="93" s="12" customFormat="1" ht="22.8" customHeight="1">
      <c r="A93" s="12"/>
      <c r="B93" s="199"/>
      <c r="C93" s="200"/>
      <c r="D93" s="201" t="s">
        <v>71</v>
      </c>
      <c r="E93" s="213" t="s">
        <v>79</v>
      </c>
      <c r="F93" s="213" t="s">
        <v>162</v>
      </c>
      <c r="G93" s="200"/>
      <c r="H93" s="200"/>
      <c r="I93" s="203"/>
      <c r="J93" s="214">
        <f>BK93</f>
        <v>0</v>
      </c>
      <c r="K93" s="200"/>
      <c r="L93" s="205"/>
      <c r="M93" s="206"/>
      <c r="N93" s="207"/>
      <c r="O93" s="207"/>
      <c r="P93" s="208">
        <f>SUM(P94:P138)</f>
        <v>0</v>
      </c>
      <c r="Q93" s="207"/>
      <c r="R93" s="208">
        <f>SUM(R94:R138)</f>
        <v>23.346</v>
      </c>
      <c r="S93" s="207"/>
      <c r="T93" s="209">
        <f>SUM(T94:T138)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79</v>
      </c>
      <c r="AT93" s="211" t="s">
        <v>71</v>
      </c>
      <c r="AU93" s="211" t="s">
        <v>79</v>
      </c>
      <c r="AY93" s="210" t="s">
        <v>161</v>
      </c>
      <c r="BK93" s="212">
        <f>SUM(BK94:BK138)</f>
        <v>0</v>
      </c>
    </row>
    <row r="94" s="2" customFormat="1" ht="24.15" customHeight="1">
      <c r="A94" s="40"/>
      <c r="B94" s="41"/>
      <c r="C94" s="215" t="s">
        <v>79</v>
      </c>
      <c r="D94" s="215" t="s">
        <v>163</v>
      </c>
      <c r="E94" s="216" t="s">
        <v>164</v>
      </c>
      <c r="F94" s="217" t="s">
        <v>165</v>
      </c>
      <c r="G94" s="218" t="s">
        <v>166</v>
      </c>
      <c r="H94" s="219">
        <v>1</v>
      </c>
      <c r="I94" s="220"/>
      <c r="J94" s="221">
        <f>ROUND(I94*H94,2)</f>
        <v>0</v>
      </c>
      <c r="K94" s="217" t="s">
        <v>19</v>
      </c>
      <c r="L94" s="46"/>
      <c r="M94" s="222" t="s">
        <v>19</v>
      </c>
      <c r="N94" s="223" t="s">
        <v>43</v>
      </c>
      <c r="O94" s="86"/>
      <c r="P94" s="224">
        <f>O94*H94</f>
        <v>0</v>
      </c>
      <c r="Q94" s="224">
        <v>23.346</v>
      </c>
      <c r="R94" s="224">
        <f>Q94*H94</f>
        <v>23.346</v>
      </c>
      <c r="S94" s="224">
        <v>0</v>
      </c>
      <c r="T94" s="225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6" t="s">
        <v>167</v>
      </c>
      <c r="AT94" s="226" t="s">
        <v>163</v>
      </c>
      <c r="AU94" s="226" t="s">
        <v>81</v>
      </c>
      <c r="AY94" s="19" t="s">
        <v>161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19" t="s">
        <v>79</v>
      </c>
      <c r="BK94" s="227">
        <f>ROUND(I94*H94,2)</f>
        <v>0</v>
      </c>
      <c r="BL94" s="19" t="s">
        <v>167</v>
      </c>
      <c r="BM94" s="226" t="s">
        <v>916</v>
      </c>
    </row>
    <row r="95" s="2" customFormat="1">
      <c r="A95" s="40"/>
      <c r="B95" s="41"/>
      <c r="C95" s="42"/>
      <c r="D95" s="228" t="s">
        <v>169</v>
      </c>
      <c r="E95" s="42"/>
      <c r="F95" s="229" t="s">
        <v>170</v>
      </c>
      <c r="G95" s="42"/>
      <c r="H95" s="42"/>
      <c r="I95" s="230"/>
      <c r="J95" s="42"/>
      <c r="K95" s="42"/>
      <c r="L95" s="46"/>
      <c r="M95" s="231"/>
      <c r="N95" s="232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169</v>
      </c>
      <c r="AU95" s="19" t="s">
        <v>81</v>
      </c>
    </row>
    <row r="96" s="2" customFormat="1" ht="33" customHeight="1">
      <c r="A96" s="40"/>
      <c r="B96" s="41"/>
      <c r="C96" s="215" t="s">
        <v>81</v>
      </c>
      <c r="D96" s="215" t="s">
        <v>163</v>
      </c>
      <c r="E96" s="216" t="s">
        <v>171</v>
      </c>
      <c r="F96" s="217" t="s">
        <v>172</v>
      </c>
      <c r="G96" s="218" t="s">
        <v>173</v>
      </c>
      <c r="H96" s="219">
        <v>22.050000000000001</v>
      </c>
      <c r="I96" s="220"/>
      <c r="J96" s="221">
        <f>ROUND(I96*H96,2)</f>
        <v>0</v>
      </c>
      <c r="K96" s="217" t="s">
        <v>19</v>
      </c>
      <c r="L96" s="46"/>
      <c r="M96" s="222" t="s">
        <v>19</v>
      </c>
      <c r="N96" s="223" t="s">
        <v>43</v>
      </c>
      <c r="O96" s="86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6" t="s">
        <v>167</v>
      </c>
      <c r="AT96" s="226" t="s">
        <v>163</v>
      </c>
      <c r="AU96" s="226" t="s">
        <v>81</v>
      </c>
      <c r="AY96" s="19" t="s">
        <v>161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19" t="s">
        <v>79</v>
      </c>
      <c r="BK96" s="227">
        <f>ROUND(I96*H96,2)</f>
        <v>0</v>
      </c>
      <c r="BL96" s="19" t="s">
        <v>167</v>
      </c>
      <c r="BM96" s="226" t="s">
        <v>174</v>
      </c>
    </row>
    <row r="97" s="13" customFormat="1">
      <c r="A97" s="13"/>
      <c r="B97" s="233"/>
      <c r="C97" s="234"/>
      <c r="D97" s="228" t="s">
        <v>175</v>
      </c>
      <c r="E97" s="235" t="s">
        <v>19</v>
      </c>
      <c r="F97" s="236" t="s">
        <v>176</v>
      </c>
      <c r="G97" s="234"/>
      <c r="H97" s="235" t="s">
        <v>19</v>
      </c>
      <c r="I97" s="237"/>
      <c r="J97" s="234"/>
      <c r="K97" s="234"/>
      <c r="L97" s="238"/>
      <c r="M97" s="239"/>
      <c r="N97" s="240"/>
      <c r="O97" s="240"/>
      <c r="P97" s="240"/>
      <c r="Q97" s="240"/>
      <c r="R97" s="240"/>
      <c r="S97" s="240"/>
      <c r="T97" s="24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2" t="s">
        <v>175</v>
      </c>
      <c r="AU97" s="242" t="s">
        <v>81</v>
      </c>
      <c r="AV97" s="13" t="s">
        <v>79</v>
      </c>
      <c r="AW97" s="13" t="s">
        <v>33</v>
      </c>
      <c r="AX97" s="13" t="s">
        <v>72</v>
      </c>
      <c r="AY97" s="242" t="s">
        <v>161</v>
      </c>
    </row>
    <row r="98" s="14" customFormat="1">
      <c r="A98" s="14"/>
      <c r="B98" s="243"/>
      <c r="C98" s="244"/>
      <c r="D98" s="228" t="s">
        <v>175</v>
      </c>
      <c r="E98" s="245" t="s">
        <v>120</v>
      </c>
      <c r="F98" s="246" t="s">
        <v>917</v>
      </c>
      <c r="G98" s="244"/>
      <c r="H98" s="247">
        <v>22.050000000000001</v>
      </c>
      <c r="I98" s="248"/>
      <c r="J98" s="244"/>
      <c r="K98" s="244"/>
      <c r="L98" s="249"/>
      <c r="M98" s="250"/>
      <c r="N98" s="251"/>
      <c r="O98" s="251"/>
      <c r="P98" s="251"/>
      <c r="Q98" s="251"/>
      <c r="R98" s="251"/>
      <c r="S98" s="251"/>
      <c r="T98" s="252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3" t="s">
        <v>175</v>
      </c>
      <c r="AU98" s="253" t="s">
        <v>81</v>
      </c>
      <c r="AV98" s="14" t="s">
        <v>81</v>
      </c>
      <c r="AW98" s="14" t="s">
        <v>33</v>
      </c>
      <c r="AX98" s="14" t="s">
        <v>79</v>
      </c>
      <c r="AY98" s="253" t="s">
        <v>161</v>
      </c>
    </row>
    <row r="99" s="2" customFormat="1" ht="33" customHeight="1">
      <c r="A99" s="40"/>
      <c r="B99" s="41"/>
      <c r="C99" s="215" t="s">
        <v>178</v>
      </c>
      <c r="D99" s="215" t="s">
        <v>163</v>
      </c>
      <c r="E99" s="216" t="s">
        <v>179</v>
      </c>
      <c r="F99" s="217" t="s">
        <v>180</v>
      </c>
      <c r="G99" s="218" t="s">
        <v>173</v>
      </c>
      <c r="H99" s="219">
        <v>22.050000000000001</v>
      </c>
      <c r="I99" s="220"/>
      <c r="J99" s="221">
        <f>ROUND(I99*H99,2)</f>
        <v>0</v>
      </c>
      <c r="K99" s="217" t="s">
        <v>19</v>
      </c>
      <c r="L99" s="46"/>
      <c r="M99" s="222" t="s">
        <v>19</v>
      </c>
      <c r="N99" s="223" t="s">
        <v>43</v>
      </c>
      <c r="O99" s="86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6" t="s">
        <v>167</v>
      </c>
      <c r="AT99" s="226" t="s">
        <v>163</v>
      </c>
      <c r="AU99" s="226" t="s">
        <v>81</v>
      </c>
      <c r="AY99" s="19" t="s">
        <v>161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19" t="s">
        <v>79</v>
      </c>
      <c r="BK99" s="227">
        <f>ROUND(I99*H99,2)</f>
        <v>0</v>
      </c>
      <c r="BL99" s="19" t="s">
        <v>167</v>
      </c>
      <c r="BM99" s="226" t="s">
        <v>181</v>
      </c>
    </row>
    <row r="100" s="14" customFormat="1">
      <c r="A100" s="14"/>
      <c r="B100" s="243"/>
      <c r="C100" s="244"/>
      <c r="D100" s="228" t="s">
        <v>175</v>
      </c>
      <c r="E100" s="245" t="s">
        <v>122</v>
      </c>
      <c r="F100" s="246" t="s">
        <v>918</v>
      </c>
      <c r="G100" s="244"/>
      <c r="H100" s="247">
        <v>22.050000000000001</v>
      </c>
      <c r="I100" s="248"/>
      <c r="J100" s="244"/>
      <c r="K100" s="244"/>
      <c r="L100" s="249"/>
      <c r="M100" s="250"/>
      <c r="N100" s="251"/>
      <c r="O100" s="251"/>
      <c r="P100" s="251"/>
      <c r="Q100" s="251"/>
      <c r="R100" s="251"/>
      <c r="S100" s="251"/>
      <c r="T100" s="252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3" t="s">
        <v>175</v>
      </c>
      <c r="AU100" s="253" t="s">
        <v>81</v>
      </c>
      <c r="AV100" s="14" t="s">
        <v>81</v>
      </c>
      <c r="AW100" s="14" t="s">
        <v>33</v>
      </c>
      <c r="AX100" s="14" t="s">
        <v>79</v>
      </c>
      <c r="AY100" s="253" t="s">
        <v>161</v>
      </c>
    </row>
    <row r="101" s="2" customFormat="1" ht="37.8" customHeight="1">
      <c r="A101" s="40"/>
      <c r="B101" s="41"/>
      <c r="C101" s="215" t="s">
        <v>167</v>
      </c>
      <c r="D101" s="215" t="s">
        <v>163</v>
      </c>
      <c r="E101" s="216" t="s">
        <v>183</v>
      </c>
      <c r="F101" s="217" t="s">
        <v>184</v>
      </c>
      <c r="G101" s="218" t="s">
        <v>173</v>
      </c>
      <c r="H101" s="219">
        <v>63</v>
      </c>
      <c r="I101" s="220"/>
      <c r="J101" s="221">
        <f>ROUND(I101*H101,2)</f>
        <v>0</v>
      </c>
      <c r="K101" s="217" t="s">
        <v>185</v>
      </c>
      <c r="L101" s="46"/>
      <c r="M101" s="222" t="s">
        <v>19</v>
      </c>
      <c r="N101" s="223" t="s">
        <v>43</v>
      </c>
      <c r="O101" s="86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6" t="s">
        <v>167</v>
      </c>
      <c r="AT101" s="226" t="s">
        <v>163</v>
      </c>
      <c r="AU101" s="226" t="s">
        <v>81</v>
      </c>
      <c r="AY101" s="19" t="s">
        <v>161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19" t="s">
        <v>79</v>
      </c>
      <c r="BK101" s="227">
        <f>ROUND(I101*H101,2)</f>
        <v>0</v>
      </c>
      <c r="BL101" s="19" t="s">
        <v>167</v>
      </c>
      <c r="BM101" s="226" t="s">
        <v>186</v>
      </c>
    </row>
    <row r="102" s="2" customFormat="1">
      <c r="A102" s="40"/>
      <c r="B102" s="41"/>
      <c r="C102" s="42"/>
      <c r="D102" s="254" t="s">
        <v>187</v>
      </c>
      <c r="E102" s="42"/>
      <c r="F102" s="255" t="s">
        <v>188</v>
      </c>
      <c r="G102" s="42"/>
      <c r="H102" s="42"/>
      <c r="I102" s="230"/>
      <c r="J102" s="42"/>
      <c r="K102" s="42"/>
      <c r="L102" s="46"/>
      <c r="M102" s="231"/>
      <c r="N102" s="232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187</v>
      </c>
      <c r="AU102" s="19" t="s">
        <v>81</v>
      </c>
    </row>
    <row r="103" s="13" customFormat="1">
      <c r="A103" s="13"/>
      <c r="B103" s="233"/>
      <c r="C103" s="234"/>
      <c r="D103" s="228" t="s">
        <v>175</v>
      </c>
      <c r="E103" s="235" t="s">
        <v>19</v>
      </c>
      <c r="F103" s="236" t="s">
        <v>189</v>
      </c>
      <c r="G103" s="234"/>
      <c r="H103" s="235" t="s">
        <v>19</v>
      </c>
      <c r="I103" s="237"/>
      <c r="J103" s="234"/>
      <c r="K103" s="234"/>
      <c r="L103" s="238"/>
      <c r="M103" s="239"/>
      <c r="N103" s="240"/>
      <c r="O103" s="240"/>
      <c r="P103" s="240"/>
      <c r="Q103" s="240"/>
      <c r="R103" s="240"/>
      <c r="S103" s="240"/>
      <c r="T103" s="24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2" t="s">
        <v>175</v>
      </c>
      <c r="AU103" s="242" t="s">
        <v>81</v>
      </c>
      <c r="AV103" s="13" t="s">
        <v>79</v>
      </c>
      <c r="AW103" s="13" t="s">
        <v>33</v>
      </c>
      <c r="AX103" s="13" t="s">
        <v>72</v>
      </c>
      <c r="AY103" s="242" t="s">
        <v>161</v>
      </c>
    </row>
    <row r="104" s="14" customFormat="1">
      <c r="A104" s="14"/>
      <c r="B104" s="243"/>
      <c r="C104" s="244"/>
      <c r="D104" s="228" t="s">
        <v>175</v>
      </c>
      <c r="E104" s="245" t="s">
        <v>19</v>
      </c>
      <c r="F104" s="246" t="s">
        <v>190</v>
      </c>
      <c r="G104" s="244"/>
      <c r="H104" s="247">
        <v>63</v>
      </c>
      <c r="I104" s="248"/>
      <c r="J104" s="244"/>
      <c r="K104" s="244"/>
      <c r="L104" s="249"/>
      <c r="M104" s="250"/>
      <c r="N104" s="251"/>
      <c r="O104" s="251"/>
      <c r="P104" s="251"/>
      <c r="Q104" s="251"/>
      <c r="R104" s="251"/>
      <c r="S104" s="251"/>
      <c r="T104" s="252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3" t="s">
        <v>175</v>
      </c>
      <c r="AU104" s="253" t="s">
        <v>81</v>
      </c>
      <c r="AV104" s="14" t="s">
        <v>81</v>
      </c>
      <c r="AW104" s="14" t="s">
        <v>33</v>
      </c>
      <c r="AX104" s="14" t="s">
        <v>72</v>
      </c>
      <c r="AY104" s="253" t="s">
        <v>161</v>
      </c>
    </row>
    <row r="105" s="15" customFormat="1">
      <c r="A105" s="15"/>
      <c r="B105" s="256"/>
      <c r="C105" s="257"/>
      <c r="D105" s="228" t="s">
        <v>175</v>
      </c>
      <c r="E105" s="258" t="s">
        <v>19</v>
      </c>
      <c r="F105" s="259" t="s">
        <v>192</v>
      </c>
      <c r="G105" s="257"/>
      <c r="H105" s="260">
        <v>63</v>
      </c>
      <c r="I105" s="261"/>
      <c r="J105" s="257"/>
      <c r="K105" s="257"/>
      <c r="L105" s="262"/>
      <c r="M105" s="263"/>
      <c r="N105" s="264"/>
      <c r="O105" s="264"/>
      <c r="P105" s="264"/>
      <c r="Q105" s="264"/>
      <c r="R105" s="264"/>
      <c r="S105" s="264"/>
      <c r="T105" s="26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6" t="s">
        <v>175</v>
      </c>
      <c r="AU105" s="266" t="s">
        <v>81</v>
      </c>
      <c r="AV105" s="15" t="s">
        <v>167</v>
      </c>
      <c r="AW105" s="15" t="s">
        <v>33</v>
      </c>
      <c r="AX105" s="15" t="s">
        <v>79</v>
      </c>
      <c r="AY105" s="266" t="s">
        <v>161</v>
      </c>
    </row>
    <row r="106" s="2" customFormat="1" ht="37.8" customHeight="1">
      <c r="A106" s="40"/>
      <c r="B106" s="41"/>
      <c r="C106" s="215" t="s">
        <v>193</v>
      </c>
      <c r="D106" s="215" t="s">
        <v>163</v>
      </c>
      <c r="E106" s="216" t="s">
        <v>194</v>
      </c>
      <c r="F106" s="217" t="s">
        <v>195</v>
      </c>
      <c r="G106" s="218" t="s">
        <v>173</v>
      </c>
      <c r="H106" s="219">
        <v>6.2999999999999998</v>
      </c>
      <c r="I106" s="220"/>
      <c r="J106" s="221">
        <f>ROUND(I106*H106,2)</f>
        <v>0</v>
      </c>
      <c r="K106" s="217" t="s">
        <v>185</v>
      </c>
      <c r="L106" s="46"/>
      <c r="M106" s="222" t="s">
        <v>19</v>
      </c>
      <c r="N106" s="223" t="s">
        <v>43</v>
      </c>
      <c r="O106" s="86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6" t="s">
        <v>167</v>
      </c>
      <c r="AT106" s="226" t="s">
        <v>163</v>
      </c>
      <c r="AU106" s="226" t="s">
        <v>81</v>
      </c>
      <c r="AY106" s="19" t="s">
        <v>161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19" t="s">
        <v>79</v>
      </c>
      <c r="BK106" s="227">
        <f>ROUND(I106*H106,2)</f>
        <v>0</v>
      </c>
      <c r="BL106" s="19" t="s">
        <v>167</v>
      </c>
      <c r="BM106" s="226" t="s">
        <v>196</v>
      </c>
    </row>
    <row r="107" s="2" customFormat="1">
      <c r="A107" s="40"/>
      <c r="B107" s="41"/>
      <c r="C107" s="42"/>
      <c r="D107" s="254" t="s">
        <v>187</v>
      </c>
      <c r="E107" s="42"/>
      <c r="F107" s="255" t="s">
        <v>197</v>
      </c>
      <c r="G107" s="42"/>
      <c r="H107" s="42"/>
      <c r="I107" s="230"/>
      <c r="J107" s="42"/>
      <c r="K107" s="42"/>
      <c r="L107" s="46"/>
      <c r="M107" s="231"/>
      <c r="N107" s="232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187</v>
      </c>
      <c r="AU107" s="19" t="s">
        <v>81</v>
      </c>
    </row>
    <row r="108" s="13" customFormat="1">
      <c r="A108" s="13"/>
      <c r="B108" s="233"/>
      <c r="C108" s="234"/>
      <c r="D108" s="228" t="s">
        <v>175</v>
      </c>
      <c r="E108" s="235" t="s">
        <v>19</v>
      </c>
      <c r="F108" s="236" t="s">
        <v>198</v>
      </c>
      <c r="G108" s="234"/>
      <c r="H108" s="235" t="s">
        <v>19</v>
      </c>
      <c r="I108" s="237"/>
      <c r="J108" s="234"/>
      <c r="K108" s="234"/>
      <c r="L108" s="238"/>
      <c r="M108" s="239"/>
      <c r="N108" s="240"/>
      <c r="O108" s="240"/>
      <c r="P108" s="240"/>
      <c r="Q108" s="240"/>
      <c r="R108" s="240"/>
      <c r="S108" s="240"/>
      <c r="T108" s="24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2" t="s">
        <v>175</v>
      </c>
      <c r="AU108" s="242" t="s">
        <v>81</v>
      </c>
      <c r="AV108" s="13" t="s">
        <v>79</v>
      </c>
      <c r="AW108" s="13" t="s">
        <v>33</v>
      </c>
      <c r="AX108" s="13" t="s">
        <v>72</v>
      </c>
      <c r="AY108" s="242" t="s">
        <v>161</v>
      </c>
    </row>
    <row r="109" s="14" customFormat="1">
      <c r="A109" s="14"/>
      <c r="B109" s="243"/>
      <c r="C109" s="244"/>
      <c r="D109" s="228" t="s">
        <v>175</v>
      </c>
      <c r="E109" s="245" t="s">
        <v>19</v>
      </c>
      <c r="F109" s="246" t="s">
        <v>919</v>
      </c>
      <c r="G109" s="244"/>
      <c r="H109" s="247">
        <v>6.2999999999999998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3" t="s">
        <v>175</v>
      </c>
      <c r="AU109" s="253" t="s">
        <v>81</v>
      </c>
      <c r="AV109" s="14" t="s">
        <v>81</v>
      </c>
      <c r="AW109" s="14" t="s">
        <v>33</v>
      </c>
      <c r="AX109" s="14" t="s">
        <v>72</v>
      </c>
      <c r="AY109" s="253" t="s">
        <v>161</v>
      </c>
    </row>
    <row r="110" s="15" customFormat="1">
      <c r="A110" s="15"/>
      <c r="B110" s="256"/>
      <c r="C110" s="257"/>
      <c r="D110" s="228" t="s">
        <v>175</v>
      </c>
      <c r="E110" s="258" t="s">
        <v>113</v>
      </c>
      <c r="F110" s="259" t="s">
        <v>192</v>
      </c>
      <c r="G110" s="257"/>
      <c r="H110" s="260">
        <v>6.2999999999999998</v>
      </c>
      <c r="I110" s="261"/>
      <c r="J110" s="257"/>
      <c r="K110" s="257"/>
      <c r="L110" s="262"/>
      <c r="M110" s="263"/>
      <c r="N110" s="264"/>
      <c r="O110" s="264"/>
      <c r="P110" s="264"/>
      <c r="Q110" s="264"/>
      <c r="R110" s="264"/>
      <c r="S110" s="264"/>
      <c r="T110" s="26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6" t="s">
        <v>175</v>
      </c>
      <c r="AU110" s="266" t="s">
        <v>81</v>
      </c>
      <c r="AV110" s="15" t="s">
        <v>167</v>
      </c>
      <c r="AW110" s="15" t="s">
        <v>33</v>
      </c>
      <c r="AX110" s="15" t="s">
        <v>79</v>
      </c>
      <c r="AY110" s="266" t="s">
        <v>161</v>
      </c>
    </row>
    <row r="111" s="2" customFormat="1" ht="37.8" customHeight="1">
      <c r="A111" s="40"/>
      <c r="B111" s="41"/>
      <c r="C111" s="215" t="s">
        <v>200</v>
      </c>
      <c r="D111" s="215" t="s">
        <v>163</v>
      </c>
      <c r="E111" s="216" t="s">
        <v>201</v>
      </c>
      <c r="F111" s="217" t="s">
        <v>202</v>
      </c>
      <c r="G111" s="218" t="s">
        <v>173</v>
      </c>
      <c r="H111" s="219">
        <v>63</v>
      </c>
      <c r="I111" s="220"/>
      <c r="J111" s="221">
        <f>ROUND(I111*H111,2)</f>
        <v>0</v>
      </c>
      <c r="K111" s="217" t="s">
        <v>185</v>
      </c>
      <c r="L111" s="46"/>
      <c r="M111" s="222" t="s">
        <v>19</v>
      </c>
      <c r="N111" s="223" t="s">
        <v>43</v>
      </c>
      <c r="O111" s="86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6" t="s">
        <v>167</v>
      </c>
      <c r="AT111" s="226" t="s">
        <v>163</v>
      </c>
      <c r="AU111" s="226" t="s">
        <v>81</v>
      </c>
      <c r="AY111" s="19" t="s">
        <v>161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19" t="s">
        <v>79</v>
      </c>
      <c r="BK111" s="227">
        <f>ROUND(I111*H111,2)</f>
        <v>0</v>
      </c>
      <c r="BL111" s="19" t="s">
        <v>167</v>
      </c>
      <c r="BM111" s="226" t="s">
        <v>203</v>
      </c>
    </row>
    <row r="112" s="2" customFormat="1">
      <c r="A112" s="40"/>
      <c r="B112" s="41"/>
      <c r="C112" s="42"/>
      <c r="D112" s="254" t="s">
        <v>187</v>
      </c>
      <c r="E112" s="42"/>
      <c r="F112" s="255" t="s">
        <v>204</v>
      </c>
      <c r="G112" s="42"/>
      <c r="H112" s="42"/>
      <c r="I112" s="230"/>
      <c r="J112" s="42"/>
      <c r="K112" s="42"/>
      <c r="L112" s="46"/>
      <c r="M112" s="231"/>
      <c r="N112" s="232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187</v>
      </c>
      <c r="AU112" s="19" t="s">
        <v>81</v>
      </c>
    </row>
    <row r="113" s="13" customFormat="1">
      <c r="A113" s="13"/>
      <c r="B113" s="233"/>
      <c r="C113" s="234"/>
      <c r="D113" s="228" t="s">
        <v>175</v>
      </c>
      <c r="E113" s="235" t="s">
        <v>19</v>
      </c>
      <c r="F113" s="236" t="s">
        <v>198</v>
      </c>
      <c r="G113" s="234"/>
      <c r="H113" s="235" t="s">
        <v>19</v>
      </c>
      <c r="I113" s="237"/>
      <c r="J113" s="234"/>
      <c r="K113" s="234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175</v>
      </c>
      <c r="AU113" s="242" t="s">
        <v>81</v>
      </c>
      <c r="AV113" s="13" t="s">
        <v>79</v>
      </c>
      <c r="AW113" s="13" t="s">
        <v>33</v>
      </c>
      <c r="AX113" s="13" t="s">
        <v>72</v>
      </c>
      <c r="AY113" s="242" t="s">
        <v>161</v>
      </c>
    </row>
    <row r="114" s="14" customFormat="1">
      <c r="A114" s="14"/>
      <c r="B114" s="243"/>
      <c r="C114" s="244"/>
      <c r="D114" s="228" t="s">
        <v>175</v>
      </c>
      <c r="E114" s="245" t="s">
        <v>19</v>
      </c>
      <c r="F114" s="246" t="s">
        <v>919</v>
      </c>
      <c r="G114" s="244"/>
      <c r="H114" s="247">
        <v>6.2999999999999998</v>
      </c>
      <c r="I114" s="248"/>
      <c r="J114" s="244"/>
      <c r="K114" s="244"/>
      <c r="L114" s="249"/>
      <c r="M114" s="250"/>
      <c r="N114" s="251"/>
      <c r="O114" s="251"/>
      <c r="P114" s="251"/>
      <c r="Q114" s="251"/>
      <c r="R114" s="251"/>
      <c r="S114" s="251"/>
      <c r="T114" s="25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3" t="s">
        <v>175</v>
      </c>
      <c r="AU114" s="253" t="s">
        <v>81</v>
      </c>
      <c r="AV114" s="14" t="s">
        <v>81</v>
      </c>
      <c r="AW114" s="14" t="s">
        <v>33</v>
      </c>
      <c r="AX114" s="14" t="s">
        <v>72</v>
      </c>
      <c r="AY114" s="253" t="s">
        <v>161</v>
      </c>
    </row>
    <row r="115" s="15" customFormat="1">
      <c r="A115" s="15"/>
      <c r="B115" s="256"/>
      <c r="C115" s="257"/>
      <c r="D115" s="228" t="s">
        <v>175</v>
      </c>
      <c r="E115" s="258" t="s">
        <v>19</v>
      </c>
      <c r="F115" s="259" t="s">
        <v>192</v>
      </c>
      <c r="G115" s="257"/>
      <c r="H115" s="260">
        <v>6.2999999999999998</v>
      </c>
      <c r="I115" s="261"/>
      <c r="J115" s="257"/>
      <c r="K115" s="257"/>
      <c r="L115" s="262"/>
      <c r="M115" s="263"/>
      <c r="N115" s="264"/>
      <c r="O115" s="264"/>
      <c r="P115" s="264"/>
      <c r="Q115" s="264"/>
      <c r="R115" s="264"/>
      <c r="S115" s="264"/>
      <c r="T115" s="26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6" t="s">
        <v>175</v>
      </c>
      <c r="AU115" s="266" t="s">
        <v>81</v>
      </c>
      <c r="AV115" s="15" t="s">
        <v>167</v>
      </c>
      <c r="AW115" s="15" t="s">
        <v>33</v>
      </c>
      <c r="AX115" s="15" t="s">
        <v>79</v>
      </c>
      <c r="AY115" s="266" t="s">
        <v>161</v>
      </c>
    </row>
    <row r="116" s="14" customFormat="1">
      <c r="A116" s="14"/>
      <c r="B116" s="243"/>
      <c r="C116" s="244"/>
      <c r="D116" s="228" t="s">
        <v>175</v>
      </c>
      <c r="E116" s="244"/>
      <c r="F116" s="246" t="s">
        <v>920</v>
      </c>
      <c r="G116" s="244"/>
      <c r="H116" s="247">
        <v>63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3" t="s">
        <v>175</v>
      </c>
      <c r="AU116" s="253" t="s">
        <v>81</v>
      </c>
      <c r="AV116" s="14" t="s">
        <v>81</v>
      </c>
      <c r="AW116" s="14" t="s">
        <v>4</v>
      </c>
      <c r="AX116" s="14" t="s">
        <v>79</v>
      </c>
      <c r="AY116" s="253" t="s">
        <v>161</v>
      </c>
    </row>
    <row r="117" s="2" customFormat="1" ht="37.8" customHeight="1">
      <c r="A117" s="40"/>
      <c r="B117" s="41"/>
      <c r="C117" s="215" t="s">
        <v>206</v>
      </c>
      <c r="D117" s="215" t="s">
        <v>163</v>
      </c>
      <c r="E117" s="216" t="s">
        <v>207</v>
      </c>
      <c r="F117" s="217" t="s">
        <v>208</v>
      </c>
      <c r="G117" s="218" t="s">
        <v>173</v>
      </c>
      <c r="H117" s="219">
        <v>6.2999999999999998</v>
      </c>
      <c r="I117" s="220"/>
      <c r="J117" s="221">
        <f>ROUND(I117*H117,2)</f>
        <v>0</v>
      </c>
      <c r="K117" s="217" t="s">
        <v>185</v>
      </c>
      <c r="L117" s="46"/>
      <c r="M117" s="222" t="s">
        <v>19</v>
      </c>
      <c r="N117" s="223" t="s">
        <v>43</v>
      </c>
      <c r="O117" s="86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6" t="s">
        <v>167</v>
      </c>
      <c r="AT117" s="226" t="s">
        <v>163</v>
      </c>
      <c r="AU117" s="226" t="s">
        <v>81</v>
      </c>
      <c r="AY117" s="19" t="s">
        <v>161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19" t="s">
        <v>79</v>
      </c>
      <c r="BK117" s="227">
        <f>ROUND(I117*H117,2)</f>
        <v>0</v>
      </c>
      <c r="BL117" s="19" t="s">
        <v>167</v>
      </c>
      <c r="BM117" s="226" t="s">
        <v>209</v>
      </c>
    </row>
    <row r="118" s="2" customFormat="1">
      <c r="A118" s="40"/>
      <c r="B118" s="41"/>
      <c r="C118" s="42"/>
      <c r="D118" s="254" t="s">
        <v>187</v>
      </c>
      <c r="E118" s="42"/>
      <c r="F118" s="255" t="s">
        <v>210</v>
      </c>
      <c r="G118" s="42"/>
      <c r="H118" s="42"/>
      <c r="I118" s="230"/>
      <c r="J118" s="42"/>
      <c r="K118" s="42"/>
      <c r="L118" s="46"/>
      <c r="M118" s="231"/>
      <c r="N118" s="232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187</v>
      </c>
      <c r="AU118" s="19" t="s">
        <v>81</v>
      </c>
    </row>
    <row r="119" s="14" customFormat="1">
      <c r="A119" s="14"/>
      <c r="B119" s="243"/>
      <c r="C119" s="244"/>
      <c r="D119" s="228" t="s">
        <v>175</v>
      </c>
      <c r="E119" s="245" t="s">
        <v>116</v>
      </c>
      <c r="F119" s="246" t="s">
        <v>921</v>
      </c>
      <c r="G119" s="244"/>
      <c r="H119" s="247">
        <v>6.2999999999999998</v>
      </c>
      <c r="I119" s="248"/>
      <c r="J119" s="244"/>
      <c r="K119" s="244"/>
      <c r="L119" s="249"/>
      <c r="M119" s="250"/>
      <c r="N119" s="251"/>
      <c r="O119" s="251"/>
      <c r="P119" s="251"/>
      <c r="Q119" s="251"/>
      <c r="R119" s="251"/>
      <c r="S119" s="251"/>
      <c r="T119" s="25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3" t="s">
        <v>175</v>
      </c>
      <c r="AU119" s="253" t="s">
        <v>81</v>
      </c>
      <c r="AV119" s="14" t="s">
        <v>81</v>
      </c>
      <c r="AW119" s="14" t="s">
        <v>33</v>
      </c>
      <c r="AX119" s="14" t="s">
        <v>79</v>
      </c>
      <c r="AY119" s="253" t="s">
        <v>161</v>
      </c>
    </row>
    <row r="120" s="2" customFormat="1" ht="37.8" customHeight="1">
      <c r="A120" s="40"/>
      <c r="B120" s="41"/>
      <c r="C120" s="215" t="s">
        <v>212</v>
      </c>
      <c r="D120" s="215" t="s">
        <v>163</v>
      </c>
      <c r="E120" s="216" t="s">
        <v>213</v>
      </c>
      <c r="F120" s="217" t="s">
        <v>214</v>
      </c>
      <c r="G120" s="218" t="s">
        <v>173</v>
      </c>
      <c r="H120" s="219">
        <v>6.2999999999999998</v>
      </c>
      <c r="I120" s="220"/>
      <c r="J120" s="221">
        <f>ROUND(I120*H120,2)</f>
        <v>0</v>
      </c>
      <c r="K120" s="217" t="s">
        <v>185</v>
      </c>
      <c r="L120" s="46"/>
      <c r="M120" s="222" t="s">
        <v>19</v>
      </c>
      <c r="N120" s="223" t="s">
        <v>43</v>
      </c>
      <c r="O120" s="86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6" t="s">
        <v>167</v>
      </c>
      <c r="AT120" s="226" t="s">
        <v>163</v>
      </c>
      <c r="AU120" s="226" t="s">
        <v>81</v>
      </c>
      <c r="AY120" s="19" t="s">
        <v>161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19" t="s">
        <v>79</v>
      </c>
      <c r="BK120" s="227">
        <f>ROUND(I120*H120,2)</f>
        <v>0</v>
      </c>
      <c r="BL120" s="19" t="s">
        <v>167</v>
      </c>
      <c r="BM120" s="226" t="s">
        <v>215</v>
      </c>
    </row>
    <row r="121" s="2" customFormat="1">
      <c r="A121" s="40"/>
      <c r="B121" s="41"/>
      <c r="C121" s="42"/>
      <c r="D121" s="254" t="s">
        <v>187</v>
      </c>
      <c r="E121" s="42"/>
      <c r="F121" s="255" t="s">
        <v>216</v>
      </c>
      <c r="G121" s="42"/>
      <c r="H121" s="42"/>
      <c r="I121" s="230"/>
      <c r="J121" s="42"/>
      <c r="K121" s="42"/>
      <c r="L121" s="46"/>
      <c r="M121" s="231"/>
      <c r="N121" s="232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187</v>
      </c>
      <c r="AU121" s="19" t="s">
        <v>81</v>
      </c>
    </row>
    <row r="122" s="14" customFormat="1">
      <c r="A122" s="14"/>
      <c r="B122" s="243"/>
      <c r="C122" s="244"/>
      <c r="D122" s="228" t="s">
        <v>175</v>
      </c>
      <c r="E122" s="245" t="s">
        <v>19</v>
      </c>
      <c r="F122" s="246" t="s">
        <v>921</v>
      </c>
      <c r="G122" s="244"/>
      <c r="H122" s="247">
        <v>6.2999999999999998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175</v>
      </c>
      <c r="AU122" s="253" t="s">
        <v>81</v>
      </c>
      <c r="AV122" s="14" t="s">
        <v>81</v>
      </c>
      <c r="AW122" s="14" t="s">
        <v>33</v>
      </c>
      <c r="AX122" s="14" t="s">
        <v>79</v>
      </c>
      <c r="AY122" s="253" t="s">
        <v>161</v>
      </c>
    </row>
    <row r="123" s="2" customFormat="1" ht="24.15" customHeight="1">
      <c r="A123" s="40"/>
      <c r="B123" s="41"/>
      <c r="C123" s="215" t="s">
        <v>217</v>
      </c>
      <c r="D123" s="215" t="s">
        <v>163</v>
      </c>
      <c r="E123" s="216" t="s">
        <v>922</v>
      </c>
      <c r="F123" s="217" t="s">
        <v>923</v>
      </c>
      <c r="G123" s="218" t="s">
        <v>173</v>
      </c>
      <c r="H123" s="219">
        <v>15.75</v>
      </c>
      <c r="I123" s="220"/>
      <c r="J123" s="221">
        <f>ROUND(I123*H123,2)</f>
        <v>0</v>
      </c>
      <c r="K123" s="217" t="s">
        <v>185</v>
      </c>
      <c r="L123" s="46"/>
      <c r="M123" s="222" t="s">
        <v>19</v>
      </c>
      <c r="N123" s="223" t="s">
        <v>43</v>
      </c>
      <c r="O123" s="86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6" t="s">
        <v>167</v>
      </c>
      <c r="AT123" s="226" t="s">
        <v>163</v>
      </c>
      <c r="AU123" s="226" t="s">
        <v>81</v>
      </c>
      <c r="AY123" s="19" t="s">
        <v>161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9" t="s">
        <v>79</v>
      </c>
      <c r="BK123" s="227">
        <f>ROUND(I123*H123,2)</f>
        <v>0</v>
      </c>
      <c r="BL123" s="19" t="s">
        <v>167</v>
      </c>
      <c r="BM123" s="226" t="s">
        <v>220</v>
      </c>
    </row>
    <row r="124" s="2" customFormat="1">
      <c r="A124" s="40"/>
      <c r="B124" s="41"/>
      <c r="C124" s="42"/>
      <c r="D124" s="254" t="s">
        <v>187</v>
      </c>
      <c r="E124" s="42"/>
      <c r="F124" s="255" t="s">
        <v>924</v>
      </c>
      <c r="G124" s="42"/>
      <c r="H124" s="42"/>
      <c r="I124" s="230"/>
      <c r="J124" s="42"/>
      <c r="K124" s="42"/>
      <c r="L124" s="46"/>
      <c r="M124" s="231"/>
      <c r="N124" s="232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187</v>
      </c>
      <c r="AU124" s="19" t="s">
        <v>81</v>
      </c>
    </row>
    <row r="125" s="13" customFormat="1">
      <c r="A125" s="13"/>
      <c r="B125" s="233"/>
      <c r="C125" s="234"/>
      <c r="D125" s="228" t="s">
        <v>175</v>
      </c>
      <c r="E125" s="235" t="s">
        <v>19</v>
      </c>
      <c r="F125" s="236" t="s">
        <v>925</v>
      </c>
      <c r="G125" s="234"/>
      <c r="H125" s="235" t="s">
        <v>19</v>
      </c>
      <c r="I125" s="237"/>
      <c r="J125" s="234"/>
      <c r="K125" s="234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175</v>
      </c>
      <c r="AU125" s="242" t="s">
        <v>81</v>
      </c>
      <c r="AV125" s="13" t="s">
        <v>79</v>
      </c>
      <c r="AW125" s="13" t="s">
        <v>33</v>
      </c>
      <c r="AX125" s="13" t="s">
        <v>72</v>
      </c>
      <c r="AY125" s="242" t="s">
        <v>161</v>
      </c>
    </row>
    <row r="126" s="14" customFormat="1">
      <c r="A126" s="14"/>
      <c r="B126" s="243"/>
      <c r="C126" s="244"/>
      <c r="D126" s="228" t="s">
        <v>175</v>
      </c>
      <c r="E126" s="245" t="s">
        <v>19</v>
      </c>
      <c r="F126" s="246" t="s">
        <v>926</v>
      </c>
      <c r="G126" s="244"/>
      <c r="H126" s="247">
        <v>15.75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175</v>
      </c>
      <c r="AU126" s="253" t="s">
        <v>81</v>
      </c>
      <c r="AV126" s="14" t="s">
        <v>81</v>
      </c>
      <c r="AW126" s="14" t="s">
        <v>33</v>
      </c>
      <c r="AX126" s="14" t="s">
        <v>72</v>
      </c>
      <c r="AY126" s="253" t="s">
        <v>161</v>
      </c>
    </row>
    <row r="127" s="15" customFormat="1">
      <c r="A127" s="15"/>
      <c r="B127" s="256"/>
      <c r="C127" s="257"/>
      <c r="D127" s="228" t="s">
        <v>175</v>
      </c>
      <c r="E127" s="258" t="s">
        <v>19</v>
      </c>
      <c r="F127" s="259" t="s">
        <v>192</v>
      </c>
      <c r="G127" s="257"/>
      <c r="H127" s="260">
        <v>15.75</v>
      </c>
      <c r="I127" s="261"/>
      <c r="J127" s="257"/>
      <c r="K127" s="257"/>
      <c r="L127" s="262"/>
      <c r="M127" s="263"/>
      <c r="N127" s="264"/>
      <c r="O127" s="264"/>
      <c r="P127" s="264"/>
      <c r="Q127" s="264"/>
      <c r="R127" s="264"/>
      <c r="S127" s="264"/>
      <c r="T127" s="26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6" t="s">
        <v>175</v>
      </c>
      <c r="AU127" s="266" t="s">
        <v>81</v>
      </c>
      <c r="AV127" s="15" t="s">
        <v>167</v>
      </c>
      <c r="AW127" s="15" t="s">
        <v>33</v>
      </c>
      <c r="AX127" s="15" t="s">
        <v>79</v>
      </c>
      <c r="AY127" s="266" t="s">
        <v>161</v>
      </c>
    </row>
    <row r="128" s="2" customFormat="1" ht="24.15" customHeight="1">
      <c r="A128" s="40"/>
      <c r="B128" s="41"/>
      <c r="C128" s="215" t="s">
        <v>225</v>
      </c>
      <c r="D128" s="215" t="s">
        <v>163</v>
      </c>
      <c r="E128" s="216" t="s">
        <v>927</v>
      </c>
      <c r="F128" s="217" t="s">
        <v>928</v>
      </c>
      <c r="G128" s="218" t="s">
        <v>173</v>
      </c>
      <c r="H128" s="219">
        <v>15.75</v>
      </c>
      <c r="I128" s="220"/>
      <c r="J128" s="221">
        <f>ROUND(I128*H128,2)</f>
        <v>0</v>
      </c>
      <c r="K128" s="217" t="s">
        <v>185</v>
      </c>
      <c r="L128" s="46"/>
      <c r="M128" s="222" t="s">
        <v>19</v>
      </c>
      <c r="N128" s="223" t="s">
        <v>43</v>
      </c>
      <c r="O128" s="86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6" t="s">
        <v>167</v>
      </c>
      <c r="AT128" s="226" t="s">
        <v>163</v>
      </c>
      <c r="AU128" s="226" t="s">
        <v>81</v>
      </c>
      <c r="AY128" s="19" t="s">
        <v>161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9" t="s">
        <v>79</v>
      </c>
      <c r="BK128" s="227">
        <f>ROUND(I128*H128,2)</f>
        <v>0</v>
      </c>
      <c r="BL128" s="19" t="s">
        <v>167</v>
      </c>
      <c r="BM128" s="226" t="s">
        <v>929</v>
      </c>
    </row>
    <row r="129" s="2" customFormat="1">
      <c r="A129" s="40"/>
      <c r="B129" s="41"/>
      <c r="C129" s="42"/>
      <c r="D129" s="254" t="s">
        <v>187</v>
      </c>
      <c r="E129" s="42"/>
      <c r="F129" s="255" t="s">
        <v>930</v>
      </c>
      <c r="G129" s="42"/>
      <c r="H129" s="42"/>
      <c r="I129" s="230"/>
      <c r="J129" s="42"/>
      <c r="K129" s="42"/>
      <c r="L129" s="46"/>
      <c r="M129" s="231"/>
      <c r="N129" s="232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187</v>
      </c>
      <c r="AU129" s="19" t="s">
        <v>81</v>
      </c>
    </row>
    <row r="130" s="13" customFormat="1">
      <c r="A130" s="13"/>
      <c r="B130" s="233"/>
      <c r="C130" s="234"/>
      <c r="D130" s="228" t="s">
        <v>175</v>
      </c>
      <c r="E130" s="235" t="s">
        <v>19</v>
      </c>
      <c r="F130" s="236" t="s">
        <v>925</v>
      </c>
      <c r="G130" s="234"/>
      <c r="H130" s="235" t="s">
        <v>19</v>
      </c>
      <c r="I130" s="237"/>
      <c r="J130" s="234"/>
      <c r="K130" s="234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175</v>
      </c>
      <c r="AU130" s="242" t="s">
        <v>81</v>
      </c>
      <c r="AV130" s="13" t="s">
        <v>79</v>
      </c>
      <c r="AW130" s="13" t="s">
        <v>33</v>
      </c>
      <c r="AX130" s="13" t="s">
        <v>72</v>
      </c>
      <c r="AY130" s="242" t="s">
        <v>161</v>
      </c>
    </row>
    <row r="131" s="14" customFormat="1">
      <c r="A131" s="14"/>
      <c r="B131" s="243"/>
      <c r="C131" s="244"/>
      <c r="D131" s="228" t="s">
        <v>175</v>
      </c>
      <c r="E131" s="245" t="s">
        <v>19</v>
      </c>
      <c r="F131" s="246" t="s">
        <v>926</v>
      </c>
      <c r="G131" s="244"/>
      <c r="H131" s="247">
        <v>15.75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175</v>
      </c>
      <c r="AU131" s="253" t="s">
        <v>81</v>
      </c>
      <c r="AV131" s="14" t="s">
        <v>81</v>
      </c>
      <c r="AW131" s="14" t="s">
        <v>33</v>
      </c>
      <c r="AX131" s="14" t="s">
        <v>72</v>
      </c>
      <c r="AY131" s="253" t="s">
        <v>161</v>
      </c>
    </row>
    <row r="132" s="15" customFormat="1">
      <c r="A132" s="15"/>
      <c r="B132" s="256"/>
      <c r="C132" s="257"/>
      <c r="D132" s="228" t="s">
        <v>175</v>
      </c>
      <c r="E132" s="258" t="s">
        <v>19</v>
      </c>
      <c r="F132" s="259" t="s">
        <v>192</v>
      </c>
      <c r="G132" s="257"/>
      <c r="H132" s="260">
        <v>15.75</v>
      </c>
      <c r="I132" s="261"/>
      <c r="J132" s="257"/>
      <c r="K132" s="257"/>
      <c r="L132" s="262"/>
      <c r="M132" s="263"/>
      <c r="N132" s="264"/>
      <c r="O132" s="264"/>
      <c r="P132" s="264"/>
      <c r="Q132" s="264"/>
      <c r="R132" s="264"/>
      <c r="S132" s="264"/>
      <c r="T132" s="26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6" t="s">
        <v>175</v>
      </c>
      <c r="AU132" s="266" t="s">
        <v>81</v>
      </c>
      <c r="AV132" s="15" t="s">
        <v>167</v>
      </c>
      <c r="AW132" s="15" t="s">
        <v>33</v>
      </c>
      <c r="AX132" s="15" t="s">
        <v>79</v>
      </c>
      <c r="AY132" s="266" t="s">
        <v>161</v>
      </c>
    </row>
    <row r="133" s="2" customFormat="1" ht="24.15" customHeight="1">
      <c r="A133" s="40"/>
      <c r="B133" s="41"/>
      <c r="C133" s="215" t="s">
        <v>232</v>
      </c>
      <c r="D133" s="215" t="s">
        <v>163</v>
      </c>
      <c r="E133" s="216" t="s">
        <v>226</v>
      </c>
      <c r="F133" s="217" t="s">
        <v>227</v>
      </c>
      <c r="G133" s="218" t="s">
        <v>228</v>
      </c>
      <c r="H133" s="219">
        <v>25.199999999999999</v>
      </c>
      <c r="I133" s="220"/>
      <c r="J133" s="221">
        <f>ROUND(I133*H133,2)</f>
        <v>0</v>
      </c>
      <c r="K133" s="217" t="s">
        <v>19</v>
      </c>
      <c r="L133" s="46"/>
      <c r="M133" s="222" t="s">
        <v>19</v>
      </c>
      <c r="N133" s="223" t="s">
        <v>43</v>
      </c>
      <c r="O133" s="86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6" t="s">
        <v>167</v>
      </c>
      <c r="AT133" s="226" t="s">
        <v>163</v>
      </c>
      <c r="AU133" s="226" t="s">
        <v>81</v>
      </c>
      <c r="AY133" s="19" t="s">
        <v>161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9" t="s">
        <v>79</v>
      </c>
      <c r="BK133" s="227">
        <f>ROUND(I133*H133,2)</f>
        <v>0</v>
      </c>
      <c r="BL133" s="19" t="s">
        <v>167</v>
      </c>
      <c r="BM133" s="226" t="s">
        <v>229</v>
      </c>
    </row>
    <row r="134" s="14" customFormat="1">
      <c r="A134" s="14"/>
      <c r="B134" s="243"/>
      <c r="C134" s="244"/>
      <c r="D134" s="228" t="s">
        <v>175</v>
      </c>
      <c r="E134" s="245" t="s">
        <v>19</v>
      </c>
      <c r="F134" s="246" t="s">
        <v>230</v>
      </c>
      <c r="G134" s="244"/>
      <c r="H134" s="247">
        <v>12.6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175</v>
      </c>
      <c r="AU134" s="253" t="s">
        <v>81</v>
      </c>
      <c r="AV134" s="14" t="s">
        <v>81</v>
      </c>
      <c r="AW134" s="14" t="s">
        <v>33</v>
      </c>
      <c r="AX134" s="14" t="s">
        <v>79</v>
      </c>
      <c r="AY134" s="253" t="s">
        <v>161</v>
      </c>
    </row>
    <row r="135" s="14" customFormat="1">
      <c r="A135" s="14"/>
      <c r="B135" s="243"/>
      <c r="C135" s="244"/>
      <c r="D135" s="228" t="s">
        <v>175</v>
      </c>
      <c r="E135" s="244"/>
      <c r="F135" s="246" t="s">
        <v>931</v>
      </c>
      <c r="G135" s="244"/>
      <c r="H135" s="247">
        <v>25.199999999999999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175</v>
      </c>
      <c r="AU135" s="253" t="s">
        <v>81</v>
      </c>
      <c r="AV135" s="14" t="s">
        <v>81</v>
      </c>
      <c r="AW135" s="14" t="s">
        <v>4</v>
      </c>
      <c r="AX135" s="14" t="s">
        <v>79</v>
      </c>
      <c r="AY135" s="253" t="s">
        <v>161</v>
      </c>
    </row>
    <row r="136" s="2" customFormat="1" ht="24.15" customHeight="1">
      <c r="A136" s="40"/>
      <c r="B136" s="41"/>
      <c r="C136" s="215" t="s">
        <v>238</v>
      </c>
      <c r="D136" s="215" t="s">
        <v>163</v>
      </c>
      <c r="E136" s="216" t="s">
        <v>233</v>
      </c>
      <c r="F136" s="217" t="s">
        <v>234</v>
      </c>
      <c r="G136" s="218" t="s">
        <v>173</v>
      </c>
      <c r="H136" s="219">
        <v>31.5</v>
      </c>
      <c r="I136" s="220"/>
      <c r="J136" s="221">
        <f>ROUND(I136*H136,2)</f>
        <v>0</v>
      </c>
      <c r="K136" s="217" t="s">
        <v>185</v>
      </c>
      <c r="L136" s="46"/>
      <c r="M136" s="222" t="s">
        <v>19</v>
      </c>
      <c r="N136" s="223" t="s">
        <v>43</v>
      </c>
      <c r="O136" s="86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6" t="s">
        <v>167</v>
      </c>
      <c r="AT136" s="226" t="s">
        <v>163</v>
      </c>
      <c r="AU136" s="226" t="s">
        <v>81</v>
      </c>
      <c r="AY136" s="19" t="s">
        <v>161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9" t="s">
        <v>79</v>
      </c>
      <c r="BK136" s="227">
        <f>ROUND(I136*H136,2)</f>
        <v>0</v>
      </c>
      <c r="BL136" s="19" t="s">
        <v>167</v>
      </c>
      <c r="BM136" s="226" t="s">
        <v>235</v>
      </c>
    </row>
    <row r="137" s="2" customFormat="1">
      <c r="A137" s="40"/>
      <c r="B137" s="41"/>
      <c r="C137" s="42"/>
      <c r="D137" s="254" t="s">
        <v>187</v>
      </c>
      <c r="E137" s="42"/>
      <c r="F137" s="255" t="s">
        <v>236</v>
      </c>
      <c r="G137" s="42"/>
      <c r="H137" s="42"/>
      <c r="I137" s="230"/>
      <c r="J137" s="42"/>
      <c r="K137" s="42"/>
      <c r="L137" s="46"/>
      <c r="M137" s="231"/>
      <c r="N137" s="232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187</v>
      </c>
      <c r="AU137" s="19" t="s">
        <v>81</v>
      </c>
    </row>
    <row r="138" s="14" customFormat="1">
      <c r="A138" s="14"/>
      <c r="B138" s="243"/>
      <c r="C138" s="244"/>
      <c r="D138" s="228" t="s">
        <v>175</v>
      </c>
      <c r="E138" s="245" t="s">
        <v>124</v>
      </c>
      <c r="F138" s="246" t="s">
        <v>932</v>
      </c>
      <c r="G138" s="244"/>
      <c r="H138" s="247">
        <v>31.5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175</v>
      </c>
      <c r="AU138" s="253" t="s">
        <v>81</v>
      </c>
      <c r="AV138" s="14" t="s">
        <v>81</v>
      </c>
      <c r="AW138" s="14" t="s">
        <v>33</v>
      </c>
      <c r="AX138" s="14" t="s">
        <v>79</v>
      </c>
      <c r="AY138" s="253" t="s">
        <v>161</v>
      </c>
    </row>
    <row r="139" s="12" customFormat="1" ht="22.8" customHeight="1">
      <c r="A139" s="12"/>
      <c r="B139" s="199"/>
      <c r="C139" s="200"/>
      <c r="D139" s="201" t="s">
        <v>71</v>
      </c>
      <c r="E139" s="213" t="s">
        <v>178</v>
      </c>
      <c r="F139" s="213" t="s">
        <v>304</v>
      </c>
      <c r="G139" s="200"/>
      <c r="H139" s="200"/>
      <c r="I139" s="203"/>
      <c r="J139" s="214">
        <f>BK139</f>
        <v>0</v>
      </c>
      <c r="K139" s="200"/>
      <c r="L139" s="205"/>
      <c r="M139" s="206"/>
      <c r="N139" s="207"/>
      <c r="O139" s="207"/>
      <c r="P139" s="208">
        <f>SUM(P140:P157)</f>
        <v>0</v>
      </c>
      <c r="Q139" s="207"/>
      <c r="R139" s="208">
        <f>SUM(R140:R157)</f>
        <v>1.36164576</v>
      </c>
      <c r="S139" s="207"/>
      <c r="T139" s="209">
        <f>SUM(T140:T157)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0" t="s">
        <v>79</v>
      </c>
      <c r="AT139" s="211" t="s">
        <v>71</v>
      </c>
      <c r="AU139" s="211" t="s">
        <v>79</v>
      </c>
      <c r="AY139" s="210" t="s">
        <v>161</v>
      </c>
      <c r="BK139" s="212">
        <f>SUM(BK140:BK157)</f>
        <v>0</v>
      </c>
    </row>
    <row r="140" s="2" customFormat="1" ht="37.8" customHeight="1">
      <c r="A140" s="40"/>
      <c r="B140" s="41"/>
      <c r="C140" s="215" t="s">
        <v>245</v>
      </c>
      <c r="D140" s="215" t="s">
        <v>163</v>
      </c>
      <c r="E140" s="216" t="s">
        <v>866</v>
      </c>
      <c r="F140" s="217" t="s">
        <v>867</v>
      </c>
      <c r="G140" s="218" t="s">
        <v>173</v>
      </c>
      <c r="H140" s="219">
        <v>12.6</v>
      </c>
      <c r="I140" s="220"/>
      <c r="J140" s="221">
        <f>ROUND(I140*H140,2)</f>
        <v>0</v>
      </c>
      <c r="K140" s="217" t="s">
        <v>185</v>
      </c>
      <c r="L140" s="46"/>
      <c r="M140" s="222" t="s">
        <v>19</v>
      </c>
      <c r="N140" s="223" t="s">
        <v>43</v>
      </c>
      <c r="O140" s="86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6" t="s">
        <v>167</v>
      </c>
      <c r="AT140" s="226" t="s">
        <v>163</v>
      </c>
      <c r="AU140" s="226" t="s">
        <v>81</v>
      </c>
      <c r="AY140" s="19" t="s">
        <v>161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9" t="s">
        <v>79</v>
      </c>
      <c r="BK140" s="227">
        <f>ROUND(I140*H140,2)</f>
        <v>0</v>
      </c>
      <c r="BL140" s="19" t="s">
        <v>167</v>
      </c>
      <c r="BM140" s="226" t="s">
        <v>315</v>
      </c>
    </row>
    <row r="141" s="2" customFormat="1">
      <c r="A141" s="40"/>
      <c r="B141" s="41"/>
      <c r="C141" s="42"/>
      <c r="D141" s="254" t="s">
        <v>187</v>
      </c>
      <c r="E141" s="42"/>
      <c r="F141" s="255" t="s">
        <v>868</v>
      </c>
      <c r="G141" s="42"/>
      <c r="H141" s="42"/>
      <c r="I141" s="230"/>
      <c r="J141" s="42"/>
      <c r="K141" s="42"/>
      <c r="L141" s="46"/>
      <c r="M141" s="231"/>
      <c r="N141" s="232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187</v>
      </c>
      <c r="AU141" s="19" t="s">
        <v>81</v>
      </c>
    </row>
    <row r="142" s="13" customFormat="1">
      <c r="A142" s="13"/>
      <c r="B142" s="233"/>
      <c r="C142" s="234"/>
      <c r="D142" s="228" t="s">
        <v>175</v>
      </c>
      <c r="E142" s="235" t="s">
        <v>19</v>
      </c>
      <c r="F142" s="236" t="s">
        <v>933</v>
      </c>
      <c r="G142" s="234"/>
      <c r="H142" s="235" t="s">
        <v>19</v>
      </c>
      <c r="I142" s="237"/>
      <c r="J142" s="234"/>
      <c r="K142" s="234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175</v>
      </c>
      <c r="AU142" s="242" t="s">
        <v>81</v>
      </c>
      <c r="AV142" s="13" t="s">
        <v>79</v>
      </c>
      <c r="AW142" s="13" t="s">
        <v>33</v>
      </c>
      <c r="AX142" s="13" t="s">
        <v>72</v>
      </c>
      <c r="AY142" s="242" t="s">
        <v>161</v>
      </c>
    </row>
    <row r="143" s="14" customFormat="1">
      <c r="A143" s="14"/>
      <c r="B143" s="243"/>
      <c r="C143" s="244"/>
      <c r="D143" s="228" t="s">
        <v>175</v>
      </c>
      <c r="E143" s="245" t="s">
        <v>19</v>
      </c>
      <c r="F143" s="246" t="s">
        <v>934</v>
      </c>
      <c r="G143" s="244"/>
      <c r="H143" s="247">
        <v>12.6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175</v>
      </c>
      <c r="AU143" s="253" t="s">
        <v>81</v>
      </c>
      <c r="AV143" s="14" t="s">
        <v>81</v>
      </c>
      <c r="AW143" s="14" t="s">
        <v>33</v>
      </c>
      <c r="AX143" s="14" t="s">
        <v>72</v>
      </c>
      <c r="AY143" s="253" t="s">
        <v>161</v>
      </c>
    </row>
    <row r="144" s="15" customFormat="1">
      <c r="A144" s="15"/>
      <c r="B144" s="256"/>
      <c r="C144" s="257"/>
      <c r="D144" s="228" t="s">
        <v>175</v>
      </c>
      <c r="E144" s="258" t="s">
        <v>19</v>
      </c>
      <c r="F144" s="259" t="s">
        <v>192</v>
      </c>
      <c r="G144" s="257"/>
      <c r="H144" s="260">
        <v>12.6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6" t="s">
        <v>175</v>
      </c>
      <c r="AU144" s="266" t="s">
        <v>81</v>
      </c>
      <c r="AV144" s="15" t="s">
        <v>167</v>
      </c>
      <c r="AW144" s="15" t="s">
        <v>33</v>
      </c>
      <c r="AX144" s="15" t="s">
        <v>79</v>
      </c>
      <c r="AY144" s="266" t="s">
        <v>161</v>
      </c>
    </row>
    <row r="145" s="2" customFormat="1" ht="37.8" customHeight="1">
      <c r="A145" s="40"/>
      <c r="B145" s="41"/>
      <c r="C145" s="215" t="s">
        <v>252</v>
      </c>
      <c r="D145" s="215" t="s">
        <v>163</v>
      </c>
      <c r="E145" s="216" t="s">
        <v>321</v>
      </c>
      <c r="F145" s="217" t="s">
        <v>322</v>
      </c>
      <c r="G145" s="218" t="s">
        <v>241</v>
      </c>
      <c r="H145" s="219">
        <v>50.799999999999997</v>
      </c>
      <c r="I145" s="220"/>
      <c r="J145" s="221">
        <f>ROUND(I145*H145,2)</f>
        <v>0</v>
      </c>
      <c r="K145" s="217" t="s">
        <v>185</v>
      </c>
      <c r="L145" s="46"/>
      <c r="M145" s="222" t="s">
        <v>19</v>
      </c>
      <c r="N145" s="223" t="s">
        <v>43</v>
      </c>
      <c r="O145" s="86"/>
      <c r="P145" s="224">
        <f>O145*H145</f>
        <v>0</v>
      </c>
      <c r="Q145" s="224">
        <v>0.0086499999999999997</v>
      </c>
      <c r="R145" s="224">
        <f>Q145*H145</f>
        <v>0.43941999999999998</v>
      </c>
      <c r="S145" s="224">
        <v>0</v>
      </c>
      <c r="T145" s="225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6" t="s">
        <v>167</v>
      </c>
      <c r="AT145" s="226" t="s">
        <v>163</v>
      </c>
      <c r="AU145" s="226" t="s">
        <v>81</v>
      </c>
      <c r="AY145" s="19" t="s">
        <v>161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9" t="s">
        <v>79</v>
      </c>
      <c r="BK145" s="227">
        <f>ROUND(I145*H145,2)</f>
        <v>0</v>
      </c>
      <c r="BL145" s="19" t="s">
        <v>167</v>
      </c>
      <c r="BM145" s="226" t="s">
        <v>323</v>
      </c>
    </row>
    <row r="146" s="2" customFormat="1">
      <c r="A146" s="40"/>
      <c r="B146" s="41"/>
      <c r="C146" s="42"/>
      <c r="D146" s="254" t="s">
        <v>187</v>
      </c>
      <c r="E146" s="42"/>
      <c r="F146" s="255" t="s">
        <v>324</v>
      </c>
      <c r="G146" s="42"/>
      <c r="H146" s="42"/>
      <c r="I146" s="230"/>
      <c r="J146" s="42"/>
      <c r="K146" s="42"/>
      <c r="L146" s="46"/>
      <c r="M146" s="231"/>
      <c r="N146" s="232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187</v>
      </c>
      <c r="AU146" s="19" t="s">
        <v>81</v>
      </c>
    </row>
    <row r="147" s="14" customFormat="1">
      <c r="A147" s="14"/>
      <c r="B147" s="243"/>
      <c r="C147" s="244"/>
      <c r="D147" s="228" t="s">
        <v>175</v>
      </c>
      <c r="E147" s="245" t="s">
        <v>19</v>
      </c>
      <c r="F147" s="246" t="s">
        <v>935</v>
      </c>
      <c r="G147" s="244"/>
      <c r="H147" s="247">
        <v>50.799999999999997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175</v>
      </c>
      <c r="AU147" s="253" t="s">
        <v>81</v>
      </c>
      <c r="AV147" s="14" t="s">
        <v>81</v>
      </c>
      <c r="AW147" s="14" t="s">
        <v>33</v>
      </c>
      <c r="AX147" s="14" t="s">
        <v>72</v>
      </c>
      <c r="AY147" s="253" t="s">
        <v>161</v>
      </c>
    </row>
    <row r="148" s="15" customFormat="1">
      <c r="A148" s="15"/>
      <c r="B148" s="256"/>
      <c r="C148" s="257"/>
      <c r="D148" s="228" t="s">
        <v>175</v>
      </c>
      <c r="E148" s="258" t="s">
        <v>19</v>
      </c>
      <c r="F148" s="259" t="s">
        <v>192</v>
      </c>
      <c r="G148" s="257"/>
      <c r="H148" s="260">
        <v>50.799999999999997</v>
      </c>
      <c r="I148" s="261"/>
      <c r="J148" s="257"/>
      <c r="K148" s="257"/>
      <c r="L148" s="262"/>
      <c r="M148" s="263"/>
      <c r="N148" s="264"/>
      <c r="O148" s="264"/>
      <c r="P148" s="264"/>
      <c r="Q148" s="264"/>
      <c r="R148" s="264"/>
      <c r="S148" s="264"/>
      <c r="T148" s="26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6" t="s">
        <v>175</v>
      </c>
      <c r="AU148" s="266" t="s">
        <v>81</v>
      </c>
      <c r="AV148" s="15" t="s">
        <v>167</v>
      </c>
      <c r="AW148" s="15" t="s">
        <v>33</v>
      </c>
      <c r="AX148" s="15" t="s">
        <v>79</v>
      </c>
      <c r="AY148" s="266" t="s">
        <v>161</v>
      </c>
    </row>
    <row r="149" s="2" customFormat="1" ht="37.8" customHeight="1">
      <c r="A149" s="40"/>
      <c r="B149" s="41"/>
      <c r="C149" s="215" t="s">
        <v>8</v>
      </c>
      <c r="D149" s="215" t="s">
        <v>163</v>
      </c>
      <c r="E149" s="216" t="s">
        <v>328</v>
      </c>
      <c r="F149" s="217" t="s">
        <v>329</v>
      </c>
      <c r="G149" s="218" t="s">
        <v>241</v>
      </c>
      <c r="H149" s="219">
        <v>50.799999999999997</v>
      </c>
      <c r="I149" s="220"/>
      <c r="J149" s="221">
        <f>ROUND(I149*H149,2)</f>
        <v>0</v>
      </c>
      <c r="K149" s="217" t="s">
        <v>185</v>
      </c>
      <c r="L149" s="46"/>
      <c r="M149" s="222" t="s">
        <v>19</v>
      </c>
      <c r="N149" s="223" t="s">
        <v>43</v>
      </c>
      <c r="O149" s="86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6" t="s">
        <v>167</v>
      </c>
      <c r="AT149" s="226" t="s">
        <v>163</v>
      </c>
      <c r="AU149" s="226" t="s">
        <v>81</v>
      </c>
      <c r="AY149" s="19" t="s">
        <v>161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9" t="s">
        <v>79</v>
      </c>
      <c r="BK149" s="227">
        <f>ROUND(I149*H149,2)</f>
        <v>0</v>
      </c>
      <c r="BL149" s="19" t="s">
        <v>167</v>
      </c>
      <c r="BM149" s="226" t="s">
        <v>330</v>
      </c>
    </row>
    <row r="150" s="2" customFormat="1">
      <c r="A150" s="40"/>
      <c r="B150" s="41"/>
      <c r="C150" s="42"/>
      <c r="D150" s="254" t="s">
        <v>187</v>
      </c>
      <c r="E150" s="42"/>
      <c r="F150" s="255" t="s">
        <v>331</v>
      </c>
      <c r="G150" s="42"/>
      <c r="H150" s="42"/>
      <c r="I150" s="230"/>
      <c r="J150" s="42"/>
      <c r="K150" s="42"/>
      <c r="L150" s="46"/>
      <c r="M150" s="231"/>
      <c r="N150" s="232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187</v>
      </c>
      <c r="AU150" s="19" t="s">
        <v>81</v>
      </c>
    </row>
    <row r="151" s="2" customFormat="1" ht="44.25" customHeight="1">
      <c r="A151" s="40"/>
      <c r="B151" s="41"/>
      <c r="C151" s="215" t="s">
        <v>263</v>
      </c>
      <c r="D151" s="215" t="s">
        <v>163</v>
      </c>
      <c r="E151" s="216" t="s">
        <v>333</v>
      </c>
      <c r="F151" s="217" t="s">
        <v>334</v>
      </c>
      <c r="G151" s="218" t="s">
        <v>228</v>
      </c>
      <c r="H151" s="219">
        <v>0.84199999999999997</v>
      </c>
      <c r="I151" s="220"/>
      <c r="J151" s="221">
        <f>ROUND(I151*H151,2)</f>
        <v>0</v>
      </c>
      <c r="K151" s="217" t="s">
        <v>185</v>
      </c>
      <c r="L151" s="46"/>
      <c r="M151" s="222" t="s">
        <v>19</v>
      </c>
      <c r="N151" s="223" t="s">
        <v>43</v>
      </c>
      <c r="O151" s="86"/>
      <c r="P151" s="224">
        <f>O151*H151</f>
        <v>0</v>
      </c>
      <c r="Q151" s="224">
        <v>1.09528</v>
      </c>
      <c r="R151" s="224">
        <f>Q151*H151</f>
        <v>0.92222576000000001</v>
      </c>
      <c r="S151" s="224">
        <v>0</v>
      </c>
      <c r="T151" s="225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6" t="s">
        <v>167</v>
      </c>
      <c r="AT151" s="226" t="s">
        <v>163</v>
      </c>
      <c r="AU151" s="226" t="s">
        <v>81</v>
      </c>
      <c r="AY151" s="19" t="s">
        <v>161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9" t="s">
        <v>79</v>
      </c>
      <c r="BK151" s="227">
        <f>ROUND(I151*H151,2)</f>
        <v>0</v>
      </c>
      <c r="BL151" s="19" t="s">
        <v>167</v>
      </c>
      <c r="BM151" s="226" t="s">
        <v>335</v>
      </c>
    </row>
    <row r="152" s="2" customFormat="1">
      <c r="A152" s="40"/>
      <c r="B152" s="41"/>
      <c r="C152" s="42"/>
      <c r="D152" s="254" t="s">
        <v>187</v>
      </c>
      <c r="E152" s="42"/>
      <c r="F152" s="255" t="s">
        <v>336</v>
      </c>
      <c r="G152" s="42"/>
      <c r="H152" s="42"/>
      <c r="I152" s="230"/>
      <c r="J152" s="42"/>
      <c r="K152" s="42"/>
      <c r="L152" s="46"/>
      <c r="M152" s="231"/>
      <c r="N152" s="232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187</v>
      </c>
      <c r="AU152" s="19" t="s">
        <v>81</v>
      </c>
    </row>
    <row r="153" s="13" customFormat="1">
      <c r="A153" s="13"/>
      <c r="B153" s="233"/>
      <c r="C153" s="234"/>
      <c r="D153" s="228" t="s">
        <v>175</v>
      </c>
      <c r="E153" s="235" t="s">
        <v>19</v>
      </c>
      <c r="F153" s="236" t="s">
        <v>936</v>
      </c>
      <c r="G153" s="234"/>
      <c r="H153" s="235" t="s">
        <v>19</v>
      </c>
      <c r="I153" s="237"/>
      <c r="J153" s="234"/>
      <c r="K153" s="234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175</v>
      </c>
      <c r="AU153" s="242" t="s">
        <v>81</v>
      </c>
      <c r="AV153" s="13" t="s">
        <v>79</v>
      </c>
      <c r="AW153" s="13" t="s">
        <v>33</v>
      </c>
      <c r="AX153" s="13" t="s">
        <v>72</v>
      </c>
      <c r="AY153" s="242" t="s">
        <v>161</v>
      </c>
    </row>
    <row r="154" s="14" customFormat="1">
      <c r="A154" s="14"/>
      <c r="B154" s="243"/>
      <c r="C154" s="244"/>
      <c r="D154" s="228" t="s">
        <v>175</v>
      </c>
      <c r="E154" s="245" t="s">
        <v>19</v>
      </c>
      <c r="F154" s="246" t="s">
        <v>937</v>
      </c>
      <c r="G154" s="244"/>
      <c r="H154" s="247">
        <v>0.59299999999999997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175</v>
      </c>
      <c r="AU154" s="253" t="s">
        <v>81</v>
      </c>
      <c r="AV154" s="14" t="s">
        <v>81</v>
      </c>
      <c r="AW154" s="14" t="s">
        <v>33</v>
      </c>
      <c r="AX154" s="14" t="s">
        <v>72</v>
      </c>
      <c r="AY154" s="253" t="s">
        <v>161</v>
      </c>
    </row>
    <row r="155" s="13" customFormat="1">
      <c r="A155" s="13"/>
      <c r="B155" s="233"/>
      <c r="C155" s="234"/>
      <c r="D155" s="228" t="s">
        <v>175</v>
      </c>
      <c r="E155" s="235" t="s">
        <v>19</v>
      </c>
      <c r="F155" s="236" t="s">
        <v>938</v>
      </c>
      <c r="G155" s="234"/>
      <c r="H155" s="235" t="s">
        <v>19</v>
      </c>
      <c r="I155" s="237"/>
      <c r="J155" s="234"/>
      <c r="K155" s="234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175</v>
      </c>
      <c r="AU155" s="242" t="s">
        <v>81</v>
      </c>
      <c r="AV155" s="13" t="s">
        <v>79</v>
      </c>
      <c r="AW155" s="13" t="s">
        <v>33</v>
      </c>
      <c r="AX155" s="13" t="s">
        <v>72</v>
      </c>
      <c r="AY155" s="242" t="s">
        <v>161</v>
      </c>
    </row>
    <row r="156" s="14" customFormat="1">
      <c r="A156" s="14"/>
      <c r="B156" s="243"/>
      <c r="C156" s="244"/>
      <c r="D156" s="228" t="s">
        <v>175</v>
      </c>
      <c r="E156" s="245" t="s">
        <v>19</v>
      </c>
      <c r="F156" s="246" t="s">
        <v>939</v>
      </c>
      <c r="G156" s="244"/>
      <c r="H156" s="247">
        <v>0.249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175</v>
      </c>
      <c r="AU156" s="253" t="s">
        <v>81</v>
      </c>
      <c r="AV156" s="14" t="s">
        <v>81</v>
      </c>
      <c r="AW156" s="14" t="s">
        <v>33</v>
      </c>
      <c r="AX156" s="14" t="s">
        <v>72</v>
      </c>
      <c r="AY156" s="253" t="s">
        <v>161</v>
      </c>
    </row>
    <row r="157" s="15" customFormat="1">
      <c r="A157" s="15"/>
      <c r="B157" s="256"/>
      <c r="C157" s="257"/>
      <c r="D157" s="228" t="s">
        <v>175</v>
      </c>
      <c r="E157" s="258" t="s">
        <v>19</v>
      </c>
      <c r="F157" s="259" t="s">
        <v>192</v>
      </c>
      <c r="G157" s="257"/>
      <c r="H157" s="260">
        <v>0.84199999999999997</v>
      </c>
      <c r="I157" s="261"/>
      <c r="J157" s="257"/>
      <c r="K157" s="257"/>
      <c r="L157" s="262"/>
      <c r="M157" s="263"/>
      <c r="N157" s="264"/>
      <c r="O157" s="264"/>
      <c r="P157" s="264"/>
      <c r="Q157" s="264"/>
      <c r="R157" s="264"/>
      <c r="S157" s="264"/>
      <c r="T157" s="26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6" t="s">
        <v>175</v>
      </c>
      <c r="AU157" s="266" t="s">
        <v>81</v>
      </c>
      <c r="AV157" s="15" t="s">
        <v>167</v>
      </c>
      <c r="AW157" s="15" t="s">
        <v>33</v>
      </c>
      <c r="AX157" s="15" t="s">
        <v>79</v>
      </c>
      <c r="AY157" s="266" t="s">
        <v>161</v>
      </c>
    </row>
    <row r="158" s="12" customFormat="1" ht="22.8" customHeight="1">
      <c r="A158" s="12"/>
      <c r="B158" s="199"/>
      <c r="C158" s="200"/>
      <c r="D158" s="201" t="s">
        <v>71</v>
      </c>
      <c r="E158" s="213" t="s">
        <v>200</v>
      </c>
      <c r="F158" s="213" t="s">
        <v>790</v>
      </c>
      <c r="G158" s="200"/>
      <c r="H158" s="200"/>
      <c r="I158" s="203"/>
      <c r="J158" s="214">
        <f>BK158</f>
        <v>0</v>
      </c>
      <c r="K158" s="200"/>
      <c r="L158" s="205"/>
      <c r="M158" s="206"/>
      <c r="N158" s="207"/>
      <c r="O158" s="207"/>
      <c r="P158" s="208">
        <f>SUM(P159:P162)</f>
        <v>0</v>
      </c>
      <c r="Q158" s="207"/>
      <c r="R158" s="208">
        <f>SUM(R159:R162)</f>
        <v>17.6526</v>
      </c>
      <c r="S158" s="207"/>
      <c r="T158" s="209">
        <f>SUM(T159:T162)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0" t="s">
        <v>79</v>
      </c>
      <c r="AT158" s="211" t="s">
        <v>71</v>
      </c>
      <c r="AU158" s="211" t="s">
        <v>79</v>
      </c>
      <c r="AY158" s="210" t="s">
        <v>161</v>
      </c>
      <c r="BK158" s="212">
        <f>SUM(BK159:BK162)</f>
        <v>0</v>
      </c>
    </row>
    <row r="159" s="2" customFormat="1" ht="24.15" customHeight="1">
      <c r="A159" s="40"/>
      <c r="B159" s="41"/>
      <c r="C159" s="215" t="s">
        <v>268</v>
      </c>
      <c r="D159" s="215" t="s">
        <v>163</v>
      </c>
      <c r="E159" s="216" t="s">
        <v>940</v>
      </c>
      <c r="F159" s="217" t="s">
        <v>941</v>
      </c>
      <c r="G159" s="218" t="s">
        <v>241</v>
      </c>
      <c r="H159" s="219">
        <v>135</v>
      </c>
      <c r="I159" s="220"/>
      <c r="J159" s="221">
        <f>ROUND(I159*H159,2)</f>
        <v>0</v>
      </c>
      <c r="K159" s="217" t="s">
        <v>185</v>
      </c>
      <c r="L159" s="46"/>
      <c r="M159" s="222" t="s">
        <v>19</v>
      </c>
      <c r="N159" s="223" t="s">
        <v>43</v>
      </c>
      <c r="O159" s="86"/>
      <c r="P159" s="224">
        <f>O159*H159</f>
        <v>0</v>
      </c>
      <c r="Q159" s="224">
        <v>0.13075999999999999</v>
      </c>
      <c r="R159" s="224">
        <f>Q159*H159</f>
        <v>17.6526</v>
      </c>
      <c r="S159" s="224">
        <v>0</v>
      </c>
      <c r="T159" s="225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6" t="s">
        <v>167</v>
      </c>
      <c r="AT159" s="226" t="s">
        <v>163</v>
      </c>
      <c r="AU159" s="226" t="s">
        <v>81</v>
      </c>
      <c r="AY159" s="19" t="s">
        <v>161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9" t="s">
        <v>79</v>
      </c>
      <c r="BK159" s="227">
        <f>ROUND(I159*H159,2)</f>
        <v>0</v>
      </c>
      <c r="BL159" s="19" t="s">
        <v>167</v>
      </c>
      <c r="BM159" s="226" t="s">
        <v>942</v>
      </c>
    </row>
    <row r="160" s="2" customFormat="1">
      <c r="A160" s="40"/>
      <c r="B160" s="41"/>
      <c r="C160" s="42"/>
      <c r="D160" s="254" t="s">
        <v>187</v>
      </c>
      <c r="E160" s="42"/>
      <c r="F160" s="255" t="s">
        <v>943</v>
      </c>
      <c r="G160" s="42"/>
      <c r="H160" s="42"/>
      <c r="I160" s="230"/>
      <c r="J160" s="42"/>
      <c r="K160" s="42"/>
      <c r="L160" s="46"/>
      <c r="M160" s="231"/>
      <c r="N160" s="232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187</v>
      </c>
      <c r="AU160" s="19" t="s">
        <v>81</v>
      </c>
    </row>
    <row r="161" s="13" customFormat="1">
      <c r="A161" s="13"/>
      <c r="B161" s="233"/>
      <c r="C161" s="234"/>
      <c r="D161" s="228" t="s">
        <v>175</v>
      </c>
      <c r="E161" s="235" t="s">
        <v>19</v>
      </c>
      <c r="F161" s="236" t="s">
        <v>944</v>
      </c>
      <c r="G161" s="234"/>
      <c r="H161" s="235" t="s">
        <v>19</v>
      </c>
      <c r="I161" s="237"/>
      <c r="J161" s="234"/>
      <c r="K161" s="234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175</v>
      </c>
      <c r="AU161" s="242" t="s">
        <v>81</v>
      </c>
      <c r="AV161" s="13" t="s">
        <v>79</v>
      </c>
      <c r="AW161" s="13" t="s">
        <v>33</v>
      </c>
      <c r="AX161" s="13" t="s">
        <v>72</v>
      </c>
      <c r="AY161" s="242" t="s">
        <v>161</v>
      </c>
    </row>
    <row r="162" s="14" customFormat="1">
      <c r="A162" s="14"/>
      <c r="B162" s="243"/>
      <c r="C162" s="244"/>
      <c r="D162" s="228" t="s">
        <v>175</v>
      </c>
      <c r="E162" s="245" t="s">
        <v>19</v>
      </c>
      <c r="F162" s="246" t="s">
        <v>945</v>
      </c>
      <c r="G162" s="244"/>
      <c r="H162" s="247">
        <v>135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175</v>
      </c>
      <c r="AU162" s="253" t="s">
        <v>81</v>
      </c>
      <c r="AV162" s="14" t="s">
        <v>81</v>
      </c>
      <c r="AW162" s="14" t="s">
        <v>33</v>
      </c>
      <c r="AX162" s="14" t="s">
        <v>79</v>
      </c>
      <c r="AY162" s="253" t="s">
        <v>161</v>
      </c>
    </row>
    <row r="163" s="12" customFormat="1" ht="22.8" customHeight="1">
      <c r="A163" s="12"/>
      <c r="B163" s="199"/>
      <c r="C163" s="200"/>
      <c r="D163" s="201" t="s">
        <v>71</v>
      </c>
      <c r="E163" s="213" t="s">
        <v>217</v>
      </c>
      <c r="F163" s="213" t="s">
        <v>387</v>
      </c>
      <c r="G163" s="200"/>
      <c r="H163" s="200"/>
      <c r="I163" s="203"/>
      <c r="J163" s="214">
        <f>BK163</f>
        <v>0</v>
      </c>
      <c r="K163" s="200"/>
      <c r="L163" s="205"/>
      <c r="M163" s="206"/>
      <c r="N163" s="207"/>
      <c r="O163" s="207"/>
      <c r="P163" s="208">
        <f>SUM(P164:P175)</f>
        <v>0</v>
      </c>
      <c r="Q163" s="207"/>
      <c r="R163" s="208">
        <f>SUM(R164:R175)</f>
        <v>0.68040999999999996</v>
      </c>
      <c r="S163" s="207"/>
      <c r="T163" s="209">
        <f>SUM(T164:T175)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0" t="s">
        <v>79</v>
      </c>
      <c r="AT163" s="211" t="s">
        <v>71</v>
      </c>
      <c r="AU163" s="211" t="s">
        <v>79</v>
      </c>
      <c r="AY163" s="210" t="s">
        <v>161</v>
      </c>
      <c r="BK163" s="212">
        <f>SUM(BK164:BK175)</f>
        <v>0</v>
      </c>
    </row>
    <row r="164" s="2" customFormat="1" ht="16.5" customHeight="1">
      <c r="A164" s="40"/>
      <c r="B164" s="41"/>
      <c r="C164" s="215" t="s">
        <v>275</v>
      </c>
      <c r="D164" s="215" t="s">
        <v>163</v>
      </c>
      <c r="E164" s="216" t="s">
        <v>946</v>
      </c>
      <c r="F164" s="217" t="s">
        <v>947</v>
      </c>
      <c r="G164" s="218" t="s">
        <v>241</v>
      </c>
      <c r="H164" s="219">
        <v>135</v>
      </c>
      <c r="I164" s="220"/>
      <c r="J164" s="221">
        <f>ROUND(I164*H164,2)</f>
        <v>0</v>
      </c>
      <c r="K164" s="217" t="s">
        <v>185</v>
      </c>
      <c r="L164" s="46"/>
      <c r="M164" s="222" t="s">
        <v>19</v>
      </c>
      <c r="N164" s="223" t="s">
        <v>43</v>
      </c>
      <c r="O164" s="86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6" t="s">
        <v>167</v>
      </c>
      <c r="AT164" s="226" t="s">
        <v>163</v>
      </c>
      <c r="AU164" s="226" t="s">
        <v>81</v>
      </c>
      <c r="AY164" s="19" t="s">
        <v>161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9" t="s">
        <v>79</v>
      </c>
      <c r="BK164" s="227">
        <f>ROUND(I164*H164,2)</f>
        <v>0</v>
      </c>
      <c r="BL164" s="19" t="s">
        <v>167</v>
      </c>
      <c r="BM164" s="226" t="s">
        <v>948</v>
      </c>
    </row>
    <row r="165" s="2" customFormat="1">
      <c r="A165" s="40"/>
      <c r="B165" s="41"/>
      <c r="C165" s="42"/>
      <c r="D165" s="254" t="s">
        <v>187</v>
      </c>
      <c r="E165" s="42"/>
      <c r="F165" s="255" t="s">
        <v>949</v>
      </c>
      <c r="G165" s="42"/>
      <c r="H165" s="42"/>
      <c r="I165" s="230"/>
      <c r="J165" s="42"/>
      <c r="K165" s="42"/>
      <c r="L165" s="46"/>
      <c r="M165" s="231"/>
      <c r="N165" s="232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187</v>
      </c>
      <c r="AU165" s="19" t="s">
        <v>81</v>
      </c>
    </row>
    <row r="166" s="13" customFormat="1">
      <c r="A166" s="13"/>
      <c r="B166" s="233"/>
      <c r="C166" s="234"/>
      <c r="D166" s="228" t="s">
        <v>175</v>
      </c>
      <c r="E166" s="235" t="s">
        <v>19</v>
      </c>
      <c r="F166" s="236" t="s">
        <v>950</v>
      </c>
      <c r="G166" s="234"/>
      <c r="H166" s="235" t="s">
        <v>19</v>
      </c>
      <c r="I166" s="237"/>
      <c r="J166" s="234"/>
      <c r="K166" s="234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175</v>
      </c>
      <c r="AU166" s="242" t="s">
        <v>81</v>
      </c>
      <c r="AV166" s="13" t="s">
        <v>79</v>
      </c>
      <c r="AW166" s="13" t="s">
        <v>33</v>
      </c>
      <c r="AX166" s="13" t="s">
        <v>72</v>
      </c>
      <c r="AY166" s="242" t="s">
        <v>161</v>
      </c>
    </row>
    <row r="167" s="14" customFormat="1">
      <c r="A167" s="14"/>
      <c r="B167" s="243"/>
      <c r="C167" s="244"/>
      <c r="D167" s="228" t="s">
        <v>175</v>
      </c>
      <c r="E167" s="245" t="s">
        <v>19</v>
      </c>
      <c r="F167" s="246" t="s">
        <v>951</v>
      </c>
      <c r="G167" s="244"/>
      <c r="H167" s="247">
        <v>135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175</v>
      </c>
      <c r="AU167" s="253" t="s">
        <v>81</v>
      </c>
      <c r="AV167" s="14" t="s">
        <v>81</v>
      </c>
      <c r="AW167" s="14" t="s">
        <v>33</v>
      </c>
      <c r="AX167" s="14" t="s">
        <v>79</v>
      </c>
      <c r="AY167" s="253" t="s">
        <v>161</v>
      </c>
    </row>
    <row r="168" s="2" customFormat="1" ht="16.5" customHeight="1">
      <c r="A168" s="40"/>
      <c r="B168" s="41"/>
      <c r="C168" s="215" t="s">
        <v>280</v>
      </c>
      <c r="D168" s="215" t="s">
        <v>163</v>
      </c>
      <c r="E168" s="216" t="s">
        <v>432</v>
      </c>
      <c r="F168" s="217" t="s">
        <v>433</v>
      </c>
      <c r="G168" s="218" t="s">
        <v>241</v>
      </c>
      <c r="H168" s="219">
        <v>135</v>
      </c>
      <c r="I168" s="220"/>
      <c r="J168" s="221">
        <f>ROUND(I168*H168,2)</f>
        <v>0</v>
      </c>
      <c r="K168" s="217" t="s">
        <v>185</v>
      </c>
      <c r="L168" s="46"/>
      <c r="M168" s="222" t="s">
        <v>19</v>
      </c>
      <c r="N168" s="223" t="s">
        <v>43</v>
      </c>
      <c r="O168" s="86"/>
      <c r="P168" s="224">
        <f>O168*H168</f>
        <v>0</v>
      </c>
      <c r="Q168" s="224">
        <v>0.0020999999999999999</v>
      </c>
      <c r="R168" s="224">
        <f>Q168*H168</f>
        <v>0.28349999999999997</v>
      </c>
      <c r="S168" s="224">
        <v>0</v>
      </c>
      <c r="T168" s="225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6" t="s">
        <v>167</v>
      </c>
      <c r="AT168" s="226" t="s">
        <v>163</v>
      </c>
      <c r="AU168" s="226" t="s">
        <v>81</v>
      </c>
      <c r="AY168" s="19" t="s">
        <v>161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9" t="s">
        <v>79</v>
      </c>
      <c r="BK168" s="227">
        <f>ROUND(I168*H168,2)</f>
        <v>0</v>
      </c>
      <c r="BL168" s="19" t="s">
        <v>167</v>
      </c>
      <c r="BM168" s="226" t="s">
        <v>952</v>
      </c>
    </row>
    <row r="169" s="2" customFormat="1">
      <c r="A169" s="40"/>
      <c r="B169" s="41"/>
      <c r="C169" s="42"/>
      <c r="D169" s="254" t="s">
        <v>187</v>
      </c>
      <c r="E169" s="42"/>
      <c r="F169" s="255" t="s">
        <v>435</v>
      </c>
      <c r="G169" s="42"/>
      <c r="H169" s="42"/>
      <c r="I169" s="230"/>
      <c r="J169" s="42"/>
      <c r="K169" s="42"/>
      <c r="L169" s="46"/>
      <c r="M169" s="231"/>
      <c r="N169" s="232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187</v>
      </c>
      <c r="AU169" s="19" t="s">
        <v>81</v>
      </c>
    </row>
    <row r="170" s="2" customFormat="1" ht="24.15" customHeight="1">
      <c r="A170" s="40"/>
      <c r="B170" s="41"/>
      <c r="C170" s="215" t="s">
        <v>287</v>
      </c>
      <c r="D170" s="215" t="s">
        <v>163</v>
      </c>
      <c r="E170" s="216" t="s">
        <v>953</v>
      </c>
      <c r="F170" s="217" t="s">
        <v>954</v>
      </c>
      <c r="G170" s="218" t="s">
        <v>290</v>
      </c>
      <c r="H170" s="219">
        <v>237</v>
      </c>
      <c r="I170" s="220"/>
      <c r="J170" s="221">
        <f>ROUND(I170*H170,2)</f>
        <v>0</v>
      </c>
      <c r="K170" s="217" t="s">
        <v>185</v>
      </c>
      <c r="L170" s="46"/>
      <c r="M170" s="222" t="s">
        <v>19</v>
      </c>
      <c r="N170" s="223" t="s">
        <v>43</v>
      </c>
      <c r="O170" s="86"/>
      <c r="P170" s="224">
        <f>O170*H170</f>
        <v>0</v>
      </c>
      <c r="Q170" s="224">
        <v>0.00042999999999999999</v>
      </c>
      <c r="R170" s="224">
        <f>Q170*H170</f>
        <v>0.10191</v>
      </c>
      <c r="S170" s="224">
        <v>0</v>
      </c>
      <c r="T170" s="225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6" t="s">
        <v>167</v>
      </c>
      <c r="AT170" s="226" t="s">
        <v>163</v>
      </c>
      <c r="AU170" s="226" t="s">
        <v>81</v>
      </c>
      <c r="AY170" s="19" t="s">
        <v>161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9" t="s">
        <v>79</v>
      </c>
      <c r="BK170" s="227">
        <f>ROUND(I170*H170,2)</f>
        <v>0</v>
      </c>
      <c r="BL170" s="19" t="s">
        <v>167</v>
      </c>
      <c r="BM170" s="226" t="s">
        <v>955</v>
      </c>
    </row>
    <row r="171" s="2" customFormat="1">
      <c r="A171" s="40"/>
      <c r="B171" s="41"/>
      <c r="C171" s="42"/>
      <c r="D171" s="254" t="s">
        <v>187</v>
      </c>
      <c r="E171" s="42"/>
      <c r="F171" s="255" t="s">
        <v>956</v>
      </c>
      <c r="G171" s="42"/>
      <c r="H171" s="42"/>
      <c r="I171" s="230"/>
      <c r="J171" s="42"/>
      <c r="K171" s="42"/>
      <c r="L171" s="46"/>
      <c r="M171" s="231"/>
      <c r="N171" s="232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187</v>
      </c>
      <c r="AU171" s="19" t="s">
        <v>81</v>
      </c>
    </row>
    <row r="172" s="13" customFormat="1">
      <c r="A172" s="13"/>
      <c r="B172" s="233"/>
      <c r="C172" s="234"/>
      <c r="D172" s="228" t="s">
        <v>175</v>
      </c>
      <c r="E172" s="235" t="s">
        <v>19</v>
      </c>
      <c r="F172" s="236" t="s">
        <v>957</v>
      </c>
      <c r="G172" s="234"/>
      <c r="H172" s="235" t="s">
        <v>19</v>
      </c>
      <c r="I172" s="237"/>
      <c r="J172" s="234"/>
      <c r="K172" s="234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175</v>
      </c>
      <c r="AU172" s="242" t="s">
        <v>81</v>
      </c>
      <c r="AV172" s="13" t="s">
        <v>79</v>
      </c>
      <c r="AW172" s="13" t="s">
        <v>33</v>
      </c>
      <c r="AX172" s="13" t="s">
        <v>72</v>
      </c>
      <c r="AY172" s="242" t="s">
        <v>161</v>
      </c>
    </row>
    <row r="173" s="14" customFormat="1">
      <c r="A173" s="14"/>
      <c r="B173" s="243"/>
      <c r="C173" s="244"/>
      <c r="D173" s="228" t="s">
        <v>175</v>
      </c>
      <c r="E173" s="245" t="s">
        <v>19</v>
      </c>
      <c r="F173" s="246" t="s">
        <v>958</v>
      </c>
      <c r="G173" s="244"/>
      <c r="H173" s="247">
        <v>237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175</v>
      </c>
      <c r="AU173" s="253" t="s">
        <v>81</v>
      </c>
      <c r="AV173" s="14" t="s">
        <v>81</v>
      </c>
      <c r="AW173" s="14" t="s">
        <v>33</v>
      </c>
      <c r="AX173" s="14" t="s">
        <v>79</v>
      </c>
      <c r="AY173" s="253" t="s">
        <v>161</v>
      </c>
    </row>
    <row r="174" s="2" customFormat="1" ht="16.5" customHeight="1">
      <c r="A174" s="40"/>
      <c r="B174" s="41"/>
      <c r="C174" s="267" t="s">
        <v>7</v>
      </c>
      <c r="D174" s="267" t="s">
        <v>246</v>
      </c>
      <c r="E174" s="268" t="s">
        <v>959</v>
      </c>
      <c r="F174" s="269" t="s">
        <v>960</v>
      </c>
      <c r="G174" s="270" t="s">
        <v>228</v>
      </c>
      <c r="H174" s="271">
        <v>0.29499999999999998</v>
      </c>
      <c r="I174" s="272"/>
      <c r="J174" s="273">
        <f>ROUND(I174*H174,2)</f>
        <v>0</v>
      </c>
      <c r="K174" s="269" t="s">
        <v>185</v>
      </c>
      <c r="L174" s="274"/>
      <c r="M174" s="275" t="s">
        <v>19</v>
      </c>
      <c r="N174" s="276" t="s">
        <v>43</v>
      </c>
      <c r="O174" s="86"/>
      <c r="P174" s="224">
        <f>O174*H174</f>
        <v>0</v>
      </c>
      <c r="Q174" s="224">
        <v>1</v>
      </c>
      <c r="R174" s="224">
        <f>Q174*H174</f>
        <v>0.29499999999999998</v>
      </c>
      <c r="S174" s="224">
        <v>0</v>
      </c>
      <c r="T174" s="225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6" t="s">
        <v>212</v>
      </c>
      <c r="AT174" s="226" t="s">
        <v>246</v>
      </c>
      <c r="AU174" s="226" t="s">
        <v>81</v>
      </c>
      <c r="AY174" s="19" t="s">
        <v>161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9" t="s">
        <v>79</v>
      </c>
      <c r="BK174" s="227">
        <f>ROUND(I174*H174,2)</f>
        <v>0</v>
      </c>
      <c r="BL174" s="19" t="s">
        <v>167</v>
      </c>
      <c r="BM174" s="226" t="s">
        <v>961</v>
      </c>
    </row>
    <row r="175" s="14" customFormat="1">
      <c r="A175" s="14"/>
      <c r="B175" s="243"/>
      <c r="C175" s="244"/>
      <c r="D175" s="228" t="s">
        <v>175</v>
      </c>
      <c r="E175" s="245" t="s">
        <v>19</v>
      </c>
      <c r="F175" s="246" t="s">
        <v>962</v>
      </c>
      <c r="G175" s="244"/>
      <c r="H175" s="247">
        <v>0.29499999999999998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3" t="s">
        <v>175</v>
      </c>
      <c r="AU175" s="253" t="s">
        <v>81</v>
      </c>
      <c r="AV175" s="14" t="s">
        <v>81</v>
      </c>
      <c r="AW175" s="14" t="s">
        <v>33</v>
      </c>
      <c r="AX175" s="14" t="s">
        <v>79</v>
      </c>
      <c r="AY175" s="253" t="s">
        <v>161</v>
      </c>
    </row>
    <row r="176" s="12" customFormat="1" ht="22.8" customHeight="1">
      <c r="A176" s="12"/>
      <c r="B176" s="199"/>
      <c r="C176" s="200"/>
      <c r="D176" s="201" t="s">
        <v>71</v>
      </c>
      <c r="E176" s="213" t="s">
        <v>468</v>
      </c>
      <c r="F176" s="213" t="s">
        <v>469</v>
      </c>
      <c r="G176" s="200"/>
      <c r="H176" s="200"/>
      <c r="I176" s="203"/>
      <c r="J176" s="214">
        <f>BK176</f>
        <v>0</v>
      </c>
      <c r="K176" s="200"/>
      <c r="L176" s="205"/>
      <c r="M176" s="206"/>
      <c r="N176" s="207"/>
      <c r="O176" s="207"/>
      <c r="P176" s="208">
        <f>SUM(P177:P178)</f>
        <v>0</v>
      </c>
      <c r="Q176" s="207"/>
      <c r="R176" s="208">
        <f>SUM(R177:R178)</f>
        <v>0</v>
      </c>
      <c r="S176" s="207"/>
      <c r="T176" s="209">
        <f>SUM(T177:T178)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0" t="s">
        <v>79</v>
      </c>
      <c r="AT176" s="211" t="s">
        <v>71</v>
      </c>
      <c r="AU176" s="211" t="s">
        <v>79</v>
      </c>
      <c r="AY176" s="210" t="s">
        <v>161</v>
      </c>
      <c r="BK176" s="212">
        <f>SUM(BK177:BK178)</f>
        <v>0</v>
      </c>
    </row>
    <row r="177" s="2" customFormat="1" ht="21.75" customHeight="1">
      <c r="A177" s="40"/>
      <c r="B177" s="41"/>
      <c r="C177" s="215" t="s">
        <v>296</v>
      </c>
      <c r="D177" s="215" t="s">
        <v>163</v>
      </c>
      <c r="E177" s="216" t="s">
        <v>471</v>
      </c>
      <c r="F177" s="217" t="s">
        <v>472</v>
      </c>
      <c r="G177" s="218" t="s">
        <v>228</v>
      </c>
      <c r="H177" s="219">
        <v>43.040999999999997</v>
      </c>
      <c r="I177" s="220"/>
      <c r="J177" s="221">
        <f>ROUND(I177*H177,2)</f>
        <v>0</v>
      </c>
      <c r="K177" s="217" t="s">
        <v>185</v>
      </c>
      <c r="L177" s="46"/>
      <c r="M177" s="222" t="s">
        <v>19</v>
      </c>
      <c r="N177" s="223" t="s">
        <v>43</v>
      </c>
      <c r="O177" s="86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6" t="s">
        <v>167</v>
      </c>
      <c r="AT177" s="226" t="s">
        <v>163</v>
      </c>
      <c r="AU177" s="226" t="s">
        <v>81</v>
      </c>
      <c r="AY177" s="19" t="s">
        <v>161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9" t="s">
        <v>79</v>
      </c>
      <c r="BK177" s="227">
        <f>ROUND(I177*H177,2)</f>
        <v>0</v>
      </c>
      <c r="BL177" s="19" t="s">
        <v>167</v>
      </c>
      <c r="BM177" s="226" t="s">
        <v>473</v>
      </c>
    </row>
    <row r="178" s="2" customFormat="1">
      <c r="A178" s="40"/>
      <c r="B178" s="41"/>
      <c r="C178" s="42"/>
      <c r="D178" s="254" t="s">
        <v>187</v>
      </c>
      <c r="E178" s="42"/>
      <c r="F178" s="255" t="s">
        <v>474</v>
      </c>
      <c r="G178" s="42"/>
      <c r="H178" s="42"/>
      <c r="I178" s="230"/>
      <c r="J178" s="42"/>
      <c r="K178" s="42"/>
      <c r="L178" s="46"/>
      <c r="M178" s="280"/>
      <c r="N178" s="281"/>
      <c r="O178" s="282"/>
      <c r="P178" s="282"/>
      <c r="Q178" s="282"/>
      <c r="R178" s="282"/>
      <c r="S178" s="282"/>
      <c r="T178" s="283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187</v>
      </c>
      <c r="AU178" s="19" t="s">
        <v>81</v>
      </c>
    </row>
    <row r="179" s="2" customFormat="1" ht="6.96" customHeight="1">
      <c r="A179" s="40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46"/>
      <c r="M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</row>
  </sheetData>
  <sheetProtection sheet="1" autoFilter="0" formatColumns="0" formatRows="0" objects="1" scenarios="1" spinCount="100000" saltValue="k97tF0Pc5EVggk8Wf0/R0b3RzUIuJ09DOw5hMrAN/t9fHR2nJXh9JvaPN+MbPesLJB2HmTbUJkwm2OGWtYOoaA==" hashValue="FY15E5FsMc3mGype1C8fX6h72UewDF3AWbQx3cD8bdIYWY3D0Pyahjz3TWC6ZpS1KBW05FNtx6xeO0HCW3BM3Q==" algorithmName="SHA-512" password="CC35"/>
  <autoFilter ref="C90:K17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102" r:id="rId1" display="https://podminky.urs.cz/item/CS_URS_2024_02/162351103"/>
    <hyperlink ref="F107" r:id="rId2" display="https://podminky.urs.cz/item/CS_URS_2024_02/162751117"/>
    <hyperlink ref="F112" r:id="rId3" display="https://podminky.urs.cz/item/CS_URS_2024_02/162751119"/>
    <hyperlink ref="F118" r:id="rId4" display="https://podminky.urs.cz/item/CS_URS_2024_02/162751137"/>
    <hyperlink ref="F121" r:id="rId5" display="https://podminky.urs.cz/item/CS_URS_2024_02/162751139"/>
    <hyperlink ref="F124" r:id="rId6" display="https://podminky.urs.cz/item/CS_URS_2024_02/167151101"/>
    <hyperlink ref="F129" r:id="rId7" display="https://podminky.urs.cz/item/CS_URS_2024_02/167151102"/>
    <hyperlink ref="F137" r:id="rId8" display="https://podminky.urs.cz/item/CS_URS_2024_02/174151101"/>
    <hyperlink ref="F141" r:id="rId9" display="https://podminky.urs.cz/item/CS_URS_2024_02/321321115"/>
    <hyperlink ref="F146" r:id="rId10" display="https://podminky.urs.cz/item/CS_URS_2024_02/321351010"/>
    <hyperlink ref="F150" r:id="rId11" display="https://podminky.urs.cz/item/CS_URS_2024_02/321352010"/>
    <hyperlink ref="F152" r:id="rId12" display="https://podminky.urs.cz/item/CS_URS_2024_02/321366111"/>
    <hyperlink ref="F160" r:id="rId13" display="https://podminky.urs.cz/item/CS_URS_2024_02/628635552"/>
    <hyperlink ref="F165" r:id="rId14" display="https://podminky.urs.cz/item/CS_URS_2024_02/985131111"/>
    <hyperlink ref="F169" r:id="rId15" display="https://podminky.urs.cz/item/CS_URS_2024_02/985323111"/>
    <hyperlink ref="F171" r:id="rId16" display="https://podminky.urs.cz/item/CS_URS_2024_02/985331213"/>
    <hyperlink ref="F178" r:id="rId17" display="https://podminky.urs.cz/item/CS_URS_2024_02/998332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  <c r="AZ2" s="140" t="s">
        <v>113</v>
      </c>
      <c r="BA2" s="140" t="s">
        <v>114</v>
      </c>
      <c r="BB2" s="140" t="s">
        <v>19</v>
      </c>
      <c r="BC2" s="140" t="s">
        <v>963</v>
      </c>
      <c r="BD2" s="140" t="s">
        <v>81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81</v>
      </c>
      <c r="AZ3" s="140" t="s">
        <v>116</v>
      </c>
      <c r="BA3" s="140" t="s">
        <v>117</v>
      </c>
      <c r="BB3" s="140" t="s">
        <v>19</v>
      </c>
      <c r="BC3" s="140" t="s">
        <v>964</v>
      </c>
      <c r="BD3" s="140" t="s">
        <v>81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  <c r="AZ4" s="140" t="s">
        <v>120</v>
      </c>
      <c r="BA4" s="140" t="s">
        <v>121</v>
      </c>
      <c r="BB4" s="140" t="s">
        <v>19</v>
      </c>
      <c r="BC4" s="140" t="s">
        <v>964</v>
      </c>
      <c r="BD4" s="140" t="s">
        <v>81</v>
      </c>
    </row>
    <row r="5" s="1" customFormat="1" ht="6.96" customHeight="1">
      <c r="B5" s="22"/>
      <c r="L5" s="22"/>
      <c r="AZ5" s="140" t="s">
        <v>122</v>
      </c>
      <c r="BA5" s="140" t="s">
        <v>123</v>
      </c>
      <c r="BB5" s="140" t="s">
        <v>19</v>
      </c>
      <c r="BC5" s="140" t="s">
        <v>964</v>
      </c>
      <c r="BD5" s="140" t="s">
        <v>81</v>
      </c>
    </row>
    <row r="6" s="1" customFormat="1" ht="12" customHeight="1">
      <c r="B6" s="22"/>
      <c r="D6" s="145" t="s">
        <v>16</v>
      </c>
      <c r="L6" s="22"/>
      <c r="AZ6" s="140" t="s">
        <v>124</v>
      </c>
      <c r="BA6" s="140" t="s">
        <v>125</v>
      </c>
      <c r="BB6" s="140" t="s">
        <v>19</v>
      </c>
      <c r="BC6" s="140" t="s">
        <v>965</v>
      </c>
      <c r="BD6" s="140" t="s">
        <v>81</v>
      </c>
    </row>
    <row r="7" s="1" customFormat="1" ht="16.5" customHeight="1">
      <c r="B7" s="22"/>
      <c r="E7" s="146" t="str">
        <f>'Rekapitulace stavby'!K6</f>
        <v>Brozany nad Ohří - Mlýnský náhon v ř. km 2,191 - 2,458</v>
      </c>
      <c r="F7" s="145"/>
      <c r="G7" s="145"/>
      <c r="H7" s="145"/>
      <c r="L7" s="22"/>
    </row>
    <row r="8" s="1" customFormat="1" ht="12" customHeight="1">
      <c r="B8" s="22"/>
      <c r="D8" s="145" t="s">
        <v>127</v>
      </c>
      <c r="L8" s="22"/>
    </row>
    <row r="9" s="2" customFormat="1" ht="16.5" customHeight="1">
      <c r="A9" s="40"/>
      <c r="B9" s="46"/>
      <c r="C9" s="40"/>
      <c r="D9" s="40"/>
      <c r="E9" s="146" t="s">
        <v>725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129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966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19</v>
      </c>
      <c r="G13" s="40"/>
      <c r="H13" s="40"/>
      <c r="I13" s="145" t="s">
        <v>20</v>
      </c>
      <c r="J13" s="135" t="s">
        <v>19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21</v>
      </c>
      <c r="E14" s="40"/>
      <c r="F14" s="135" t="s">
        <v>22</v>
      </c>
      <c r="G14" s="40"/>
      <c r="H14" s="40"/>
      <c r="I14" s="145" t="s">
        <v>23</v>
      </c>
      <c r="J14" s="149" t="str">
        <f>'Rekapitulace stavby'!AN8</f>
        <v>4. 11. 2024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25</v>
      </c>
      <c r="E16" s="40"/>
      <c r="F16" s="40"/>
      <c r="G16" s="40"/>
      <c r="H16" s="40"/>
      <c r="I16" s="145" t="s">
        <v>26</v>
      </c>
      <c r="J16" s="135" t="s">
        <v>19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5" t="s">
        <v>28</v>
      </c>
      <c r="J17" s="135" t="s">
        <v>19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29</v>
      </c>
      <c r="E19" s="40"/>
      <c r="F19" s="40"/>
      <c r="G19" s="40"/>
      <c r="H19" s="40"/>
      <c r="I19" s="145" t="s">
        <v>26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28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31</v>
      </c>
      <c r="E22" s="40"/>
      <c r="F22" s="40"/>
      <c r="G22" s="40"/>
      <c r="H22" s="40"/>
      <c r="I22" s="145" t="s">
        <v>26</v>
      </c>
      <c r="J22" s="135" t="s">
        <v>19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5" t="s">
        <v>28</v>
      </c>
      <c r="J23" s="135" t="s">
        <v>19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34</v>
      </c>
      <c r="E25" s="40"/>
      <c r="F25" s="40"/>
      <c r="G25" s="40"/>
      <c r="H25" s="40"/>
      <c r="I25" s="145" t="s">
        <v>26</v>
      </c>
      <c r="J25" s="135" t="s">
        <v>19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5" t="s">
        <v>28</v>
      </c>
      <c r="J26" s="135" t="s">
        <v>19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36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38</v>
      </c>
      <c r="E32" s="40"/>
      <c r="F32" s="40"/>
      <c r="G32" s="40"/>
      <c r="H32" s="40"/>
      <c r="I32" s="40"/>
      <c r="J32" s="156">
        <f>ROUND(J94,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40</v>
      </c>
      <c r="G34" s="40"/>
      <c r="H34" s="40"/>
      <c r="I34" s="157" t="s">
        <v>39</v>
      </c>
      <c r="J34" s="157" t="s">
        <v>41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42</v>
      </c>
      <c r="E35" s="145" t="s">
        <v>43</v>
      </c>
      <c r="F35" s="159">
        <f>ROUND((SUM(BE94:BE266)),  2)</f>
        <v>0</v>
      </c>
      <c r="G35" s="40"/>
      <c r="H35" s="40"/>
      <c r="I35" s="160">
        <v>0.20999999999999999</v>
      </c>
      <c r="J35" s="159">
        <f>ROUND(((SUM(BE94:BE266))*I35),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44</v>
      </c>
      <c r="F36" s="159">
        <f>ROUND((SUM(BF94:BF266)),  2)</f>
        <v>0</v>
      </c>
      <c r="G36" s="40"/>
      <c r="H36" s="40"/>
      <c r="I36" s="160">
        <v>0.14999999999999999</v>
      </c>
      <c r="J36" s="159">
        <f>ROUND(((SUM(BF94:BF266))*I36),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45</v>
      </c>
      <c r="F37" s="159">
        <f>ROUND((SUM(BG94:BG266)),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46</v>
      </c>
      <c r="F38" s="159">
        <f>ROUND((SUM(BH94:BH266)),  2)</f>
        <v>0</v>
      </c>
      <c r="G38" s="40"/>
      <c r="H38" s="40"/>
      <c r="I38" s="160">
        <v>0.14999999999999999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47</v>
      </c>
      <c r="F39" s="159">
        <f>ROUND((SUM(BI94:BI266)),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131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2" t="str">
        <f>E7</f>
        <v>Brozany nad Ohří - Mlýnský náhon v ř. km 2,191 - 2,458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2" t="s">
        <v>725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129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 xml:space="preserve">SO 102.4 - Oprava PB opevnění  (ř. km 2,185 - 2,208)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Brozany nad Ohří</v>
      </c>
      <c r="G56" s="42"/>
      <c r="H56" s="42"/>
      <c r="I56" s="34" t="s">
        <v>23</v>
      </c>
      <c r="J56" s="74" t="str">
        <f>IF(J14="","",J14)</f>
        <v>4. 11. 2024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Městys Brozany nad Ohří</v>
      </c>
      <c r="G58" s="42"/>
      <c r="H58" s="42"/>
      <c r="I58" s="34" t="s">
        <v>31</v>
      </c>
      <c r="J58" s="38" t="str">
        <f>E23</f>
        <v>AZ Consult spol. s 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Dagmar Sedláčková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3" t="s">
        <v>132</v>
      </c>
      <c r="D61" s="174"/>
      <c r="E61" s="174"/>
      <c r="F61" s="174"/>
      <c r="G61" s="174"/>
      <c r="H61" s="174"/>
      <c r="I61" s="174"/>
      <c r="J61" s="175" t="s">
        <v>133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6" t="s">
        <v>70</v>
      </c>
      <c r="D63" s="42"/>
      <c r="E63" s="42"/>
      <c r="F63" s="42"/>
      <c r="G63" s="42"/>
      <c r="H63" s="42"/>
      <c r="I63" s="42"/>
      <c r="J63" s="104">
        <f>J94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134</v>
      </c>
    </row>
    <row r="64" s="9" customFormat="1" ht="24.96" customHeight="1">
      <c r="A64" s="9"/>
      <c r="B64" s="177"/>
      <c r="C64" s="178"/>
      <c r="D64" s="179" t="s">
        <v>135</v>
      </c>
      <c r="E64" s="180"/>
      <c r="F64" s="180"/>
      <c r="G64" s="180"/>
      <c r="H64" s="180"/>
      <c r="I64" s="180"/>
      <c r="J64" s="181">
        <f>J95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7"/>
      <c r="D65" s="184" t="s">
        <v>136</v>
      </c>
      <c r="E65" s="185"/>
      <c r="F65" s="185"/>
      <c r="G65" s="185"/>
      <c r="H65" s="185"/>
      <c r="I65" s="185"/>
      <c r="J65" s="186">
        <f>J96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7"/>
      <c r="D66" s="184" t="s">
        <v>137</v>
      </c>
      <c r="E66" s="185"/>
      <c r="F66" s="185"/>
      <c r="G66" s="185"/>
      <c r="H66" s="185"/>
      <c r="I66" s="185"/>
      <c r="J66" s="186">
        <f>J188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7"/>
      <c r="D67" s="184" t="s">
        <v>138</v>
      </c>
      <c r="E67" s="185"/>
      <c r="F67" s="185"/>
      <c r="G67" s="185"/>
      <c r="H67" s="185"/>
      <c r="I67" s="185"/>
      <c r="J67" s="186">
        <f>J205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7"/>
      <c r="D68" s="184" t="s">
        <v>139</v>
      </c>
      <c r="E68" s="185"/>
      <c r="F68" s="185"/>
      <c r="G68" s="185"/>
      <c r="H68" s="185"/>
      <c r="I68" s="185"/>
      <c r="J68" s="186">
        <f>J237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7"/>
      <c r="D69" s="184" t="s">
        <v>140</v>
      </c>
      <c r="E69" s="185"/>
      <c r="F69" s="185"/>
      <c r="G69" s="185"/>
      <c r="H69" s="185"/>
      <c r="I69" s="185"/>
      <c r="J69" s="186">
        <f>J249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7"/>
      <c r="D70" s="184" t="s">
        <v>143</v>
      </c>
      <c r="E70" s="185"/>
      <c r="F70" s="185"/>
      <c r="G70" s="185"/>
      <c r="H70" s="185"/>
      <c r="I70" s="185"/>
      <c r="J70" s="186">
        <f>J260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7"/>
      <c r="C71" s="178"/>
      <c r="D71" s="179" t="s">
        <v>144</v>
      </c>
      <c r="E71" s="180"/>
      <c r="F71" s="180"/>
      <c r="G71" s="180"/>
      <c r="H71" s="180"/>
      <c r="I71" s="180"/>
      <c r="J71" s="181">
        <f>J263</f>
        <v>0</v>
      </c>
      <c r="K71" s="178"/>
      <c r="L71" s="18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3"/>
      <c r="C72" s="127"/>
      <c r="D72" s="184" t="s">
        <v>145</v>
      </c>
      <c r="E72" s="185"/>
      <c r="F72" s="185"/>
      <c r="G72" s="185"/>
      <c r="H72" s="185"/>
      <c r="I72" s="185"/>
      <c r="J72" s="186">
        <f>J264</f>
        <v>0</v>
      </c>
      <c r="K72" s="127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146</v>
      </c>
      <c r="D79" s="42"/>
      <c r="E79" s="42"/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72" t="str">
        <f>E7</f>
        <v>Brozany nad Ohří - Mlýnský náhon v ř. km 2,191 - 2,458</v>
      </c>
      <c r="F82" s="34"/>
      <c r="G82" s="34"/>
      <c r="H82" s="34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" customFormat="1" ht="12" customHeight="1">
      <c r="B83" s="23"/>
      <c r="C83" s="34" t="s">
        <v>127</v>
      </c>
      <c r="D83" s="24"/>
      <c r="E83" s="24"/>
      <c r="F83" s="24"/>
      <c r="G83" s="24"/>
      <c r="H83" s="24"/>
      <c r="I83" s="24"/>
      <c r="J83" s="24"/>
      <c r="K83" s="24"/>
      <c r="L83" s="22"/>
    </row>
    <row r="84" s="2" customFormat="1" ht="16.5" customHeight="1">
      <c r="A84" s="40"/>
      <c r="B84" s="41"/>
      <c r="C84" s="42"/>
      <c r="D84" s="42"/>
      <c r="E84" s="172" t="s">
        <v>725</v>
      </c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129</v>
      </c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71" t="str">
        <f>E11</f>
        <v xml:space="preserve">SO 102.4 - Oprava PB opevnění  (ř. km 2,185 - 2,208)</v>
      </c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21</v>
      </c>
      <c r="D88" s="42"/>
      <c r="E88" s="42"/>
      <c r="F88" s="29" t="str">
        <f>F14</f>
        <v>Brozany nad Ohří</v>
      </c>
      <c r="G88" s="42"/>
      <c r="H88" s="42"/>
      <c r="I88" s="34" t="s">
        <v>23</v>
      </c>
      <c r="J88" s="74" t="str">
        <f>IF(J14="","",J14)</f>
        <v>4. 11. 2024</v>
      </c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5.65" customHeight="1">
      <c r="A90" s="40"/>
      <c r="B90" s="41"/>
      <c r="C90" s="34" t="s">
        <v>25</v>
      </c>
      <c r="D90" s="42"/>
      <c r="E90" s="42"/>
      <c r="F90" s="29" t="str">
        <f>E17</f>
        <v>Městys Brozany nad Ohří</v>
      </c>
      <c r="G90" s="42"/>
      <c r="H90" s="42"/>
      <c r="I90" s="34" t="s">
        <v>31</v>
      </c>
      <c r="J90" s="38" t="str">
        <f>E23</f>
        <v>AZ Consult spol. s r.o.</v>
      </c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29</v>
      </c>
      <c r="D91" s="42"/>
      <c r="E91" s="42"/>
      <c r="F91" s="29" t="str">
        <f>IF(E20="","",E20)</f>
        <v>Vyplň údaj</v>
      </c>
      <c r="G91" s="42"/>
      <c r="H91" s="42"/>
      <c r="I91" s="34" t="s">
        <v>34</v>
      </c>
      <c r="J91" s="38" t="str">
        <f>E26</f>
        <v>Dagmar Sedláčková</v>
      </c>
      <c r="K91" s="42"/>
      <c r="L91" s="14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0.32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11" customFormat="1" ht="29.28" customHeight="1">
      <c r="A93" s="188"/>
      <c r="B93" s="189"/>
      <c r="C93" s="190" t="s">
        <v>147</v>
      </c>
      <c r="D93" s="191" t="s">
        <v>57</v>
      </c>
      <c r="E93" s="191" t="s">
        <v>53</v>
      </c>
      <c r="F93" s="191" t="s">
        <v>54</v>
      </c>
      <c r="G93" s="191" t="s">
        <v>148</v>
      </c>
      <c r="H93" s="191" t="s">
        <v>149</v>
      </c>
      <c r="I93" s="191" t="s">
        <v>150</v>
      </c>
      <c r="J93" s="191" t="s">
        <v>133</v>
      </c>
      <c r="K93" s="192" t="s">
        <v>151</v>
      </c>
      <c r="L93" s="193"/>
      <c r="M93" s="94" t="s">
        <v>19</v>
      </c>
      <c r="N93" s="95" t="s">
        <v>42</v>
      </c>
      <c r="O93" s="95" t="s">
        <v>152</v>
      </c>
      <c r="P93" s="95" t="s">
        <v>153</v>
      </c>
      <c r="Q93" s="95" t="s">
        <v>154</v>
      </c>
      <c r="R93" s="95" t="s">
        <v>155</v>
      </c>
      <c r="S93" s="95" t="s">
        <v>156</v>
      </c>
      <c r="T93" s="96" t="s">
        <v>157</v>
      </c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</row>
    <row r="94" s="2" customFormat="1" ht="22.8" customHeight="1">
      <c r="A94" s="40"/>
      <c r="B94" s="41"/>
      <c r="C94" s="101" t="s">
        <v>158</v>
      </c>
      <c r="D94" s="42"/>
      <c r="E94" s="42"/>
      <c r="F94" s="42"/>
      <c r="G94" s="42"/>
      <c r="H94" s="42"/>
      <c r="I94" s="42"/>
      <c r="J94" s="194">
        <f>BK94</f>
        <v>0</v>
      </c>
      <c r="K94" s="42"/>
      <c r="L94" s="46"/>
      <c r="M94" s="97"/>
      <c r="N94" s="195"/>
      <c r="O94" s="98"/>
      <c r="P94" s="196">
        <f>P95+P263</f>
        <v>0</v>
      </c>
      <c r="Q94" s="98"/>
      <c r="R94" s="196">
        <f>R95+R263</f>
        <v>838.5801227799999</v>
      </c>
      <c r="S94" s="98"/>
      <c r="T94" s="197">
        <f>T95+T263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71</v>
      </c>
      <c r="AU94" s="19" t="s">
        <v>134</v>
      </c>
      <c r="BK94" s="198">
        <f>BK95+BK263</f>
        <v>0</v>
      </c>
    </row>
    <row r="95" s="12" customFormat="1" ht="25.92" customHeight="1">
      <c r="A95" s="12"/>
      <c r="B95" s="199"/>
      <c r="C95" s="200"/>
      <c r="D95" s="201" t="s">
        <v>71</v>
      </c>
      <c r="E95" s="202" t="s">
        <v>159</v>
      </c>
      <c r="F95" s="202" t="s">
        <v>160</v>
      </c>
      <c r="G95" s="200"/>
      <c r="H95" s="200"/>
      <c r="I95" s="203"/>
      <c r="J95" s="204">
        <f>BK95</f>
        <v>0</v>
      </c>
      <c r="K95" s="200"/>
      <c r="L95" s="205"/>
      <c r="M95" s="206"/>
      <c r="N95" s="207"/>
      <c r="O95" s="207"/>
      <c r="P95" s="208">
        <f>P96+P188+P205+P237+P249+P260</f>
        <v>0</v>
      </c>
      <c r="Q95" s="207"/>
      <c r="R95" s="208">
        <f>R96+R188+R205+R237+R249+R260</f>
        <v>838.5801227799999</v>
      </c>
      <c r="S95" s="207"/>
      <c r="T95" s="209">
        <f>T96+T188+T205+T237+T249+T260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79</v>
      </c>
      <c r="AT95" s="211" t="s">
        <v>71</v>
      </c>
      <c r="AU95" s="211" t="s">
        <v>72</v>
      </c>
      <c r="AY95" s="210" t="s">
        <v>161</v>
      </c>
      <c r="BK95" s="212">
        <f>BK96+BK188+BK205+BK237+BK249+BK260</f>
        <v>0</v>
      </c>
    </row>
    <row r="96" s="12" customFormat="1" ht="22.8" customHeight="1">
      <c r="A96" s="12"/>
      <c r="B96" s="199"/>
      <c r="C96" s="200"/>
      <c r="D96" s="201" t="s">
        <v>71</v>
      </c>
      <c r="E96" s="213" t="s">
        <v>79</v>
      </c>
      <c r="F96" s="213" t="s">
        <v>162</v>
      </c>
      <c r="G96" s="200"/>
      <c r="H96" s="200"/>
      <c r="I96" s="203"/>
      <c r="J96" s="214">
        <f>BK96</f>
        <v>0</v>
      </c>
      <c r="K96" s="200"/>
      <c r="L96" s="205"/>
      <c r="M96" s="206"/>
      <c r="N96" s="207"/>
      <c r="O96" s="207"/>
      <c r="P96" s="208">
        <f>SUM(P97:P187)</f>
        <v>0</v>
      </c>
      <c r="Q96" s="207"/>
      <c r="R96" s="208">
        <f>SUM(R97:R187)</f>
        <v>91.594145000000012</v>
      </c>
      <c r="S96" s="207"/>
      <c r="T96" s="209">
        <f>SUM(T97:T187)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0" t="s">
        <v>79</v>
      </c>
      <c r="AT96" s="211" t="s">
        <v>71</v>
      </c>
      <c r="AU96" s="211" t="s">
        <v>79</v>
      </c>
      <c r="AY96" s="210" t="s">
        <v>161</v>
      </c>
      <c r="BK96" s="212">
        <f>SUM(BK97:BK187)</f>
        <v>0</v>
      </c>
    </row>
    <row r="97" s="2" customFormat="1" ht="24.15" customHeight="1">
      <c r="A97" s="40"/>
      <c r="B97" s="41"/>
      <c r="C97" s="215" t="s">
        <v>79</v>
      </c>
      <c r="D97" s="215" t="s">
        <v>163</v>
      </c>
      <c r="E97" s="216" t="s">
        <v>489</v>
      </c>
      <c r="F97" s="217" t="s">
        <v>490</v>
      </c>
      <c r="G97" s="218" t="s">
        <v>241</v>
      </c>
      <c r="H97" s="219">
        <v>186</v>
      </c>
      <c r="I97" s="220"/>
      <c r="J97" s="221">
        <f>ROUND(I97*H97,2)</f>
        <v>0</v>
      </c>
      <c r="K97" s="217" t="s">
        <v>185</v>
      </c>
      <c r="L97" s="46"/>
      <c r="M97" s="222" t="s">
        <v>19</v>
      </c>
      <c r="N97" s="223" t="s">
        <v>43</v>
      </c>
      <c r="O97" s="86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6" t="s">
        <v>167</v>
      </c>
      <c r="AT97" s="226" t="s">
        <v>163</v>
      </c>
      <c r="AU97" s="226" t="s">
        <v>81</v>
      </c>
      <c r="AY97" s="19" t="s">
        <v>161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19" t="s">
        <v>79</v>
      </c>
      <c r="BK97" s="227">
        <f>ROUND(I97*H97,2)</f>
        <v>0</v>
      </c>
      <c r="BL97" s="19" t="s">
        <v>167</v>
      </c>
      <c r="BM97" s="226" t="s">
        <v>967</v>
      </c>
    </row>
    <row r="98" s="2" customFormat="1">
      <c r="A98" s="40"/>
      <c r="B98" s="41"/>
      <c r="C98" s="42"/>
      <c r="D98" s="254" t="s">
        <v>187</v>
      </c>
      <c r="E98" s="42"/>
      <c r="F98" s="255" t="s">
        <v>492</v>
      </c>
      <c r="G98" s="42"/>
      <c r="H98" s="42"/>
      <c r="I98" s="230"/>
      <c r="J98" s="42"/>
      <c r="K98" s="42"/>
      <c r="L98" s="46"/>
      <c r="M98" s="231"/>
      <c r="N98" s="232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187</v>
      </c>
      <c r="AU98" s="19" t="s">
        <v>81</v>
      </c>
    </row>
    <row r="99" s="14" customFormat="1">
      <c r="A99" s="14"/>
      <c r="B99" s="243"/>
      <c r="C99" s="244"/>
      <c r="D99" s="228" t="s">
        <v>175</v>
      </c>
      <c r="E99" s="245" t="s">
        <v>19</v>
      </c>
      <c r="F99" s="246" t="s">
        <v>968</v>
      </c>
      <c r="G99" s="244"/>
      <c r="H99" s="247">
        <v>186</v>
      </c>
      <c r="I99" s="248"/>
      <c r="J99" s="244"/>
      <c r="K99" s="244"/>
      <c r="L99" s="249"/>
      <c r="M99" s="250"/>
      <c r="N99" s="251"/>
      <c r="O99" s="251"/>
      <c r="P99" s="251"/>
      <c r="Q99" s="251"/>
      <c r="R99" s="251"/>
      <c r="S99" s="251"/>
      <c r="T99" s="252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3" t="s">
        <v>175</v>
      </c>
      <c r="AU99" s="253" t="s">
        <v>81</v>
      </c>
      <c r="AV99" s="14" t="s">
        <v>81</v>
      </c>
      <c r="AW99" s="14" t="s">
        <v>33</v>
      </c>
      <c r="AX99" s="14" t="s">
        <v>79</v>
      </c>
      <c r="AY99" s="253" t="s">
        <v>161</v>
      </c>
    </row>
    <row r="100" s="2" customFormat="1" ht="21.75" customHeight="1">
      <c r="A100" s="40"/>
      <c r="B100" s="41"/>
      <c r="C100" s="215" t="s">
        <v>81</v>
      </c>
      <c r="D100" s="215" t="s">
        <v>163</v>
      </c>
      <c r="E100" s="216" t="s">
        <v>969</v>
      </c>
      <c r="F100" s="217" t="s">
        <v>970</v>
      </c>
      <c r="G100" s="218" t="s">
        <v>362</v>
      </c>
      <c r="H100" s="219">
        <v>5</v>
      </c>
      <c r="I100" s="220"/>
      <c r="J100" s="221">
        <f>ROUND(I100*H100,2)</f>
        <v>0</v>
      </c>
      <c r="K100" s="217" t="s">
        <v>185</v>
      </c>
      <c r="L100" s="46"/>
      <c r="M100" s="222" t="s">
        <v>19</v>
      </c>
      <c r="N100" s="223" t="s">
        <v>43</v>
      </c>
      <c r="O100" s="86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6" t="s">
        <v>167</v>
      </c>
      <c r="AT100" s="226" t="s">
        <v>163</v>
      </c>
      <c r="AU100" s="226" t="s">
        <v>81</v>
      </c>
      <c r="AY100" s="19" t="s">
        <v>161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19" t="s">
        <v>79</v>
      </c>
      <c r="BK100" s="227">
        <f>ROUND(I100*H100,2)</f>
        <v>0</v>
      </c>
      <c r="BL100" s="19" t="s">
        <v>167</v>
      </c>
      <c r="BM100" s="226" t="s">
        <v>971</v>
      </c>
    </row>
    <row r="101" s="2" customFormat="1">
      <c r="A101" s="40"/>
      <c r="B101" s="41"/>
      <c r="C101" s="42"/>
      <c r="D101" s="254" t="s">
        <v>187</v>
      </c>
      <c r="E101" s="42"/>
      <c r="F101" s="255" t="s">
        <v>972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187</v>
      </c>
      <c r="AU101" s="19" t="s">
        <v>81</v>
      </c>
    </row>
    <row r="102" s="2" customFormat="1" ht="21.75" customHeight="1">
      <c r="A102" s="40"/>
      <c r="B102" s="41"/>
      <c r="C102" s="215" t="s">
        <v>178</v>
      </c>
      <c r="D102" s="215" t="s">
        <v>163</v>
      </c>
      <c r="E102" s="216" t="s">
        <v>973</v>
      </c>
      <c r="F102" s="217" t="s">
        <v>974</v>
      </c>
      <c r="G102" s="218" t="s">
        <v>362</v>
      </c>
      <c r="H102" s="219">
        <v>5</v>
      </c>
      <c r="I102" s="220"/>
      <c r="J102" s="221">
        <f>ROUND(I102*H102,2)</f>
        <v>0</v>
      </c>
      <c r="K102" s="217" t="s">
        <v>185</v>
      </c>
      <c r="L102" s="46"/>
      <c r="M102" s="222" t="s">
        <v>19</v>
      </c>
      <c r="N102" s="223" t="s">
        <v>43</v>
      </c>
      <c r="O102" s="86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6" t="s">
        <v>167</v>
      </c>
      <c r="AT102" s="226" t="s">
        <v>163</v>
      </c>
      <c r="AU102" s="226" t="s">
        <v>81</v>
      </c>
      <c r="AY102" s="19" t="s">
        <v>161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19" t="s">
        <v>79</v>
      </c>
      <c r="BK102" s="227">
        <f>ROUND(I102*H102,2)</f>
        <v>0</v>
      </c>
      <c r="BL102" s="19" t="s">
        <v>167</v>
      </c>
      <c r="BM102" s="226" t="s">
        <v>975</v>
      </c>
    </row>
    <row r="103" s="2" customFormat="1">
      <c r="A103" s="40"/>
      <c r="B103" s="41"/>
      <c r="C103" s="42"/>
      <c r="D103" s="254" t="s">
        <v>187</v>
      </c>
      <c r="E103" s="42"/>
      <c r="F103" s="255" t="s">
        <v>976</v>
      </c>
      <c r="G103" s="42"/>
      <c r="H103" s="42"/>
      <c r="I103" s="230"/>
      <c r="J103" s="42"/>
      <c r="K103" s="42"/>
      <c r="L103" s="46"/>
      <c r="M103" s="231"/>
      <c r="N103" s="232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187</v>
      </c>
      <c r="AU103" s="19" t="s">
        <v>81</v>
      </c>
    </row>
    <row r="104" s="2" customFormat="1" ht="21.75" customHeight="1">
      <c r="A104" s="40"/>
      <c r="B104" s="41"/>
      <c r="C104" s="215" t="s">
        <v>167</v>
      </c>
      <c r="D104" s="215" t="s">
        <v>163</v>
      </c>
      <c r="E104" s="216" t="s">
        <v>977</v>
      </c>
      <c r="F104" s="217" t="s">
        <v>978</v>
      </c>
      <c r="G104" s="218" t="s">
        <v>362</v>
      </c>
      <c r="H104" s="219">
        <v>2</v>
      </c>
      <c r="I104" s="220"/>
      <c r="J104" s="221">
        <f>ROUND(I104*H104,2)</f>
        <v>0</v>
      </c>
      <c r="K104" s="217" t="s">
        <v>185</v>
      </c>
      <c r="L104" s="46"/>
      <c r="M104" s="222" t="s">
        <v>19</v>
      </c>
      <c r="N104" s="223" t="s">
        <v>43</v>
      </c>
      <c r="O104" s="86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6" t="s">
        <v>167</v>
      </c>
      <c r="AT104" s="226" t="s">
        <v>163</v>
      </c>
      <c r="AU104" s="226" t="s">
        <v>81</v>
      </c>
      <c r="AY104" s="19" t="s">
        <v>161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19" t="s">
        <v>79</v>
      </c>
      <c r="BK104" s="227">
        <f>ROUND(I104*H104,2)</f>
        <v>0</v>
      </c>
      <c r="BL104" s="19" t="s">
        <v>167</v>
      </c>
      <c r="BM104" s="226" t="s">
        <v>979</v>
      </c>
    </row>
    <row r="105" s="2" customFormat="1">
      <c r="A105" s="40"/>
      <c r="B105" s="41"/>
      <c r="C105" s="42"/>
      <c r="D105" s="254" t="s">
        <v>187</v>
      </c>
      <c r="E105" s="42"/>
      <c r="F105" s="255" t="s">
        <v>980</v>
      </c>
      <c r="G105" s="42"/>
      <c r="H105" s="42"/>
      <c r="I105" s="230"/>
      <c r="J105" s="42"/>
      <c r="K105" s="42"/>
      <c r="L105" s="46"/>
      <c r="M105" s="231"/>
      <c r="N105" s="232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187</v>
      </c>
      <c r="AU105" s="19" t="s">
        <v>81</v>
      </c>
    </row>
    <row r="106" s="2" customFormat="1" ht="21.75" customHeight="1">
      <c r="A106" s="40"/>
      <c r="B106" s="41"/>
      <c r="C106" s="215" t="s">
        <v>193</v>
      </c>
      <c r="D106" s="215" t="s">
        <v>163</v>
      </c>
      <c r="E106" s="216" t="s">
        <v>981</v>
      </c>
      <c r="F106" s="217" t="s">
        <v>982</v>
      </c>
      <c r="G106" s="218" t="s">
        <v>362</v>
      </c>
      <c r="H106" s="219">
        <v>1</v>
      </c>
      <c r="I106" s="220"/>
      <c r="J106" s="221">
        <f>ROUND(I106*H106,2)</f>
        <v>0</v>
      </c>
      <c r="K106" s="217" t="s">
        <v>185</v>
      </c>
      <c r="L106" s="46"/>
      <c r="M106" s="222" t="s">
        <v>19</v>
      </c>
      <c r="N106" s="223" t="s">
        <v>43</v>
      </c>
      <c r="O106" s="86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6" t="s">
        <v>167</v>
      </c>
      <c r="AT106" s="226" t="s">
        <v>163</v>
      </c>
      <c r="AU106" s="226" t="s">
        <v>81</v>
      </c>
      <c r="AY106" s="19" t="s">
        <v>161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19" t="s">
        <v>79</v>
      </c>
      <c r="BK106" s="227">
        <f>ROUND(I106*H106,2)</f>
        <v>0</v>
      </c>
      <c r="BL106" s="19" t="s">
        <v>167</v>
      </c>
      <c r="BM106" s="226" t="s">
        <v>983</v>
      </c>
    </row>
    <row r="107" s="2" customFormat="1">
      <c r="A107" s="40"/>
      <c r="B107" s="41"/>
      <c r="C107" s="42"/>
      <c r="D107" s="254" t="s">
        <v>187</v>
      </c>
      <c r="E107" s="42"/>
      <c r="F107" s="255" t="s">
        <v>984</v>
      </c>
      <c r="G107" s="42"/>
      <c r="H107" s="42"/>
      <c r="I107" s="230"/>
      <c r="J107" s="42"/>
      <c r="K107" s="42"/>
      <c r="L107" s="46"/>
      <c r="M107" s="231"/>
      <c r="N107" s="232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187</v>
      </c>
      <c r="AU107" s="19" t="s">
        <v>81</v>
      </c>
    </row>
    <row r="108" s="2" customFormat="1" ht="24.15" customHeight="1">
      <c r="A108" s="40"/>
      <c r="B108" s="41"/>
      <c r="C108" s="215" t="s">
        <v>200</v>
      </c>
      <c r="D108" s="215" t="s">
        <v>163</v>
      </c>
      <c r="E108" s="216" t="s">
        <v>985</v>
      </c>
      <c r="F108" s="217" t="s">
        <v>986</v>
      </c>
      <c r="G108" s="218" t="s">
        <v>362</v>
      </c>
      <c r="H108" s="219">
        <v>10</v>
      </c>
      <c r="I108" s="220"/>
      <c r="J108" s="221">
        <f>ROUND(I108*H108,2)</f>
        <v>0</v>
      </c>
      <c r="K108" s="217" t="s">
        <v>185</v>
      </c>
      <c r="L108" s="46"/>
      <c r="M108" s="222" t="s">
        <v>19</v>
      </c>
      <c r="N108" s="223" t="s">
        <v>43</v>
      </c>
      <c r="O108" s="86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6" t="s">
        <v>167</v>
      </c>
      <c r="AT108" s="226" t="s">
        <v>163</v>
      </c>
      <c r="AU108" s="226" t="s">
        <v>81</v>
      </c>
      <c r="AY108" s="19" t="s">
        <v>161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19" t="s">
        <v>79</v>
      </c>
      <c r="BK108" s="227">
        <f>ROUND(I108*H108,2)</f>
        <v>0</v>
      </c>
      <c r="BL108" s="19" t="s">
        <v>167</v>
      </c>
      <c r="BM108" s="226" t="s">
        <v>987</v>
      </c>
    </row>
    <row r="109" s="2" customFormat="1">
      <c r="A109" s="40"/>
      <c r="B109" s="41"/>
      <c r="C109" s="42"/>
      <c r="D109" s="254" t="s">
        <v>187</v>
      </c>
      <c r="E109" s="42"/>
      <c r="F109" s="255" t="s">
        <v>988</v>
      </c>
      <c r="G109" s="42"/>
      <c r="H109" s="42"/>
      <c r="I109" s="230"/>
      <c r="J109" s="42"/>
      <c r="K109" s="42"/>
      <c r="L109" s="46"/>
      <c r="M109" s="231"/>
      <c r="N109" s="232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187</v>
      </c>
      <c r="AU109" s="19" t="s">
        <v>81</v>
      </c>
    </row>
    <row r="110" s="14" customFormat="1">
      <c r="A110" s="14"/>
      <c r="B110" s="243"/>
      <c r="C110" s="244"/>
      <c r="D110" s="228" t="s">
        <v>175</v>
      </c>
      <c r="E110" s="245" t="s">
        <v>19</v>
      </c>
      <c r="F110" s="246" t="s">
        <v>989</v>
      </c>
      <c r="G110" s="244"/>
      <c r="H110" s="247">
        <v>10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175</v>
      </c>
      <c r="AU110" s="253" t="s">
        <v>81</v>
      </c>
      <c r="AV110" s="14" t="s">
        <v>81</v>
      </c>
      <c r="AW110" s="14" t="s">
        <v>33</v>
      </c>
      <c r="AX110" s="14" t="s">
        <v>79</v>
      </c>
      <c r="AY110" s="253" t="s">
        <v>161</v>
      </c>
    </row>
    <row r="111" s="2" customFormat="1" ht="24.15" customHeight="1">
      <c r="A111" s="40"/>
      <c r="B111" s="41"/>
      <c r="C111" s="215" t="s">
        <v>206</v>
      </c>
      <c r="D111" s="215" t="s">
        <v>163</v>
      </c>
      <c r="E111" s="216" t="s">
        <v>990</v>
      </c>
      <c r="F111" s="217" t="s">
        <v>991</v>
      </c>
      <c r="G111" s="218" t="s">
        <v>362</v>
      </c>
      <c r="H111" s="219">
        <v>3</v>
      </c>
      <c r="I111" s="220"/>
      <c r="J111" s="221">
        <f>ROUND(I111*H111,2)</f>
        <v>0</v>
      </c>
      <c r="K111" s="217" t="s">
        <v>185</v>
      </c>
      <c r="L111" s="46"/>
      <c r="M111" s="222" t="s">
        <v>19</v>
      </c>
      <c r="N111" s="223" t="s">
        <v>43</v>
      </c>
      <c r="O111" s="86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6" t="s">
        <v>167</v>
      </c>
      <c r="AT111" s="226" t="s">
        <v>163</v>
      </c>
      <c r="AU111" s="226" t="s">
        <v>81</v>
      </c>
      <c r="AY111" s="19" t="s">
        <v>161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19" t="s">
        <v>79</v>
      </c>
      <c r="BK111" s="227">
        <f>ROUND(I111*H111,2)</f>
        <v>0</v>
      </c>
      <c r="BL111" s="19" t="s">
        <v>167</v>
      </c>
      <c r="BM111" s="226" t="s">
        <v>992</v>
      </c>
    </row>
    <row r="112" s="2" customFormat="1">
      <c r="A112" s="40"/>
      <c r="B112" s="41"/>
      <c r="C112" s="42"/>
      <c r="D112" s="254" t="s">
        <v>187</v>
      </c>
      <c r="E112" s="42"/>
      <c r="F112" s="255" t="s">
        <v>993</v>
      </c>
      <c r="G112" s="42"/>
      <c r="H112" s="42"/>
      <c r="I112" s="230"/>
      <c r="J112" s="42"/>
      <c r="K112" s="42"/>
      <c r="L112" s="46"/>
      <c r="M112" s="231"/>
      <c r="N112" s="232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187</v>
      </c>
      <c r="AU112" s="19" t="s">
        <v>81</v>
      </c>
    </row>
    <row r="113" s="14" customFormat="1">
      <c r="A113" s="14"/>
      <c r="B113" s="243"/>
      <c r="C113" s="244"/>
      <c r="D113" s="228" t="s">
        <v>175</v>
      </c>
      <c r="E113" s="245" t="s">
        <v>19</v>
      </c>
      <c r="F113" s="246" t="s">
        <v>994</v>
      </c>
      <c r="G113" s="244"/>
      <c r="H113" s="247">
        <v>3</v>
      </c>
      <c r="I113" s="248"/>
      <c r="J113" s="244"/>
      <c r="K113" s="244"/>
      <c r="L113" s="249"/>
      <c r="M113" s="250"/>
      <c r="N113" s="251"/>
      <c r="O113" s="251"/>
      <c r="P113" s="251"/>
      <c r="Q113" s="251"/>
      <c r="R113" s="251"/>
      <c r="S113" s="251"/>
      <c r="T113" s="25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3" t="s">
        <v>175</v>
      </c>
      <c r="AU113" s="253" t="s">
        <v>81</v>
      </c>
      <c r="AV113" s="14" t="s">
        <v>81</v>
      </c>
      <c r="AW113" s="14" t="s">
        <v>33</v>
      </c>
      <c r="AX113" s="14" t="s">
        <v>79</v>
      </c>
      <c r="AY113" s="253" t="s">
        <v>161</v>
      </c>
    </row>
    <row r="114" s="2" customFormat="1" ht="16.5" customHeight="1">
      <c r="A114" s="40"/>
      <c r="B114" s="41"/>
      <c r="C114" s="215" t="s">
        <v>212</v>
      </c>
      <c r="D114" s="215" t="s">
        <v>163</v>
      </c>
      <c r="E114" s="216" t="s">
        <v>501</v>
      </c>
      <c r="F114" s="217" t="s">
        <v>502</v>
      </c>
      <c r="G114" s="218" t="s">
        <v>241</v>
      </c>
      <c r="H114" s="219">
        <v>186</v>
      </c>
      <c r="I114" s="220"/>
      <c r="J114" s="221">
        <f>ROUND(I114*H114,2)</f>
        <v>0</v>
      </c>
      <c r="K114" s="217" t="s">
        <v>185</v>
      </c>
      <c r="L114" s="46"/>
      <c r="M114" s="222" t="s">
        <v>19</v>
      </c>
      <c r="N114" s="223" t="s">
        <v>43</v>
      </c>
      <c r="O114" s="86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6" t="s">
        <v>167</v>
      </c>
      <c r="AT114" s="226" t="s">
        <v>163</v>
      </c>
      <c r="AU114" s="226" t="s">
        <v>81</v>
      </c>
      <c r="AY114" s="19" t="s">
        <v>161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19" t="s">
        <v>79</v>
      </c>
      <c r="BK114" s="227">
        <f>ROUND(I114*H114,2)</f>
        <v>0</v>
      </c>
      <c r="BL114" s="19" t="s">
        <v>167</v>
      </c>
      <c r="BM114" s="226" t="s">
        <v>995</v>
      </c>
    </row>
    <row r="115" s="2" customFormat="1">
      <c r="A115" s="40"/>
      <c r="B115" s="41"/>
      <c r="C115" s="42"/>
      <c r="D115" s="254" t="s">
        <v>187</v>
      </c>
      <c r="E115" s="42"/>
      <c r="F115" s="255" t="s">
        <v>504</v>
      </c>
      <c r="G115" s="42"/>
      <c r="H115" s="42"/>
      <c r="I115" s="230"/>
      <c r="J115" s="42"/>
      <c r="K115" s="42"/>
      <c r="L115" s="46"/>
      <c r="M115" s="231"/>
      <c r="N115" s="232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187</v>
      </c>
      <c r="AU115" s="19" t="s">
        <v>81</v>
      </c>
    </row>
    <row r="116" s="2" customFormat="1" ht="16.5" customHeight="1">
      <c r="A116" s="40"/>
      <c r="B116" s="41"/>
      <c r="C116" s="215" t="s">
        <v>217</v>
      </c>
      <c r="D116" s="215" t="s">
        <v>163</v>
      </c>
      <c r="E116" s="216" t="s">
        <v>996</v>
      </c>
      <c r="F116" s="217" t="s">
        <v>997</v>
      </c>
      <c r="G116" s="218" t="s">
        <v>362</v>
      </c>
      <c r="H116" s="219">
        <v>7</v>
      </c>
      <c r="I116" s="220"/>
      <c r="J116" s="221">
        <f>ROUND(I116*H116,2)</f>
        <v>0</v>
      </c>
      <c r="K116" s="217" t="s">
        <v>185</v>
      </c>
      <c r="L116" s="46"/>
      <c r="M116" s="222" t="s">
        <v>19</v>
      </c>
      <c r="N116" s="223" t="s">
        <v>43</v>
      </c>
      <c r="O116" s="86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6" t="s">
        <v>167</v>
      </c>
      <c r="AT116" s="226" t="s">
        <v>163</v>
      </c>
      <c r="AU116" s="226" t="s">
        <v>81</v>
      </c>
      <c r="AY116" s="19" t="s">
        <v>161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19" t="s">
        <v>79</v>
      </c>
      <c r="BK116" s="227">
        <f>ROUND(I116*H116,2)</f>
        <v>0</v>
      </c>
      <c r="BL116" s="19" t="s">
        <v>167</v>
      </c>
      <c r="BM116" s="226" t="s">
        <v>998</v>
      </c>
    </row>
    <row r="117" s="2" customFormat="1">
      <c r="A117" s="40"/>
      <c r="B117" s="41"/>
      <c r="C117" s="42"/>
      <c r="D117" s="254" t="s">
        <v>187</v>
      </c>
      <c r="E117" s="42"/>
      <c r="F117" s="255" t="s">
        <v>999</v>
      </c>
      <c r="G117" s="42"/>
      <c r="H117" s="42"/>
      <c r="I117" s="230"/>
      <c r="J117" s="42"/>
      <c r="K117" s="42"/>
      <c r="L117" s="46"/>
      <c r="M117" s="231"/>
      <c r="N117" s="232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187</v>
      </c>
      <c r="AU117" s="19" t="s">
        <v>81</v>
      </c>
    </row>
    <row r="118" s="13" customFormat="1">
      <c r="A118" s="13"/>
      <c r="B118" s="233"/>
      <c r="C118" s="234"/>
      <c r="D118" s="228" t="s">
        <v>175</v>
      </c>
      <c r="E118" s="235" t="s">
        <v>19</v>
      </c>
      <c r="F118" s="236" t="s">
        <v>1000</v>
      </c>
      <c r="G118" s="234"/>
      <c r="H118" s="235" t="s">
        <v>19</v>
      </c>
      <c r="I118" s="237"/>
      <c r="J118" s="234"/>
      <c r="K118" s="234"/>
      <c r="L118" s="238"/>
      <c r="M118" s="239"/>
      <c r="N118" s="240"/>
      <c r="O118" s="240"/>
      <c r="P118" s="240"/>
      <c r="Q118" s="240"/>
      <c r="R118" s="240"/>
      <c r="S118" s="240"/>
      <c r="T118" s="24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2" t="s">
        <v>175</v>
      </c>
      <c r="AU118" s="242" t="s">
        <v>81</v>
      </c>
      <c r="AV118" s="13" t="s">
        <v>79</v>
      </c>
      <c r="AW118" s="13" t="s">
        <v>33</v>
      </c>
      <c r="AX118" s="13" t="s">
        <v>72</v>
      </c>
      <c r="AY118" s="242" t="s">
        <v>161</v>
      </c>
    </row>
    <row r="119" s="14" customFormat="1">
      <c r="A119" s="14"/>
      <c r="B119" s="243"/>
      <c r="C119" s="244"/>
      <c r="D119" s="228" t="s">
        <v>175</v>
      </c>
      <c r="E119" s="245" t="s">
        <v>19</v>
      </c>
      <c r="F119" s="246" t="s">
        <v>200</v>
      </c>
      <c r="G119" s="244"/>
      <c r="H119" s="247">
        <v>6</v>
      </c>
      <c r="I119" s="248"/>
      <c r="J119" s="244"/>
      <c r="K119" s="244"/>
      <c r="L119" s="249"/>
      <c r="M119" s="250"/>
      <c r="N119" s="251"/>
      <c r="O119" s="251"/>
      <c r="P119" s="251"/>
      <c r="Q119" s="251"/>
      <c r="R119" s="251"/>
      <c r="S119" s="251"/>
      <c r="T119" s="25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3" t="s">
        <v>175</v>
      </c>
      <c r="AU119" s="253" t="s">
        <v>81</v>
      </c>
      <c r="AV119" s="14" t="s">
        <v>81</v>
      </c>
      <c r="AW119" s="14" t="s">
        <v>33</v>
      </c>
      <c r="AX119" s="14" t="s">
        <v>72</v>
      </c>
      <c r="AY119" s="253" t="s">
        <v>161</v>
      </c>
    </row>
    <row r="120" s="14" customFormat="1">
      <c r="A120" s="14"/>
      <c r="B120" s="243"/>
      <c r="C120" s="244"/>
      <c r="D120" s="228" t="s">
        <v>175</v>
      </c>
      <c r="E120" s="245" t="s">
        <v>19</v>
      </c>
      <c r="F120" s="246" t="s">
        <v>1001</v>
      </c>
      <c r="G120" s="244"/>
      <c r="H120" s="247">
        <v>1</v>
      </c>
      <c r="I120" s="248"/>
      <c r="J120" s="244"/>
      <c r="K120" s="244"/>
      <c r="L120" s="249"/>
      <c r="M120" s="250"/>
      <c r="N120" s="251"/>
      <c r="O120" s="251"/>
      <c r="P120" s="251"/>
      <c r="Q120" s="251"/>
      <c r="R120" s="251"/>
      <c r="S120" s="251"/>
      <c r="T120" s="252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3" t="s">
        <v>175</v>
      </c>
      <c r="AU120" s="253" t="s">
        <v>81</v>
      </c>
      <c r="AV120" s="14" t="s">
        <v>81</v>
      </c>
      <c r="AW120" s="14" t="s">
        <v>33</v>
      </c>
      <c r="AX120" s="14" t="s">
        <v>72</v>
      </c>
      <c r="AY120" s="253" t="s">
        <v>161</v>
      </c>
    </row>
    <row r="121" s="15" customFormat="1">
      <c r="A121" s="15"/>
      <c r="B121" s="256"/>
      <c r="C121" s="257"/>
      <c r="D121" s="228" t="s">
        <v>175</v>
      </c>
      <c r="E121" s="258" t="s">
        <v>19</v>
      </c>
      <c r="F121" s="259" t="s">
        <v>192</v>
      </c>
      <c r="G121" s="257"/>
      <c r="H121" s="260">
        <v>7</v>
      </c>
      <c r="I121" s="261"/>
      <c r="J121" s="257"/>
      <c r="K121" s="257"/>
      <c r="L121" s="262"/>
      <c r="M121" s="263"/>
      <c r="N121" s="264"/>
      <c r="O121" s="264"/>
      <c r="P121" s="264"/>
      <c r="Q121" s="264"/>
      <c r="R121" s="264"/>
      <c r="S121" s="264"/>
      <c r="T121" s="26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6" t="s">
        <v>175</v>
      </c>
      <c r="AU121" s="266" t="s">
        <v>81</v>
      </c>
      <c r="AV121" s="15" t="s">
        <v>167</v>
      </c>
      <c r="AW121" s="15" t="s">
        <v>33</v>
      </c>
      <c r="AX121" s="15" t="s">
        <v>79</v>
      </c>
      <c r="AY121" s="266" t="s">
        <v>161</v>
      </c>
    </row>
    <row r="122" s="2" customFormat="1" ht="16.5" customHeight="1">
      <c r="A122" s="40"/>
      <c r="B122" s="41"/>
      <c r="C122" s="215" t="s">
        <v>225</v>
      </c>
      <c r="D122" s="215" t="s">
        <v>163</v>
      </c>
      <c r="E122" s="216" t="s">
        <v>1002</v>
      </c>
      <c r="F122" s="217" t="s">
        <v>1003</v>
      </c>
      <c r="G122" s="218" t="s">
        <v>362</v>
      </c>
      <c r="H122" s="219">
        <v>3</v>
      </c>
      <c r="I122" s="220"/>
      <c r="J122" s="221">
        <f>ROUND(I122*H122,2)</f>
        <v>0</v>
      </c>
      <c r="K122" s="217" t="s">
        <v>185</v>
      </c>
      <c r="L122" s="46"/>
      <c r="M122" s="222" t="s">
        <v>19</v>
      </c>
      <c r="N122" s="223" t="s">
        <v>43</v>
      </c>
      <c r="O122" s="86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6" t="s">
        <v>167</v>
      </c>
      <c r="AT122" s="226" t="s">
        <v>163</v>
      </c>
      <c r="AU122" s="226" t="s">
        <v>81</v>
      </c>
      <c r="AY122" s="19" t="s">
        <v>161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9" t="s">
        <v>79</v>
      </c>
      <c r="BK122" s="227">
        <f>ROUND(I122*H122,2)</f>
        <v>0</v>
      </c>
      <c r="BL122" s="19" t="s">
        <v>167</v>
      </c>
      <c r="BM122" s="226" t="s">
        <v>1004</v>
      </c>
    </row>
    <row r="123" s="2" customFormat="1">
      <c r="A123" s="40"/>
      <c r="B123" s="41"/>
      <c r="C123" s="42"/>
      <c r="D123" s="254" t="s">
        <v>187</v>
      </c>
      <c r="E123" s="42"/>
      <c r="F123" s="255" t="s">
        <v>1005</v>
      </c>
      <c r="G123" s="42"/>
      <c r="H123" s="42"/>
      <c r="I123" s="230"/>
      <c r="J123" s="42"/>
      <c r="K123" s="42"/>
      <c r="L123" s="46"/>
      <c r="M123" s="231"/>
      <c r="N123" s="232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187</v>
      </c>
      <c r="AU123" s="19" t="s">
        <v>81</v>
      </c>
    </row>
    <row r="124" s="13" customFormat="1">
      <c r="A124" s="13"/>
      <c r="B124" s="233"/>
      <c r="C124" s="234"/>
      <c r="D124" s="228" t="s">
        <v>175</v>
      </c>
      <c r="E124" s="235" t="s">
        <v>19</v>
      </c>
      <c r="F124" s="236" t="s">
        <v>1000</v>
      </c>
      <c r="G124" s="234"/>
      <c r="H124" s="235" t="s">
        <v>19</v>
      </c>
      <c r="I124" s="237"/>
      <c r="J124" s="234"/>
      <c r="K124" s="234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175</v>
      </c>
      <c r="AU124" s="242" t="s">
        <v>81</v>
      </c>
      <c r="AV124" s="13" t="s">
        <v>79</v>
      </c>
      <c r="AW124" s="13" t="s">
        <v>33</v>
      </c>
      <c r="AX124" s="13" t="s">
        <v>72</v>
      </c>
      <c r="AY124" s="242" t="s">
        <v>161</v>
      </c>
    </row>
    <row r="125" s="14" customFormat="1">
      <c r="A125" s="14"/>
      <c r="B125" s="243"/>
      <c r="C125" s="244"/>
      <c r="D125" s="228" t="s">
        <v>175</v>
      </c>
      <c r="E125" s="245" t="s">
        <v>19</v>
      </c>
      <c r="F125" s="246" t="s">
        <v>994</v>
      </c>
      <c r="G125" s="244"/>
      <c r="H125" s="247">
        <v>3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175</v>
      </c>
      <c r="AU125" s="253" t="s">
        <v>81</v>
      </c>
      <c r="AV125" s="14" t="s">
        <v>81</v>
      </c>
      <c r="AW125" s="14" t="s">
        <v>33</v>
      </c>
      <c r="AX125" s="14" t="s">
        <v>79</v>
      </c>
      <c r="AY125" s="253" t="s">
        <v>161</v>
      </c>
    </row>
    <row r="126" s="2" customFormat="1" ht="24.15" customHeight="1">
      <c r="A126" s="40"/>
      <c r="B126" s="41"/>
      <c r="C126" s="215" t="s">
        <v>232</v>
      </c>
      <c r="D126" s="215" t="s">
        <v>163</v>
      </c>
      <c r="E126" s="216" t="s">
        <v>1006</v>
      </c>
      <c r="F126" s="217" t="s">
        <v>1007</v>
      </c>
      <c r="G126" s="218" t="s">
        <v>166</v>
      </c>
      <c r="H126" s="219">
        <v>1</v>
      </c>
      <c r="I126" s="220"/>
      <c r="J126" s="221">
        <f>ROUND(I126*H126,2)</f>
        <v>0</v>
      </c>
      <c r="K126" s="217" t="s">
        <v>19</v>
      </c>
      <c r="L126" s="46"/>
      <c r="M126" s="222" t="s">
        <v>19</v>
      </c>
      <c r="N126" s="223" t="s">
        <v>43</v>
      </c>
      <c r="O126" s="86"/>
      <c r="P126" s="224">
        <f>O126*H126</f>
        <v>0</v>
      </c>
      <c r="Q126" s="224">
        <v>22.382999999999999</v>
      </c>
      <c r="R126" s="224">
        <f>Q126*H126</f>
        <v>22.382999999999999</v>
      </c>
      <c r="S126" s="224">
        <v>0</v>
      </c>
      <c r="T126" s="225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6" t="s">
        <v>167</v>
      </c>
      <c r="AT126" s="226" t="s">
        <v>163</v>
      </c>
      <c r="AU126" s="226" t="s">
        <v>81</v>
      </c>
      <c r="AY126" s="19" t="s">
        <v>161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9" t="s">
        <v>79</v>
      </c>
      <c r="BK126" s="227">
        <f>ROUND(I126*H126,2)</f>
        <v>0</v>
      </c>
      <c r="BL126" s="19" t="s">
        <v>167</v>
      </c>
      <c r="BM126" s="226" t="s">
        <v>168</v>
      </c>
    </row>
    <row r="127" s="2" customFormat="1">
      <c r="A127" s="40"/>
      <c r="B127" s="41"/>
      <c r="C127" s="42"/>
      <c r="D127" s="228" t="s">
        <v>169</v>
      </c>
      <c r="E127" s="42"/>
      <c r="F127" s="229" t="s">
        <v>170</v>
      </c>
      <c r="G127" s="42"/>
      <c r="H127" s="42"/>
      <c r="I127" s="230"/>
      <c r="J127" s="42"/>
      <c r="K127" s="42"/>
      <c r="L127" s="46"/>
      <c r="M127" s="231"/>
      <c r="N127" s="232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169</v>
      </c>
      <c r="AU127" s="19" t="s">
        <v>81</v>
      </c>
    </row>
    <row r="128" s="2" customFormat="1" ht="16.5" customHeight="1">
      <c r="A128" s="40"/>
      <c r="B128" s="41"/>
      <c r="C128" s="215" t="s">
        <v>238</v>
      </c>
      <c r="D128" s="215" t="s">
        <v>163</v>
      </c>
      <c r="E128" s="216" t="s">
        <v>1008</v>
      </c>
      <c r="F128" s="217" t="s">
        <v>1009</v>
      </c>
      <c r="G128" s="218" t="s">
        <v>166</v>
      </c>
      <c r="H128" s="219">
        <v>1</v>
      </c>
      <c r="I128" s="220"/>
      <c r="J128" s="221">
        <f>ROUND(I128*H128,2)</f>
        <v>0</v>
      </c>
      <c r="K128" s="217" t="s">
        <v>19</v>
      </c>
      <c r="L128" s="46"/>
      <c r="M128" s="222" t="s">
        <v>19</v>
      </c>
      <c r="N128" s="223" t="s">
        <v>43</v>
      </c>
      <c r="O128" s="86"/>
      <c r="P128" s="224">
        <f>O128*H128</f>
        <v>0</v>
      </c>
      <c r="Q128" s="224">
        <v>1.846155</v>
      </c>
      <c r="R128" s="224">
        <f>Q128*H128</f>
        <v>1.846155</v>
      </c>
      <c r="S128" s="224">
        <v>0</v>
      </c>
      <c r="T128" s="225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6" t="s">
        <v>167</v>
      </c>
      <c r="AT128" s="226" t="s">
        <v>163</v>
      </c>
      <c r="AU128" s="226" t="s">
        <v>81</v>
      </c>
      <c r="AY128" s="19" t="s">
        <v>161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9" t="s">
        <v>79</v>
      </c>
      <c r="BK128" s="227">
        <f>ROUND(I128*H128,2)</f>
        <v>0</v>
      </c>
      <c r="BL128" s="19" t="s">
        <v>167</v>
      </c>
      <c r="BM128" s="226" t="s">
        <v>1010</v>
      </c>
    </row>
    <row r="129" s="2" customFormat="1">
      <c r="A129" s="40"/>
      <c r="B129" s="41"/>
      <c r="C129" s="42"/>
      <c r="D129" s="228" t="s">
        <v>169</v>
      </c>
      <c r="E129" s="42"/>
      <c r="F129" s="229" t="s">
        <v>170</v>
      </c>
      <c r="G129" s="42"/>
      <c r="H129" s="42"/>
      <c r="I129" s="230"/>
      <c r="J129" s="42"/>
      <c r="K129" s="42"/>
      <c r="L129" s="46"/>
      <c r="M129" s="231"/>
      <c r="N129" s="232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169</v>
      </c>
      <c r="AU129" s="19" t="s">
        <v>81</v>
      </c>
    </row>
    <row r="130" s="14" customFormat="1">
      <c r="A130" s="14"/>
      <c r="B130" s="243"/>
      <c r="C130" s="244"/>
      <c r="D130" s="228" t="s">
        <v>175</v>
      </c>
      <c r="E130" s="245" t="s">
        <v>19</v>
      </c>
      <c r="F130" s="246" t="s">
        <v>521</v>
      </c>
      <c r="G130" s="244"/>
      <c r="H130" s="247">
        <v>1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175</v>
      </c>
      <c r="AU130" s="253" t="s">
        <v>81</v>
      </c>
      <c r="AV130" s="14" t="s">
        <v>81</v>
      </c>
      <c r="AW130" s="14" t="s">
        <v>33</v>
      </c>
      <c r="AX130" s="14" t="s">
        <v>79</v>
      </c>
      <c r="AY130" s="253" t="s">
        <v>161</v>
      </c>
    </row>
    <row r="131" s="2" customFormat="1" ht="33" customHeight="1">
      <c r="A131" s="40"/>
      <c r="B131" s="41"/>
      <c r="C131" s="215" t="s">
        <v>245</v>
      </c>
      <c r="D131" s="215" t="s">
        <v>163</v>
      </c>
      <c r="E131" s="216" t="s">
        <v>171</v>
      </c>
      <c r="F131" s="217" t="s">
        <v>172</v>
      </c>
      <c r="G131" s="218" t="s">
        <v>173</v>
      </c>
      <c r="H131" s="219">
        <v>495.80000000000001</v>
      </c>
      <c r="I131" s="220"/>
      <c r="J131" s="221">
        <f>ROUND(I131*H131,2)</f>
        <v>0</v>
      </c>
      <c r="K131" s="217" t="s">
        <v>19</v>
      </c>
      <c r="L131" s="46"/>
      <c r="M131" s="222" t="s">
        <v>19</v>
      </c>
      <c r="N131" s="223" t="s">
        <v>43</v>
      </c>
      <c r="O131" s="86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6" t="s">
        <v>167</v>
      </c>
      <c r="AT131" s="226" t="s">
        <v>163</v>
      </c>
      <c r="AU131" s="226" t="s">
        <v>81</v>
      </c>
      <c r="AY131" s="19" t="s">
        <v>161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9" t="s">
        <v>79</v>
      </c>
      <c r="BK131" s="227">
        <f>ROUND(I131*H131,2)</f>
        <v>0</v>
      </c>
      <c r="BL131" s="19" t="s">
        <v>167</v>
      </c>
      <c r="BM131" s="226" t="s">
        <v>174</v>
      </c>
    </row>
    <row r="132" s="13" customFormat="1">
      <c r="A132" s="13"/>
      <c r="B132" s="233"/>
      <c r="C132" s="234"/>
      <c r="D132" s="228" t="s">
        <v>175</v>
      </c>
      <c r="E132" s="235" t="s">
        <v>19</v>
      </c>
      <c r="F132" s="236" t="s">
        <v>176</v>
      </c>
      <c r="G132" s="234"/>
      <c r="H132" s="235" t="s">
        <v>19</v>
      </c>
      <c r="I132" s="237"/>
      <c r="J132" s="234"/>
      <c r="K132" s="234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175</v>
      </c>
      <c r="AU132" s="242" t="s">
        <v>81</v>
      </c>
      <c r="AV132" s="13" t="s">
        <v>79</v>
      </c>
      <c r="AW132" s="13" t="s">
        <v>33</v>
      </c>
      <c r="AX132" s="13" t="s">
        <v>72</v>
      </c>
      <c r="AY132" s="242" t="s">
        <v>161</v>
      </c>
    </row>
    <row r="133" s="14" customFormat="1">
      <c r="A133" s="14"/>
      <c r="B133" s="243"/>
      <c r="C133" s="244"/>
      <c r="D133" s="228" t="s">
        <v>175</v>
      </c>
      <c r="E133" s="245" t="s">
        <v>120</v>
      </c>
      <c r="F133" s="246" t="s">
        <v>1011</v>
      </c>
      <c r="G133" s="244"/>
      <c r="H133" s="247">
        <v>495.80000000000001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175</v>
      </c>
      <c r="AU133" s="253" t="s">
        <v>81</v>
      </c>
      <c r="AV133" s="14" t="s">
        <v>81</v>
      </c>
      <c r="AW133" s="14" t="s">
        <v>33</v>
      </c>
      <c r="AX133" s="14" t="s">
        <v>79</v>
      </c>
      <c r="AY133" s="253" t="s">
        <v>161</v>
      </c>
    </row>
    <row r="134" s="2" customFormat="1" ht="33" customHeight="1">
      <c r="A134" s="40"/>
      <c r="B134" s="41"/>
      <c r="C134" s="215" t="s">
        <v>252</v>
      </c>
      <c r="D134" s="215" t="s">
        <v>163</v>
      </c>
      <c r="E134" s="216" t="s">
        <v>179</v>
      </c>
      <c r="F134" s="217" t="s">
        <v>180</v>
      </c>
      <c r="G134" s="218" t="s">
        <v>173</v>
      </c>
      <c r="H134" s="219">
        <v>495.80000000000001</v>
      </c>
      <c r="I134" s="220"/>
      <c r="J134" s="221">
        <f>ROUND(I134*H134,2)</f>
        <v>0</v>
      </c>
      <c r="K134" s="217" t="s">
        <v>19</v>
      </c>
      <c r="L134" s="46"/>
      <c r="M134" s="222" t="s">
        <v>19</v>
      </c>
      <c r="N134" s="223" t="s">
        <v>43</v>
      </c>
      <c r="O134" s="86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6" t="s">
        <v>167</v>
      </c>
      <c r="AT134" s="226" t="s">
        <v>163</v>
      </c>
      <c r="AU134" s="226" t="s">
        <v>81</v>
      </c>
      <c r="AY134" s="19" t="s">
        <v>161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9" t="s">
        <v>79</v>
      </c>
      <c r="BK134" s="227">
        <f>ROUND(I134*H134,2)</f>
        <v>0</v>
      </c>
      <c r="BL134" s="19" t="s">
        <v>167</v>
      </c>
      <c r="BM134" s="226" t="s">
        <v>181</v>
      </c>
    </row>
    <row r="135" s="14" customFormat="1">
      <c r="A135" s="14"/>
      <c r="B135" s="243"/>
      <c r="C135" s="244"/>
      <c r="D135" s="228" t="s">
        <v>175</v>
      </c>
      <c r="E135" s="245" t="s">
        <v>122</v>
      </c>
      <c r="F135" s="246" t="s">
        <v>1012</v>
      </c>
      <c r="G135" s="244"/>
      <c r="H135" s="247">
        <v>495.80000000000001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175</v>
      </c>
      <c r="AU135" s="253" t="s">
        <v>81</v>
      </c>
      <c r="AV135" s="14" t="s">
        <v>81</v>
      </c>
      <c r="AW135" s="14" t="s">
        <v>33</v>
      </c>
      <c r="AX135" s="14" t="s">
        <v>79</v>
      </c>
      <c r="AY135" s="253" t="s">
        <v>161</v>
      </c>
    </row>
    <row r="136" s="2" customFormat="1" ht="21.75" customHeight="1">
      <c r="A136" s="40"/>
      <c r="B136" s="41"/>
      <c r="C136" s="215" t="s">
        <v>8</v>
      </c>
      <c r="D136" s="215" t="s">
        <v>163</v>
      </c>
      <c r="E136" s="216" t="s">
        <v>556</v>
      </c>
      <c r="F136" s="217" t="s">
        <v>557</v>
      </c>
      <c r="G136" s="218" t="s">
        <v>241</v>
      </c>
      <c r="H136" s="219">
        <v>186</v>
      </c>
      <c r="I136" s="220"/>
      <c r="J136" s="221">
        <f>ROUND(I136*H136,2)</f>
        <v>0</v>
      </c>
      <c r="K136" s="217" t="s">
        <v>185</v>
      </c>
      <c r="L136" s="46"/>
      <c r="M136" s="222" t="s">
        <v>19</v>
      </c>
      <c r="N136" s="223" t="s">
        <v>43</v>
      </c>
      <c r="O136" s="86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6" t="s">
        <v>167</v>
      </c>
      <c r="AT136" s="226" t="s">
        <v>163</v>
      </c>
      <c r="AU136" s="226" t="s">
        <v>81</v>
      </c>
      <c r="AY136" s="19" t="s">
        <v>161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9" t="s">
        <v>79</v>
      </c>
      <c r="BK136" s="227">
        <f>ROUND(I136*H136,2)</f>
        <v>0</v>
      </c>
      <c r="BL136" s="19" t="s">
        <v>167</v>
      </c>
      <c r="BM136" s="226" t="s">
        <v>1013</v>
      </c>
    </row>
    <row r="137" s="2" customFormat="1">
      <c r="A137" s="40"/>
      <c r="B137" s="41"/>
      <c r="C137" s="42"/>
      <c r="D137" s="254" t="s">
        <v>187</v>
      </c>
      <c r="E137" s="42"/>
      <c r="F137" s="255" t="s">
        <v>559</v>
      </c>
      <c r="G137" s="42"/>
      <c r="H137" s="42"/>
      <c r="I137" s="230"/>
      <c r="J137" s="42"/>
      <c r="K137" s="42"/>
      <c r="L137" s="46"/>
      <c r="M137" s="231"/>
      <c r="N137" s="232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187</v>
      </c>
      <c r="AU137" s="19" t="s">
        <v>81</v>
      </c>
    </row>
    <row r="138" s="2" customFormat="1" ht="21.75" customHeight="1">
      <c r="A138" s="40"/>
      <c r="B138" s="41"/>
      <c r="C138" s="215" t="s">
        <v>263</v>
      </c>
      <c r="D138" s="215" t="s">
        <v>163</v>
      </c>
      <c r="E138" s="216" t="s">
        <v>574</v>
      </c>
      <c r="F138" s="217" t="s">
        <v>575</v>
      </c>
      <c r="G138" s="218" t="s">
        <v>241</v>
      </c>
      <c r="H138" s="219">
        <v>2790</v>
      </c>
      <c r="I138" s="220"/>
      <c r="J138" s="221">
        <f>ROUND(I138*H138,2)</f>
        <v>0</v>
      </c>
      <c r="K138" s="217" t="s">
        <v>185</v>
      </c>
      <c r="L138" s="46"/>
      <c r="M138" s="222" t="s">
        <v>19</v>
      </c>
      <c r="N138" s="223" t="s">
        <v>43</v>
      </c>
      <c r="O138" s="86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6" t="s">
        <v>167</v>
      </c>
      <c r="AT138" s="226" t="s">
        <v>163</v>
      </c>
      <c r="AU138" s="226" t="s">
        <v>81</v>
      </c>
      <c r="AY138" s="19" t="s">
        <v>161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9" t="s">
        <v>79</v>
      </c>
      <c r="BK138" s="227">
        <f>ROUND(I138*H138,2)</f>
        <v>0</v>
      </c>
      <c r="BL138" s="19" t="s">
        <v>167</v>
      </c>
      <c r="BM138" s="226" t="s">
        <v>1014</v>
      </c>
    </row>
    <row r="139" s="2" customFormat="1">
      <c r="A139" s="40"/>
      <c r="B139" s="41"/>
      <c r="C139" s="42"/>
      <c r="D139" s="254" t="s">
        <v>187</v>
      </c>
      <c r="E139" s="42"/>
      <c r="F139" s="255" t="s">
        <v>577</v>
      </c>
      <c r="G139" s="42"/>
      <c r="H139" s="42"/>
      <c r="I139" s="230"/>
      <c r="J139" s="42"/>
      <c r="K139" s="42"/>
      <c r="L139" s="46"/>
      <c r="M139" s="231"/>
      <c r="N139" s="232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187</v>
      </c>
      <c r="AU139" s="19" t="s">
        <v>81</v>
      </c>
    </row>
    <row r="140" s="14" customFormat="1">
      <c r="A140" s="14"/>
      <c r="B140" s="243"/>
      <c r="C140" s="244"/>
      <c r="D140" s="228" t="s">
        <v>175</v>
      </c>
      <c r="E140" s="244"/>
      <c r="F140" s="246" t="s">
        <v>1015</v>
      </c>
      <c r="G140" s="244"/>
      <c r="H140" s="247">
        <v>2790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175</v>
      </c>
      <c r="AU140" s="253" t="s">
        <v>81</v>
      </c>
      <c r="AV140" s="14" t="s">
        <v>81</v>
      </c>
      <c r="AW140" s="14" t="s">
        <v>4</v>
      </c>
      <c r="AX140" s="14" t="s">
        <v>79</v>
      </c>
      <c r="AY140" s="253" t="s">
        <v>161</v>
      </c>
    </row>
    <row r="141" s="2" customFormat="1" ht="37.8" customHeight="1">
      <c r="A141" s="40"/>
      <c r="B141" s="41"/>
      <c r="C141" s="215" t="s">
        <v>268</v>
      </c>
      <c r="D141" s="215" t="s">
        <v>163</v>
      </c>
      <c r="E141" s="216" t="s">
        <v>183</v>
      </c>
      <c r="F141" s="217" t="s">
        <v>184</v>
      </c>
      <c r="G141" s="218" t="s">
        <v>173</v>
      </c>
      <c r="H141" s="219">
        <v>597.59799999999996</v>
      </c>
      <c r="I141" s="220"/>
      <c r="J141" s="221">
        <f>ROUND(I141*H141,2)</f>
        <v>0</v>
      </c>
      <c r="K141" s="217" t="s">
        <v>185</v>
      </c>
      <c r="L141" s="46"/>
      <c r="M141" s="222" t="s">
        <v>19</v>
      </c>
      <c r="N141" s="223" t="s">
        <v>43</v>
      </c>
      <c r="O141" s="86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6" t="s">
        <v>167</v>
      </c>
      <c r="AT141" s="226" t="s">
        <v>163</v>
      </c>
      <c r="AU141" s="226" t="s">
        <v>81</v>
      </c>
      <c r="AY141" s="19" t="s">
        <v>161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9" t="s">
        <v>79</v>
      </c>
      <c r="BK141" s="227">
        <f>ROUND(I141*H141,2)</f>
        <v>0</v>
      </c>
      <c r="BL141" s="19" t="s">
        <v>167</v>
      </c>
      <c r="BM141" s="226" t="s">
        <v>186</v>
      </c>
    </row>
    <row r="142" s="2" customFormat="1">
      <c r="A142" s="40"/>
      <c r="B142" s="41"/>
      <c r="C142" s="42"/>
      <c r="D142" s="254" t="s">
        <v>187</v>
      </c>
      <c r="E142" s="42"/>
      <c r="F142" s="255" t="s">
        <v>188</v>
      </c>
      <c r="G142" s="42"/>
      <c r="H142" s="42"/>
      <c r="I142" s="230"/>
      <c r="J142" s="42"/>
      <c r="K142" s="42"/>
      <c r="L142" s="46"/>
      <c r="M142" s="231"/>
      <c r="N142" s="232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187</v>
      </c>
      <c r="AU142" s="19" t="s">
        <v>81</v>
      </c>
    </row>
    <row r="143" s="13" customFormat="1">
      <c r="A143" s="13"/>
      <c r="B143" s="233"/>
      <c r="C143" s="234"/>
      <c r="D143" s="228" t="s">
        <v>175</v>
      </c>
      <c r="E143" s="235" t="s">
        <v>19</v>
      </c>
      <c r="F143" s="236" t="s">
        <v>189</v>
      </c>
      <c r="G143" s="234"/>
      <c r="H143" s="235" t="s">
        <v>19</v>
      </c>
      <c r="I143" s="237"/>
      <c r="J143" s="234"/>
      <c r="K143" s="234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175</v>
      </c>
      <c r="AU143" s="242" t="s">
        <v>81</v>
      </c>
      <c r="AV143" s="13" t="s">
        <v>79</v>
      </c>
      <c r="AW143" s="13" t="s">
        <v>33</v>
      </c>
      <c r="AX143" s="13" t="s">
        <v>72</v>
      </c>
      <c r="AY143" s="242" t="s">
        <v>161</v>
      </c>
    </row>
    <row r="144" s="14" customFormat="1">
      <c r="A144" s="14"/>
      <c r="B144" s="243"/>
      <c r="C144" s="244"/>
      <c r="D144" s="228" t="s">
        <v>175</v>
      </c>
      <c r="E144" s="245" t="s">
        <v>19</v>
      </c>
      <c r="F144" s="246" t="s">
        <v>190</v>
      </c>
      <c r="G144" s="244"/>
      <c r="H144" s="247">
        <v>576.39999999999998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175</v>
      </c>
      <c r="AU144" s="253" t="s">
        <v>81</v>
      </c>
      <c r="AV144" s="14" t="s">
        <v>81</v>
      </c>
      <c r="AW144" s="14" t="s">
        <v>33</v>
      </c>
      <c r="AX144" s="14" t="s">
        <v>72</v>
      </c>
      <c r="AY144" s="253" t="s">
        <v>161</v>
      </c>
    </row>
    <row r="145" s="14" customFormat="1">
      <c r="A145" s="14"/>
      <c r="B145" s="243"/>
      <c r="C145" s="244"/>
      <c r="D145" s="228" t="s">
        <v>175</v>
      </c>
      <c r="E145" s="245" t="s">
        <v>19</v>
      </c>
      <c r="F145" s="246" t="s">
        <v>1016</v>
      </c>
      <c r="G145" s="244"/>
      <c r="H145" s="247">
        <v>21.198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175</v>
      </c>
      <c r="AU145" s="253" t="s">
        <v>81</v>
      </c>
      <c r="AV145" s="14" t="s">
        <v>81</v>
      </c>
      <c r="AW145" s="14" t="s">
        <v>33</v>
      </c>
      <c r="AX145" s="14" t="s">
        <v>72</v>
      </c>
      <c r="AY145" s="253" t="s">
        <v>161</v>
      </c>
    </row>
    <row r="146" s="15" customFormat="1">
      <c r="A146" s="15"/>
      <c r="B146" s="256"/>
      <c r="C146" s="257"/>
      <c r="D146" s="228" t="s">
        <v>175</v>
      </c>
      <c r="E146" s="258" t="s">
        <v>19</v>
      </c>
      <c r="F146" s="259" t="s">
        <v>192</v>
      </c>
      <c r="G146" s="257"/>
      <c r="H146" s="260">
        <v>597.59799999999996</v>
      </c>
      <c r="I146" s="261"/>
      <c r="J146" s="257"/>
      <c r="K146" s="257"/>
      <c r="L146" s="262"/>
      <c r="M146" s="263"/>
      <c r="N146" s="264"/>
      <c r="O146" s="264"/>
      <c r="P146" s="264"/>
      <c r="Q146" s="264"/>
      <c r="R146" s="264"/>
      <c r="S146" s="264"/>
      <c r="T146" s="26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6" t="s">
        <v>175</v>
      </c>
      <c r="AU146" s="266" t="s">
        <v>81</v>
      </c>
      <c r="AV146" s="15" t="s">
        <v>167</v>
      </c>
      <c r="AW146" s="15" t="s">
        <v>33</v>
      </c>
      <c r="AX146" s="15" t="s">
        <v>79</v>
      </c>
      <c r="AY146" s="266" t="s">
        <v>161</v>
      </c>
    </row>
    <row r="147" s="2" customFormat="1" ht="37.8" customHeight="1">
      <c r="A147" s="40"/>
      <c r="B147" s="41"/>
      <c r="C147" s="215" t="s">
        <v>275</v>
      </c>
      <c r="D147" s="215" t="s">
        <v>163</v>
      </c>
      <c r="E147" s="216" t="s">
        <v>194</v>
      </c>
      <c r="F147" s="217" t="s">
        <v>195</v>
      </c>
      <c r="G147" s="218" t="s">
        <v>173</v>
      </c>
      <c r="H147" s="219">
        <v>186.40199999999999</v>
      </c>
      <c r="I147" s="220"/>
      <c r="J147" s="221">
        <f>ROUND(I147*H147,2)</f>
        <v>0</v>
      </c>
      <c r="K147" s="217" t="s">
        <v>185</v>
      </c>
      <c r="L147" s="46"/>
      <c r="M147" s="222" t="s">
        <v>19</v>
      </c>
      <c r="N147" s="223" t="s">
        <v>43</v>
      </c>
      <c r="O147" s="86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6" t="s">
        <v>167</v>
      </c>
      <c r="AT147" s="226" t="s">
        <v>163</v>
      </c>
      <c r="AU147" s="226" t="s">
        <v>81</v>
      </c>
      <c r="AY147" s="19" t="s">
        <v>161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9" t="s">
        <v>79</v>
      </c>
      <c r="BK147" s="227">
        <f>ROUND(I147*H147,2)</f>
        <v>0</v>
      </c>
      <c r="BL147" s="19" t="s">
        <v>167</v>
      </c>
      <c r="BM147" s="226" t="s">
        <v>196</v>
      </c>
    </row>
    <row r="148" s="2" customFormat="1">
      <c r="A148" s="40"/>
      <c r="B148" s="41"/>
      <c r="C148" s="42"/>
      <c r="D148" s="254" t="s">
        <v>187</v>
      </c>
      <c r="E148" s="42"/>
      <c r="F148" s="255" t="s">
        <v>197</v>
      </c>
      <c r="G148" s="42"/>
      <c r="H148" s="42"/>
      <c r="I148" s="230"/>
      <c r="J148" s="42"/>
      <c r="K148" s="42"/>
      <c r="L148" s="46"/>
      <c r="M148" s="231"/>
      <c r="N148" s="232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187</v>
      </c>
      <c r="AU148" s="19" t="s">
        <v>81</v>
      </c>
    </row>
    <row r="149" s="13" customFormat="1">
      <c r="A149" s="13"/>
      <c r="B149" s="233"/>
      <c r="C149" s="234"/>
      <c r="D149" s="228" t="s">
        <v>175</v>
      </c>
      <c r="E149" s="235" t="s">
        <v>19</v>
      </c>
      <c r="F149" s="236" t="s">
        <v>198</v>
      </c>
      <c r="G149" s="234"/>
      <c r="H149" s="235" t="s">
        <v>19</v>
      </c>
      <c r="I149" s="237"/>
      <c r="J149" s="234"/>
      <c r="K149" s="234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175</v>
      </c>
      <c r="AU149" s="242" t="s">
        <v>81</v>
      </c>
      <c r="AV149" s="13" t="s">
        <v>79</v>
      </c>
      <c r="AW149" s="13" t="s">
        <v>33</v>
      </c>
      <c r="AX149" s="13" t="s">
        <v>72</v>
      </c>
      <c r="AY149" s="242" t="s">
        <v>161</v>
      </c>
    </row>
    <row r="150" s="14" customFormat="1">
      <c r="A150" s="14"/>
      <c r="B150" s="243"/>
      <c r="C150" s="244"/>
      <c r="D150" s="228" t="s">
        <v>175</v>
      </c>
      <c r="E150" s="245" t="s">
        <v>19</v>
      </c>
      <c r="F150" s="246" t="s">
        <v>1017</v>
      </c>
      <c r="G150" s="244"/>
      <c r="H150" s="247">
        <v>186.40199999999999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175</v>
      </c>
      <c r="AU150" s="253" t="s">
        <v>81</v>
      </c>
      <c r="AV150" s="14" t="s">
        <v>81</v>
      </c>
      <c r="AW150" s="14" t="s">
        <v>33</v>
      </c>
      <c r="AX150" s="14" t="s">
        <v>72</v>
      </c>
      <c r="AY150" s="253" t="s">
        <v>161</v>
      </c>
    </row>
    <row r="151" s="15" customFormat="1">
      <c r="A151" s="15"/>
      <c r="B151" s="256"/>
      <c r="C151" s="257"/>
      <c r="D151" s="228" t="s">
        <v>175</v>
      </c>
      <c r="E151" s="258" t="s">
        <v>113</v>
      </c>
      <c r="F151" s="259" t="s">
        <v>192</v>
      </c>
      <c r="G151" s="257"/>
      <c r="H151" s="260">
        <v>186.40199999999999</v>
      </c>
      <c r="I151" s="261"/>
      <c r="J151" s="257"/>
      <c r="K151" s="257"/>
      <c r="L151" s="262"/>
      <c r="M151" s="263"/>
      <c r="N151" s="264"/>
      <c r="O151" s="264"/>
      <c r="P151" s="264"/>
      <c r="Q151" s="264"/>
      <c r="R151" s="264"/>
      <c r="S151" s="264"/>
      <c r="T151" s="26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6" t="s">
        <v>175</v>
      </c>
      <c r="AU151" s="266" t="s">
        <v>81</v>
      </c>
      <c r="AV151" s="15" t="s">
        <v>167</v>
      </c>
      <c r="AW151" s="15" t="s">
        <v>33</v>
      </c>
      <c r="AX151" s="15" t="s">
        <v>79</v>
      </c>
      <c r="AY151" s="266" t="s">
        <v>161</v>
      </c>
    </row>
    <row r="152" s="2" customFormat="1" ht="37.8" customHeight="1">
      <c r="A152" s="40"/>
      <c r="B152" s="41"/>
      <c r="C152" s="215" t="s">
        <v>280</v>
      </c>
      <c r="D152" s="215" t="s">
        <v>163</v>
      </c>
      <c r="E152" s="216" t="s">
        <v>201</v>
      </c>
      <c r="F152" s="217" t="s">
        <v>202</v>
      </c>
      <c r="G152" s="218" t="s">
        <v>173</v>
      </c>
      <c r="H152" s="219">
        <v>1864.02</v>
      </c>
      <c r="I152" s="220"/>
      <c r="J152" s="221">
        <f>ROUND(I152*H152,2)</f>
        <v>0</v>
      </c>
      <c r="K152" s="217" t="s">
        <v>185</v>
      </c>
      <c r="L152" s="46"/>
      <c r="M152" s="222" t="s">
        <v>19</v>
      </c>
      <c r="N152" s="223" t="s">
        <v>43</v>
      </c>
      <c r="O152" s="86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6" t="s">
        <v>167</v>
      </c>
      <c r="AT152" s="226" t="s">
        <v>163</v>
      </c>
      <c r="AU152" s="226" t="s">
        <v>81</v>
      </c>
      <c r="AY152" s="19" t="s">
        <v>161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9" t="s">
        <v>79</v>
      </c>
      <c r="BK152" s="227">
        <f>ROUND(I152*H152,2)</f>
        <v>0</v>
      </c>
      <c r="BL152" s="19" t="s">
        <v>167</v>
      </c>
      <c r="BM152" s="226" t="s">
        <v>203</v>
      </c>
    </row>
    <row r="153" s="2" customFormat="1">
      <c r="A153" s="40"/>
      <c r="B153" s="41"/>
      <c r="C153" s="42"/>
      <c r="D153" s="254" t="s">
        <v>187</v>
      </c>
      <c r="E153" s="42"/>
      <c r="F153" s="255" t="s">
        <v>204</v>
      </c>
      <c r="G153" s="42"/>
      <c r="H153" s="42"/>
      <c r="I153" s="230"/>
      <c r="J153" s="42"/>
      <c r="K153" s="42"/>
      <c r="L153" s="46"/>
      <c r="M153" s="231"/>
      <c r="N153" s="232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187</v>
      </c>
      <c r="AU153" s="19" t="s">
        <v>81</v>
      </c>
    </row>
    <row r="154" s="13" customFormat="1">
      <c r="A154" s="13"/>
      <c r="B154" s="233"/>
      <c r="C154" s="234"/>
      <c r="D154" s="228" t="s">
        <v>175</v>
      </c>
      <c r="E154" s="235" t="s">
        <v>19</v>
      </c>
      <c r="F154" s="236" t="s">
        <v>198</v>
      </c>
      <c r="G154" s="234"/>
      <c r="H154" s="235" t="s">
        <v>19</v>
      </c>
      <c r="I154" s="237"/>
      <c r="J154" s="234"/>
      <c r="K154" s="234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175</v>
      </c>
      <c r="AU154" s="242" t="s">
        <v>81</v>
      </c>
      <c r="AV154" s="13" t="s">
        <v>79</v>
      </c>
      <c r="AW154" s="13" t="s">
        <v>33</v>
      </c>
      <c r="AX154" s="13" t="s">
        <v>72</v>
      </c>
      <c r="AY154" s="242" t="s">
        <v>161</v>
      </c>
    </row>
    <row r="155" s="14" customFormat="1">
      <c r="A155" s="14"/>
      <c r="B155" s="243"/>
      <c r="C155" s="244"/>
      <c r="D155" s="228" t="s">
        <v>175</v>
      </c>
      <c r="E155" s="245" t="s">
        <v>19</v>
      </c>
      <c r="F155" s="246" t="s">
        <v>1017</v>
      </c>
      <c r="G155" s="244"/>
      <c r="H155" s="247">
        <v>186.40199999999999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175</v>
      </c>
      <c r="AU155" s="253" t="s">
        <v>81</v>
      </c>
      <c r="AV155" s="14" t="s">
        <v>81</v>
      </c>
      <c r="AW155" s="14" t="s">
        <v>33</v>
      </c>
      <c r="AX155" s="14" t="s">
        <v>72</v>
      </c>
      <c r="AY155" s="253" t="s">
        <v>161</v>
      </c>
    </row>
    <row r="156" s="15" customFormat="1">
      <c r="A156" s="15"/>
      <c r="B156" s="256"/>
      <c r="C156" s="257"/>
      <c r="D156" s="228" t="s">
        <v>175</v>
      </c>
      <c r="E156" s="258" t="s">
        <v>19</v>
      </c>
      <c r="F156" s="259" t="s">
        <v>192</v>
      </c>
      <c r="G156" s="257"/>
      <c r="H156" s="260">
        <v>186.40199999999999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6" t="s">
        <v>175</v>
      </c>
      <c r="AU156" s="266" t="s">
        <v>81</v>
      </c>
      <c r="AV156" s="15" t="s">
        <v>167</v>
      </c>
      <c r="AW156" s="15" t="s">
        <v>33</v>
      </c>
      <c r="AX156" s="15" t="s">
        <v>79</v>
      </c>
      <c r="AY156" s="266" t="s">
        <v>161</v>
      </c>
    </row>
    <row r="157" s="14" customFormat="1">
      <c r="A157" s="14"/>
      <c r="B157" s="243"/>
      <c r="C157" s="244"/>
      <c r="D157" s="228" t="s">
        <v>175</v>
      </c>
      <c r="E157" s="244"/>
      <c r="F157" s="246" t="s">
        <v>1018</v>
      </c>
      <c r="G157" s="244"/>
      <c r="H157" s="247">
        <v>1864.02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175</v>
      </c>
      <c r="AU157" s="253" t="s">
        <v>81</v>
      </c>
      <c r="AV157" s="14" t="s">
        <v>81</v>
      </c>
      <c r="AW157" s="14" t="s">
        <v>4</v>
      </c>
      <c r="AX157" s="14" t="s">
        <v>79</v>
      </c>
      <c r="AY157" s="253" t="s">
        <v>161</v>
      </c>
    </row>
    <row r="158" s="2" customFormat="1" ht="37.8" customHeight="1">
      <c r="A158" s="40"/>
      <c r="B158" s="41"/>
      <c r="C158" s="215" t="s">
        <v>287</v>
      </c>
      <c r="D158" s="215" t="s">
        <v>163</v>
      </c>
      <c r="E158" s="216" t="s">
        <v>207</v>
      </c>
      <c r="F158" s="217" t="s">
        <v>208</v>
      </c>
      <c r="G158" s="218" t="s">
        <v>173</v>
      </c>
      <c r="H158" s="219">
        <v>495.80000000000001</v>
      </c>
      <c r="I158" s="220"/>
      <c r="J158" s="221">
        <f>ROUND(I158*H158,2)</f>
        <v>0</v>
      </c>
      <c r="K158" s="217" t="s">
        <v>185</v>
      </c>
      <c r="L158" s="46"/>
      <c r="M158" s="222" t="s">
        <v>19</v>
      </c>
      <c r="N158" s="223" t="s">
        <v>43</v>
      </c>
      <c r="O158" s="86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6" t="s">
        <v>167</v>
      </c>
      <c r="AT158" s="226" t="s">
        <v>163</v>
      </c>
      <c r="AU158" s="226" t="s">
        <v>81</v>
      </c>
      <c r="AY158" s="19" t="s">
        <v>161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9" t="s">
        <v>79</v>
      </c>
      <c r="BK158" s="227">
        <f>ROUND(I158*H158,2)</f>
        <v>0</v>
      </c>
      <c r="BL158" s="19" t="s">
        <v>167</v>
      </c>
      <c r="BM158" s="226" t="s">
        <v>209</v>
      </c>
    </row>
    <row r="159" s="2" customFormat="1">
      <c r="A159" s="40"/>
      <c r="B159" s="41"/>
      <c r="C159" s="42"/>
      <c r="D159" s="254" t="s">
        <v>187</v>
      </c>
      <c r="E159" s="42"/>
      <c r="F159" s="255" t="s">
        <v>210</v>
      </c>
      <c r="G159" s="42"/>
      <c r="H159" s="42"/>
      <c r="I159" s="230"/>
      <c r="J159" s="42"/>
      <c r="K159" s="42"/>
      <c r="L159" s="46"/>
      <c r="M159" s="231"/>
      <c r="N159" s="232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187</v>
      </c>
      <c r="AU159" s="19" t="s">
        <v>81</v>
      </c>
    </row>
    <row r="160" s="14" customFormat="1">
      <c r="A160" s="14"/>
      <c r="B160" s="243"/>
      <c r="C160" s="244"/>
      <c r="D160" s="228" t="s">
        <v>175</v>
      </c>
      <c r="E160" s="245" t="s">
        <v>116</v>
      </c>
      <c r="F160" s="246" t="s">
        <v>211</v>
      </c>
      <c r="G160" s="244"/>
      <c r="H160" s="247">
        <v>495.80000000000001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175</v>
      </c>
      <c r="AU160" s="253" t="s">
        <v>81</v>
      </c>
      <c r="AV160" s="14" t="s">
        <v>81</v>
      </c>
      <c r="AW160" s="14" t="s">
        <v>33</v>
      </c>
      <c r="AX160" s="14" t="s">
        <v>79</v>
      </c>
      <c r="AY160" s="253" t="s">
        <v>161</v>
      </c>
    </row>
    <row r="161" s="2" customFormat="1" ht="37.8" customHeight="1">
      <c r="A161" s="40"/>
      <c r="B161" s="41"/>
      <c r="C161" s="215" t="s">
        <v>7</v>
      </c>
      <c r="D161" s="215" t="s">
        <v>163</v>
      </c>
      <c r="E161" s="216" t="s">
        <v>213</v>
      </c>
      <c r="F161" s="217" t="s">
        <v>214</v>
      </c>
      <c r="G161" s="218" t="s">
        <v>173</v>
      </c>
      <c r="H161" s="219">
        <v>495.80000000000001</v>
      </c>
      <c r="I161" s="220"/>
      <c r="J161" s="221">
        <f>ROUND(I161*H161,2)</f>
        <v>0</v>
      </c>
      <c r="K161" s="217" t="s">
        <v>185</v>
      </c>
      <c r="L161" s="46"/>
      <c r="M161" s="222" t="s">
        <v>19</v>
      </c>
      <c r="N161" s="223" t="s">
        <v>43</v>
      </c>
      <c r="O161" s="86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6" t="s">
        <v>167</v>
      </c>
      <c r="AT161" s="226" t="s">
        <v>163</v>
      </c>
      <c r="AU161" s="226" t="s">
        <v>81</v>
      </c>
      <c r="AY161" s="19" t="s">
        <v>161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9" t="s">
        <v>79</v>
      </c>
      <c r="BK161" s="227">
        <f>ROUND(I161*H161,2)</f>
        <v>0</v>
      </c>
      <c r="BL161" s="19" t="s">
        <v>167</v>
      </c>
      <c r="BM161" s="226" t="s">
        <v>215</v>
      </c>
    </row>
    <row r="162" s="2" customFormat="1">
      <c r="A162" s="40"/>
      <c r="B162" s="41"/>
      <c r="C162" s="42"/>
      <c r="D162" s="254" t="s">
        <v>187</v>
      </c>
      <c r="E162" s="42"/>
      <c r="F162" s="255" t="s">
        <v>216</v>
      </c>
      <c r="G162" s="42"/>
      <c r="H162" s="42"/>
      <c r="I162" s="230"/>
      <c r="J162" s="42"/>
      <c r="K162" s="42"/>
      <c r="L162" s="46"/>
      <c r="M162" s="231"/>
      <c r="N162" s="232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187</v>
      </c>
      <c r="AU162" s="19" t="s">
        <v>81</v>
      </c>
    </row>
    <row r="163" s="14" customFormat="1">
      <c r="A163" s="14"/>
      <c r="B163" s="243"/>
      <c r="C163" s="244"/>
      <c r="D163" s="228" t="s">
        <v>175</v>
      </c>
      <c r="E163" s="245" t="s">
        <v>19</v>
      </c>
      <c r="F163" s="246" t="s">
        <v>211</v>
      </c>
      <c r="G163" s="244"/>
      <c r="H163" s="247">
        <v>495.80000000000001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175</v>
      </c>
      <c r="AU163" s="253" t="s">
        <v>81</v>
      </c>
      <c r="AV163" s="14" t="s">
        <v>81</v>
      </c>
      <c r="AW163" s="14" t="s">
        <v>33</v>
      </c>
      <c r="AX163" s="14" t="s">
        <v>79</v>
      </c>
      <c r="AY163" s="253" t="s">
        <v>161</v>
      </c>
    </row>
    <row r="164" s="2" customFormat="1" ht="24.15" customHeight="1">
      <c r="A164" s="40"/>
      <c r="B164" s="41"/>
      <c r="C164" s="215" t="s">
        <v>296</v>
      </c>
      <c r="D164" s="215" t="s">
        <v>163</v>
      </c>
      <c r="E164" s="216" t="s">
        <v>218</v>
      </c>
      <c r="F164" s="217" t="s">
        <v>219</v>
      </c>
      <c r="G164" s="218" t="s">
        <v>173</v>
      </c>
      <c r="H164" s="219">
        <v>309.39800000000002</v>
      </c>
      <c r="I164" s="220"/>
      <c r="J164" s="221">
        <f>ROUND(I164*H164,2)</f>
        <v>0</v>
      </c>
      <c r="K164" s="217" t="s">
        <v>185</v>
      </c>
      <c r="L164" s="46"/>
      <c r="M164" s="222" t="s">
        <v>19</v>
      </c>
      <c r="N164" s="223" t="s">
        <v>43</v>
      </c>
      <c r="O164" s="86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6" t="s">
        <v>167</v>
      </c>
      <c r="AT164" s="226" t="s">
        <v>163</v>
      </c>
      <c r="AU164" s="226" t="s">
        <v>81</v>
      </c>
      <c r="AY164" s="19" t="s">
        <v>161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9" t="s">
        <v>79</v>
      </c>
      <c r="BK164" s="227">
        <f>ROUND(I164*H164,2)</f>
        <v>0</v>
      </c>
      <c r="BL164" s="19" t="s">
        <v>167</v>
      </c>
      <c r="BM164" s="226" t="s">
        <v>220</v>
      </c>
    </row>
    <row r="165" s="2" customFormat="1">
      <c r="A165" s="40"/>
      <c r="B165" s="41"/>
      <c r="C165" s="42"/>
      <c r="D165" s="254" t="s">
        <v>187</v>
      </c>
      <c r="E165" s="42"/>
      <c r="F165" s="255" t="s">
        <v>221</v>
      </c>
      <c r="G165" s="42"/>
      <c r="H165" s="42"/>
      <c r="I165" s="230"/>
      <c r="J165" s="42"/>
      <c r="K165" s="42"/>
      <c r="L165" s="46"/>
      <c r="M165" s="231"/>
      <c r="N165" s="232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187</v>
      </c>
      <c r="AU165" s="19" t="s">
        <v>81</v>
      </c>
    </row>
    <row r="166" s="13" customFormat="1">
      <c r="A166" s="13"/>
      <c r="B166" s="233"/>
      <c r="C166" s="234"/>
      <c r="D166" s="228" t="s">
        <v>175</v>
      </c>
      <c r="E166" s="235" t="s">
        <v>19</v>
      </c>
      <c r="F166" s="236" t="s">
        <v>222</v>
      </c>
      <c r="G166" s="234"/>
      <c r="H166" s="235" t="s">
        <v>19</v>
      </c>
      <c r="I166" s="237"/>
      <c r="J166" s="234"/>
      <c r="K166" s="234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175</v>
      </c>
      <c r="AU166" s="242" t="s">
        <v>81</v>
      </c>
      <c r="AV166" s="13" t="s">
        <v>79</v>
      </c>
      <c r="AW166" s="13" t="s">
        <v>33</v>
      </c>
      <c r="AX166" s="13" t="s">
        <v>72</v>
      </c>
      <c r="AY166" s="242" t="s">
        <v>161</v>
      </c>
    </row>
    <row r="167" s="14" customFormat="1">
      <c r="A167" s="14"/>
      <c r="B167" s="243"/>
      <c r="C167" s="244"/>
      <c r="D167" s="228" t="s">
        <v>175</v>
      </c>
      <c r="E167" s="245" t="s">
        <v>19</v>
      </c>
      <c r="F167" s="246" t="s">
        <v>124</v>
      </c>
      <c r="G167" s="244"/>
      <c r="H167" s="247">
        <v>288.19999999999999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175</v>
      </c>
      <c r="AU167" s="253" t="s">
        <v>81</v>
      </c>
      <c r="AV167" s="14" t="s">
        <v>81</v>
      </c>
      <c r="AW167" s="14" t="s">
        <v>33</v>
      </c>
      <c r="AX167" s="14" t="s">
        <v>72</v>
      </c>
      <c r="AY167" s="253" t="s">
        <v>161</v>
      </c>
    </row>
    <row r="168" s="13" customFormat="1">
      <c r="A168" s="13"/>
      <c r="B168" s="233"/>
      <c r="C168" s="234"/>
      <c r="D168" s="228" t="s">
        <v>175</v>
      </c>
      <c r="E168" s="235" t="s">
        <v>19</v>
      </c>
      <c r="F168" s="236" t="s">
        <v>223</v>
      </c>
      <c r="G168" s="234"/>
      <c r="H168" s="235" t="s">
        <v>19</v>
      </c>
      <c r="I168" s="237"/>
      <c r="J168" s="234"/>
      <c r="K168" s="234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175</v>
      </c>
      <c r="AU168" s="242" t="s">
        <v>81</v>
      </c>
      <c r="AV168" s="13" t="s">
        <v>79</v>
      </c>
      <c r="AW168" s="13" t="s">
        <v>33</v>
      </c>
      <c r="AX168" s="13" t="s">
        <v>72</v>
      </c>
      <c r="AY168" s="242" t="s">
        <v>161</v>
      </c>
    </row>
    <row r="169" s="14" customFormat="1">
      <c r="A169" s="14"/>
      <c r="B169" s="243"/>
      <c r="C169" s="244"/>
      <c r="D169" s="228" t="s">
        <v>175</v>
      </c>
      <c r="E169" s="245" t="s">
        <v>19</v>
      </c>
      <c r="F169" s="246" t="s">
        <v>1019</v>
      </c>
      <c r="G169" s="244"/>
      <c r="H169" s="247">
        <v>21.198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175</v>
      </c>
      <c r="AU169" s="253" t="s">
        <v>81</v>
      </c>
      <c r="AV169" s="14" t="s">
        <v>81</v>
      </c>
      <c r="AW169" s="14" t="s">
        <v>33</v>
      </c>
      <c r="AX169" s="14" t="s">
        <v>72</v>
      </c>
      <c r="AY169" s="253" t="s">
        <v>161</v>
      </c>
    </row>
    <row r="170" s="15" customFormat="1">
      <c r="A170" s="15"/>
      <c r="B170" s="256"/>
      <c r="C170" s="257"/>
      <c r="D170" s="228" t="s">
        <v>175</v>
      </c>
      <c r="E170" s="258" t="s">
        <v>19</v>
      </c>
      <c r="F170" s="259" t="s">
        <v>192</v>
      </c>
      <c r="G170" s="257"/>
      <c r="H170" s="260">
        <v>309.39800000000002</v>
      </c>
      <c r="I170" s="261"/>
      <c r="J170" s="257"/>
      <c r="K170" s="257"/>
      <c r="L170" s="262"/>
      <c r="M170" s="263"/>
      <c r="N170" s="264"/>
      <c r="O170" s="264"/>
      <c r="P170" s="264"/>
      <c r="Q170" s="264"/>
      <c r="R170" s="264"/>
      <c r="S170" s="264"/>
      <c r="T170" s="26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6" t="s">
        <v>175</v>
      </c>
      <c r="AU170" s="266" t="s">
        <v>81</v>
      </c>
      <c r="AV170" s="15" t="s">
        <v>167</v>
      </c>
      <c r="AW170" s="15" t="s">
        <v>33</v>
      </c>
      <c r="AX170" s="15" t="s">
        <v>79</v>
      </c>
      <c r="AY170" s="266" t="s">
        <v>161</v>
      </c>
    </row>
    <row r="171" s="2" customFormat="1" ht="24.15" customHeight="1">
      <c r="A171" s="40"/>
      <c r="B171" s="41"/>
      <c r="C171" s="215" t="s">
        <v>305</v>
      </c>
      <c r="D171" s="215" t="s">
        <v>163</v>
      </c>
      <c r="E171" s="216" t="s">
        <v>226</v>
      </c>
      <c r="F171" s="217" t="s">
        <v>227</v>
      </c>
      <c r="G171" s="218" t="s">
        <v>228</v>
      </c>
      <c r="H171" s="219">
        <v>1364.404</v>
      </c>
      <c r="I171" s="220"/>
      <c r="J171" s="221">
        <f>ROUND(I171*H171,2)</f>
        <v>0</v>
      </c>
      <c r="K171" s="217" t="s">
        <v>19</v>
      </c>
      <c r="L171" s="46"/>
      <c r="M171" s="222" t="s">
        <v>19</v>
      </c>
      <c r="N171" s="223" t="s">
        <v>43</v>
      </c>
      <c r="O171" s="86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6" t="s">
        <v>167</v>
      </c>
      <c r="AT171" s="226" t="s">
        <v>163</v>
      </c>
      <c r="AU171" s="226" t="s">
        <v>81</v>
      </c>
      <c r="AY171" s="19" t="s">
        <v>161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9" t="s">
        <v>79</v>
      </c>
      <c r="BK171" s="227">
        <f>ROUND(I171*H171,2)</f>
        <v>0</v>
      </c>
      <c r="BL171" s="19" t="s">
        <v>167</v>
      </c>
      <c r="BM171" s="226" t="s">
        <v>229</v>
      </c>
    </row>
    <row r="172" s="14" customFormat="1">
      <c r="A172" s="14"/>
      <c r="B172" s="243"/>
      <c r="C172" s="244"/>
      <c r="D172" s="228" t="s">
        <v>175</v>
      </c>
      <c r="E172" s="245" t="s">
        <v>19</v>
      </c>
      <c r="F172" s="246" t="s">
        <v>230</v>
      </c>
      <c r="G172" s="244"/>
      <c r="H172" s="247">
        <v>682.202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175</v>
      </c>
      <c r="AU172" s="253" t="s">
        <v>81</v>
      </c>
      <c r="AV172" s="14" t="s">
        <v>81</v>
      </c>
      <c r="AW172" s="14" t="s">
        <v>33</v>
      </c>
      <c r="AX172" s="14" t="s">
        <v>79</v>
      </c>
      <c r="AY172" s="253" t="s">
        <v>161</v>
      </c>
    </row>
    <row r="173" s="14" customFormat="1">
      <c r="A173" s="14"/>
      <c r="B173" s="243"/>
      <c r="C173" s="244"/>
      <c r="D173" s="228" t="s">
        <v>175</v>
      </c>
      <c r="E173" s="244"/>
      <c r="F173" s="246" t="s">
        <v>1020</v>
      </c>
      <c r="G173" s="244"/>
      <c r="H173" s="247">
        <v>1364.404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175</v>
      </c>
      <c r="AU173" s="253" t="s">
        <v>81</v>
      </c>
      <c r="AV173" s="14" t="s">
        <v>81</v>
      </c>
      <c r="AW173" s="14" t="s">
        <v>4</v>
      </c>
      <c r="AX173" s="14" t="s">
        <v>79</v>
      </c>
      <c r="AY173" s="253" t="s">
        <v>161</v>
      </c>
    </row>
    <row r="174" s="2" customFormat="1" ht="24.15" customHeight="1">
      <c r="A174" s="40"/>
      <c r="B174" s="41"/>
      <c r="C174" s="215" t="s">
        <v>312</v>
      </c>
      <c r="D174" s="215" t="s">
        <v>163</v>
      </c>
      <c r="E174" s="216" t="s">
        <v>233</v>
      </c>
      <c r="F174" s="217" t="s">
        <v>234</v>
      </c>
      <c r="G174" s="218" t="s">
        <v>173</v>
      </c>
      <c r="H174" s="219">
        <v>288.19999999999999</v>
      </c>
      <c r="I174" s="220"/>
      <c r="J174" s="221">
        <f>ROUND(I174*H174,2)</f>
        <v>0</v>
      </c>
      <c r="K174" s="217" t="s">
        <v>185</v>
      </c>
      <c r="L174" s="46"/>
      <c r="M174" s="222" t="s">
        <v>19</v>
      </c>
      <c r="N174" s="223" t="s">
        <v>43</v>
      </c>
      <c r="O174" s="86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6" t="s">
        <v>167</v>
      </c>
      <c r="AT174" s="226" t="s">
        <v>163</v>
      </c>
      <c r="AU174" s="226" t="s">
        <v>81</v>
      </c>
      <c r="AY174" s="19" t="s">
        <v>161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9" t="s">
        <v>79</v>
      </c>
      <c r="BK174" s="227">
        <f>ROUND(I174*H174,2)</f>
        <v>0</v>
      </c>
      <c r="BL174" s="19" t="s">
        <v>167</v>
      </c>
      <c r="BM174" s="226" t="s">
        <v>235</v>
      </c>
    </row>
    <row r="175" s="2" customFormat="1">
      <c r="A175" s="40"/>
      <c r="B175" s="41"/>
      <c r="C175" s="42"/>
      <c r="D175" s="254" t="s">
        <v>187</v>
      </c>
      <c r="E175" s="42"/>
      <c r="F175" s="255" t="s">
        <v>236</v>
      </c>
      <c r="G175" s="42"/>
      <c r="H175" s="42"/>
      <c r="I175" s="230"/>
      <c r="J175" s="42"/>
      <c r="K175" s="42"/>
      <c r="L175" s="46"/>
      <c r="M175" s="231"/>
      <c r="N175" s="232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187</v>
      </c>
      <c r="AU175" s="19" t="s">
        <v>81</v>
      </c>
    </row>
    <row r="176" s="14" customFormat="1">
      <c r="A176" s="14"/>
      <c r="B176" s="243"/>
      <c r="C176" s="244"/>
      <c r="D176" s="228" t="s">
        <v>175</v>
      </c>
      <c r="E176" s="245" t="s">
        <v>124</v>
      </c>
      <c r="F176" s="246" t="s">
        <v>1021</v>
      </c>
      <c r="G176" s="244"/>
      <c r="H176" s="247">
        <v>288.19999999999999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175</v>
      </c>
      <c r="AU176" s="253" t="s">
        <v>81</v>
      </c>
      <c r="AV176" s="14" t="s">
        <v>81</v>
      </c>
      <c r="AW176" s="14" t="s">
        <v>33</v>
      </c>
      <c r="AX176" s="14" t="s">
        <v>79</v>
      </c>
      <c r="AY176" s="253" t="s">
        <v>161</v>
      </c>
    </row>
    <row r="177" s="2" customFormat="1" ht="24.15" customHeight="1">
      <c r="A177" s="40"/>
      <c r="B177" s="41"/>
      <c r="C177" s="215" t="s">
        <v>320</v>
      </c>
      <c r="D177" s="215" t="s">
        <v>163</v>
      </c>
      <c r="E177" s="216" t="s">
        <v>239</v>
      </c>
      <c r="F177" s="217" t="s">
        <v>240</v>
      </c>
      <c r="G177" s="218" t="s">
        <v>241</v>
      </c>
      <c r="H177" s="219">
        <v>249.47999999999999</v>
      </c>
      <c r="I177" s="220"/>
      <c r="J177" s="221">
        <f>ROUND(I177*H177,2)</f>
        <v>0</v>
      </c>
      <c r="K177" s="217" t="s">
        <v>185</v>
      </c>
      <c r="L177" s="46"/>
      <c r="M177" s="222" t="s">
        <v>19</v>
      </c>
      <c r="N177" s="223" t="s">
        <v>43</v>
      </c>
      <c r="O177" s="86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6" t="s">
        <v>167</v>
      </c>
      <c r="AT177" s="226" t="s">
        <v>163</v>
      </c>
      <c r="AU177" s="226" t="s">
        <v>81</v>
      </c>
      <c r="AY177" s="19" t="s">
        <v>161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9" t="s">
        <v>79</v>
      </c>
      <c r="BK177" s="227">
        <f>ROUND(I177*H177,2)</f>
        <v>0</v>
      </c>
      <c r="BL177" s="19" t="s">
        <v>167</v>
      </c>
      <c r="BM177" s="226" t="s">
        <v>242</v>
      </c>
    </row>
    <row r="178" s="2" customFormat="1">
      <c r="A178" s="40"/>
      <c r="B178" s="41"/>
      <c r="C178" s="42"/>
      <c r="D178" s="254" t="s">
        <v>187</v>
      </c>
      <c r="E178" s="42"/>
      <c r="F178" s="255" t="s">
        <v>243</v>
      </c>
      <c r="G178" s="42"/>
      <c r="H178" s="42"/>
      <c r="I178" s="230"/>
      <c r="J178" s="42"/>
      <c r="K178" s="42"/>
      <c r="L178" s="46"/>
      <c r="M178" s="231"/>
      <c r="N178" s="232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187</v>
      </c>
      <c r="AU178" s="19" t="s">
        <v>81</v>
      </c>
    </row>
    <row r="179" s="14" customFormat="1">
      <c r="A179" s="14"/>
      <c r="B179" s="243"/>
      <c r="C179" s="244"/>
      <c r="D179" s="228" t="s">
        <v>175</v>
      </c>
      <c r="E179" s="245" t="s">
        <v>19</v>
      </c>
      <c r="F179" s="246" t="s">
        <v>1022</v>
      </c>
      <c r="G179" s="244"/>
      <c r="H179" s="247">
        <v>249.47999999999999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175</v>
      </c>
      <c r="AU179" s="253" t="s">
        <v>81</v>
      </c>
      <c r="AV179" s="14" t="s">
        <v>81</v>
      </c>
      <c r="AW179" s="14" t="s">
        <v>33</v>
      </c>
      <c r="AX179" s="14" t="s">
        <v>79</v>
      </c>
      <c r="AY179" s="253" t="s">
        <v>161</v>
      </c>
    </row>
    <row r="180" s="2" customFormat="1" ht="16.5" customHeight="1">
      <c r="A180" s="40"/>
      <c r="B180" s="41"/>
      <c r="C180" s="267" t="s">
        <v>327</v>
      </c>
      <c r="D180" s="267" t="s">
        <v>246</v>
      </c>
      <c r="E180" s="268" t="s">
        <v>247</v>
      </c>
      <c r="F180" s="269" t="s">
        <v>248</v>
      </c>
      <c r="G180" s="270" t="s">
        <v>228</v>
      </c>
      <c r="H180" s="271">
        <v>67.359999999999999</v>
      </c>
      <c r="I180" s="272"/>
      <c r="J180" s="273">
        <f>ROUND(I180*H180,2)</f>
        <v>0</v>
      </c>
      <c r="K180" s="269" t="s">
        <v>185</v>
      </c>
      <c r="L180" s="274"/>
      <c r="M180" s="275" t="s">
        <v>19</v>
      </c>
      <c r="N180" s="276" t="s">
        <v>43</v>
      </c>
      <c r="O180" s="86"/>
      <c r="P180" s="224">
        <f>O180*H180</f>
        <v>0</v>
      </c>
      <c r="Q180" s="224">
        <v>1</v>
      </c>
      <c r="R180" s="224">
        <f>Q180*H180</f>
        <v>67.359999999999999</v>
      </c>
      <c r="S180" s="224">
        <v>0</v>
      </c>
      <c r="T180" s="225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6" t="s">
        <v>212</v>
      </c>
      <c r="AT180" s="226" t="s">
        <v>246</v>
      </c>
      <c r="AU180" s="226" t="s">
        <v>81</v>
      </c>
      <c r="AY180" s="19" t="s">
        <v>161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9" t="s">
        <v>79</v>
      </c>
      <c r="BK180" s="227">
        <f>ROUND(I180*H180,2)</f>
        <v>0</v>
      </c>
      <c r="BL180" s="19" t="s">
        <v>167</v>
      </c>
      <c r="BM180" s="226" t="s">
        <v>249</v>
      </c>
    </row>
    <row r="181" s="14" customFormat="1">
      <c r="A181" s="14"/>
      <c r="B181" s="243"/>
      <c r="C181" s="244"/>
      <c r="D181" s="228" t="s">
        <v>175</v>
      </c>
      <c r="E181" s="245" t="s">
        <v>19</v>
      </c>
      <c r="F181" s="246" t="s">
        <v>1023</v>
      </c>
      <c r="G181" s="244"/>
      <c r="H181" s="247">
        <v>37.421999999999997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175</v>
      </c>
      <c r="AU181" s="253" t="s">
        <v>81</v>
      </c>
      <c r="AV181" s="14" t="s">
        <v>81</v>
      </c>
      <c r="AW181" s="14" t="s">
        <v>33</v>
      </c>
      <c r="AX181" s="14" t="s">
        <v>79</v>
      </c>
      <c r="AY181" s="253" t="s">
        <v>161</v>
      </c>
    </row>
    <row r="182" s="14" customFormat="1">
      <c r="A182" s="14"/>
      <c r="B182" s="243"/>
      <c r="C182" s="244"/>
      <c r="D182" s="228" t="s">
        <v>175</v>
      </c>
      <c r="E182" s="244"/>
      <c r="F182" s="246" t="s">
        <v>1024</v>
      </c>
      <c r="G182" s="244"/>
      <c r="H182" s="247">
        <v>67.359999999999999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175</v>
      </c>
      <c r="AU182" s="253" t="s">
        <v>81</v>
      </c>
      <c r="AV182" s="14" t="s">
        <v>81</v>
      </c>
      <c r="AW182" s="14" t="s">
        <v>4</v>
      </c>
      <c r="AX182" s="14" t="s">
        <v>79</v>
      </c>
      <c r="AY182" s="253" t="s">
        <v>161</v>
      </c>
    </row>
    <row r="183" s="2" customFormat="1" ht="24.15" customHeight="1">
      <c r="A183" s="40"/>
      <c r="B183" s="41"/>
      <c r="C183" s="215" t="s">
        <v>332</v>
      </c>
      <c r="D183" s="215" t="s">
        <v>163</v>
      </c>
      <c r="E183" s="216" t="s">
        <v>253</v>
      </c>
      <c r="F183" s="217" t="s">
        <v>254</v>
      </c>
      <c r="G183" s="218" t="s">
        <v>241</v>
      </c>
      <c r="H183" s="219">
        <v>249.47999999999999</v>
      </c>
      <c r="I183" s="220"/>
      <c r="J183" s="221">
        <f>ROUND(I183*H183,2)</f>
        <v>0</v>
      </c>
      <c r="K183" s="217" t="s">
        <v>185</v>
      </c>
      <c r="L183" s="46"/>
      <c r="M183" s="222" t="s">
        <v>19</v>
      </c>
      <c r="N183" s="223" t="s">
        <v>43</v>
      </c>
      <c r="O183" s="86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6" t="s">
        <v>167</v>
      </c>
      <c r="AT183" s="226" t="s">
        <v>163</v>
      </c>
      <c r="AU183" s="226" t="s">
        <v>81</v>
      </c>
      <c r="AY183" s="19" t="s">
        <v>161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9" t="s">
        <v>79</v>
      </c>
      <c r="BK183" s="227">
        <f>ROUND(I183*H183,2)</f>
        <v>0</v>
      </c>
      <c r="BL183" s="19" t="s">
        <v>167</v>
      </c>
      <c r="BM183" s="226" t="s">
        <v>255</v>
      </c>
    </row>
    <row r="184" s="2" customFormat="1">
      <c r="A184" s="40"/>
      <c r="B184" s="41"/>
      <c r="C184" s="42"/>
      <c r="D184" s="254" t="s">
        <v>187</v>
      </c>
      <c r="E184" s="42"/>
      <c r="F184" s="255" t="s">
        <v>256</v>
      </c>
      <c r="G184" s="42"/>
      <c r="H184" s="42"/>
      <c r="I184" s="230"/>
      <c r="J184" s="42"/>
      <c r="K184" s="42"/>
      <c r="L184" s="46"/>
      <c r="M184" s="231"/>
      <c r="N184" s="232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187</v>
      </c>
      <c r="AU184" s="19" t="s">
        <v>81</v>
      </c>
    </row>
    <row r="185" s="2" customFormat="1" ht="16.5" customHeight="1">
      <c r="A185" s="40"/>
      <c r="B185" s="41"/>
      <c r="C185" s="267" t="s">
        <v>339</v>
      </c>
      <c r="D185" s="267" t="s">
        <v>246</v>
      </c>
      <c r="E185" s="268" t="s">
        <v>257</v>
      </c>
      <c r="F185" s="269" t="s">
        <v>258</v>
      </c>
      <c r="G185" s="270" t="s">
        <v>259</v>
      </c>
      <c r="H185" s="271">
        <v>4.9900000000000002</v>
      </c>
      <c r="I185" s="272"/>
      <c r="J185" s="273">
        <f>ROUND(I185*H185,2)</f>
        <v>0</v>
      </c>
      <c r="K185" s="269" t="s">
        <v>185</v>
      </c>
      <c r="L185" s="274"/>
      <c r="M185" s="275" t="s">
        <v>19</v>
      </c>
      <c r="N185" s="276" t="s">
        <v>43</v>
      </c>
      <c r="O185" s="86"/>
      <c r="P185" s="224">
        <f>O185*H185</f>
        <v>0</v>
      </c>
      <c r="Q185" s="224">
        <v>0.001</v>
      </c>
      <c r="R185" s="224">
        <f>Q185*H185</f>
        <v>0.0049900000000000005</v>
      </c>
      <c r="S185" s="224">
        <v>0</v>
      </c>
      <c r="T185" s="225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6" t="s">
        <v>212</v>
      </c>
      <c r="AT185" s="226" t="s">
        <v>246</v>
      </c>
      <c r="AU185" s="226" t="s">
        <v>81</v>
      </c>
      <c r="AY185" s="19" t="s">
        <v>161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9" t="s">
        <v>79</v>
      </c>
      <c r="BK185" s="227">
        <f>ROUND(I185*H185,2)</f>
        <v>0</v>
      </c>
      <c r="BL185" s="19" t="s">
        <v>167</v>
      </c>
      <c r="BM185" s="226" t="s">
        <v>260</v>
      </c>
    </row>
    <row r="186" s="14" customFormat="1">
      <c r="A186" s="14"/>
      <c r="B186" s="243"/>
      <c r="C186" s="244"/>
      <c r="D186" s="228" t="s">
        <v>175</v>
      </c>
      <c r="E186" s="244"/>
      <c r="F186" s="246" t="s">
        <v>1025</v>
      </c>
      <c r="G186" s="244"/>
      <c r="H186" s="247">
        <v>4.9900000000000002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175</v>
      </c>
      <c r="AU186" s="253" t="s">
        <v>81</v>
      </c>
      <c r="AV186" s="14" t="s">
        <v>81</v>
      </c>
      <c r="AW186" s="14" t="s">
        <v>4</v>
      </c>
      <c r="AX186" s="14" t="s">
        <v>79</v>
      </c>
      <c r="AY186" s="253" t="s">
        <v>161</v>
      </c>
    </row>
    <row r="187" s="2" customFormat="1" ht="24.15" customHeight="1">
      <c r="A187" s="40"/>
      <c r="B187" s="41"/>
      <c r="C187" s="215" t="s">
        <v>347</v>
      </c>
      <c r="D187" s="215" t="s">
        <v>163</v>
      </c>
      <c r="E187" s="216" t="s">
        <v>585</v>
      </c>
      <c r="F187" s="217" t="s">
        <v>586</v>
      </c>
      <c r="G187" s="218" t="s">
        <v>228</v>
      </c>
      <c r="H187" s="219">
        <v>6.7199999999999998</v>
      </c>
      <c r="I187" s="220"/>
      <c r="J187" s="221">
        <f>ROUND(I187*H187,2)</f>
        <v>0</v>
      </c>
      <c r="K187" s="217" t="s">
        <v>19</v>
      </c>
      <c r="L187" s="46"/>
      <c r="M187" s="222" t="s">
        <v>19</v>
      </c>
      <c r="N187" s="223" t="s">
        <v>43</v>
      </c>
      <c r="O187" s="86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6" t="s">
        <v>167</v>
      </c>
      <c r="AT187" s="226" t="s">
        <v>163</v>
      </c>
      <c r="AU187" s="226" t="s">
        <v>81</v>
      </c>
      <c r="AY187" s="19" t="s">
        <v>161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9" t="s">
        <v>79</v>
      </c>
      <c r="BK187" s="227">
        <f>ROUND(I187*H187,2)</f>
        <v>0</v>
      </c>
      <c r="BL187" s="19" t="s">
        <v>167</v>
      </c>
      <c r="BM187" s="226" t="s">
        <v>1026</v>
      </c>
    </row>
    <row r="188" s="12" customFormat="1" ht="22.8" customHeight="1">
      <c r="A188" s="12"/>
      <c r="B188" s="199"/>
      <c r="C188" s="200"/>
      <c r="D188" s="201" t="s">
        <v>71</v>
      </c>
      <c r="E188" s="213" t="s">
        <v>81</v>
      </c>
      <c r="F188" s="213" t="s">
        <v>262</v>
      </c>
      <c r="G188" s="200"/>
      <c r="H188" s="200"/>
      <c r="I188" s="203"/>
      <c r="J188" s="214">
        <f>BK188</f>
        <v>0</v>
      </c>
      <c r="K188" s="200"/>
      <c r="L188" s="205"/>
      <c r="M188" s="206"/>
      <c r="N188" s="207"/>
      <c r="O188" s="207"/>
      <c r="P188" s="208">
        <f>SUM(P189:P204)</f>
        <v>0</v>
      </c>
      <c r="Q188" s="207"/>
      <c r="R188" s="208">
        <f>SUM(R189:R204)</f>
        <v>35.185316999999991</v>
      </c>
      <c r="S188" s="207"/>
      <c r="T188" s="209">
        <f>SUM(T189:T204)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0" t="s">
        <v>79</v>
      </c>
      <c r="AT188" s="211" t="s">
        <v>71</v>
      </c>
      <c r="AU188" s="211" t="s">
        <v>79</v>
      </c>
      <c r="AY188" s="210" t="s">
        <v>161</v>
      </c>
      <c r="BK188" s="212">
        <f>SUM(BK189:BK204)</f>
        <v>0</v>
      </c>
    </row>
    <row r="189" s="2" customFormat="1" ht="24.15" customHeight="1">
      <c r="A189" s="40"/>
      <c r="B189" s="41"/>
      <c r="C189" s="215" t="s">
        <v>353</v>
      </c>
      <c r="D189" s="215" t="s">
        <v>163</v>
      </c>
      <c r="E189" s="216" t="s">
        <v>264</v>
      </c>
      <c r="F189" s="217" t="s">
        <v>265</v>
      </c>
      <c r="G189" s="218" t="s">
        <v>173</v>
      </c>
      <c r="H189" s="219">
        <v>11.002000000000001</v>
      </c>
      <c r="I189" s="220"/>
      <c r="J189" s="221">
        <f>ROUND(I189*H189,2)</f>
        <v>0</v>
      </c>
      <c r="K189" s="217" t="s">
        <v>19</v>
      </c>
      <c r="L189" s="46"/>
      <c r="M189" s="222" t="s">
        <v>19</v>
      </c>
      <c r="N189" s="223" t="s">
        <v>43</v>
      </c>
      <c r="O189" s="86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6" t="s">
        <v>167</v>
      </c>
      <c r="AT189" s="226" t="s">
        <v>163</v>
      </c>
      <c r="AU189" s="226" t="s">
        <v>81</v>
      </c>
      <c r="AY189" s="19" t="s">
        <v>161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9" t="s">
        <v>79</v>
      </c>
      <c r="BK189" s="227">
        <f>ROUND(I189*H189,2)</f>
        <v>0</v>
      </c>
      <c r="BL189" s="19" t="s">
        <v>167</v>
      </c>
      <c r="BM189" s="226" t="s">
        <v>601</v>
      </c>
    </row>
    <row r="190" s="14" customFormat="1">
      <c r="A190" s="14"/>
      <c r="B190" s="243"/>
      <c r="C190" s="244"/>
      <c r="D190" s="228" t="s">
        <v>175</v>
      </c>
      <c r="E190" s="245" t="s">
        <v>19</v>
      </c>
      <c r="F190" s="246" t="s">
        <v>1027</v>
      </c>
      <c r="G190" s="244"/>
      <c r="H190" s="247">
        <v>11.002000000000001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175</v>
      </c>
      <c r="AU190" s="253" t="s">
        <v>81</v>
      </c>
      <c r="AV190" s="14" t="s">
        <v>81</v>
      </c>
      <c r="AW190" s="14" t="s">
        <v>33</v>
      </c>
      <c r="AX190" s="14" t="s">
        <v>79</v>
      </c>
      <c r="AY190" s="253" t="s">
        <v>161</v>
      </c>
    </row>
    <row r="191" s="2" customFormat="1" ht="24.15" customHeight="1">
      <c r="A191" s="40"/>
      <c r="B191" s="41"/>
      <c r="C191" s="215" t="s">
        <v>359</v>
      </c>
      <c r="D191" s="215" t="s">
        <v>163</v>
      </c>
      <c r="E191" s="216" t="s">
        <v>269</v>
      </c>
      <c r="F191" s="217" t="s">
        <v>270</v>
      </c>
      <c r="G191" s="218" t="s">
        <v>241</v>
      </c>
      <c r="H191" s="219">
        <v>155.25</v>
      </c>
      <c r="I191" s="220"/>
      <c r="J191" s="221">
        <f>ROUND(I191*H191,2)</f>
        <v>0</v>
      </c>
      <c r="K191" s="217" t="s">
        <v>185</v>
      </c>
      <c r="L191" s="46"/>
      <c r="M191" s="222" t="s">
        <v>19</v>
      </c>
      <c r="N191" s="223" t="s">
        <v>43</v>
      </c>
      <c r="O191" s="86"/>
      <c r="P191" s="224">
        <f>O191*H191</f>
        <v>0</v>
      </c>
      <c r="Q191" s="224">
        <v>0.00027</v>
      </c>
      <c r="R191" s="224">
        <f>Q191*H191</f>
        <v>0.041917500000000003</v>
      </c>
      <c r="S191" s="224">
        <v>0</v>
      </c>
      <c r="T191" s="225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6" t="s">
        <v>167</v>
      </c>
      <c r="AT191" s="226" t="s">
        <v>163</v>
      </c>
      <c r="AU191" s="226" t="s">
        <v>81</v>
      </c>
      <c r="AY191" s="19" t="s">
        <v>161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9" t="s">
        <v>79</v>
      </c>
      <c r="BK191" s="227">
        <f>ROUND(I191*H191,2)</f>
        <v>0</v>
      </c>
      <c r="BL191" s="19" t="s">
        <v>167</v>
      </c>
      <c r="BM191" s="226" t="s">
        <v>271</v>
      </c>
    </row>
    <row r="192" s="2" customFormat="1">
      <c r="A192" s="40"/>
      <c r="B192" s="41"/>
      <c r="C192" s="42"/>
      <c r="D192" s="254" t="s">
        <v>187</v>
      </c>
      <c r="E192" s="42"/>
      <c r="F192" s="255" t="s">
        <v>272</v>
      </c>
      <c r="G192" s="42"/>
      <c r="H192" s="42"/>
      <c r="I192" s="230"/>
      <c r="J192" s="42"/>
      <c r="K192" s="42"/>
      <c r="L192" s="46"/>
      <c r="M192" s="231"/>
      <c r="N192" s="232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187</v>
      </c>
      <c r="AU192" s="19" t="s">
        <v>81</v>
      </c>
    </row>
    <row r="193" s="13" customFormat="1">
      <c r="A193" s="13"/>
      <c r="B193" s="233"/>
      <c r="C193" s="234"/>
      <c r="D193" s="228" t="s">
        <v>175</v>
      </c>
      <c r="E193" s="235" t="s">
        <v>19</v>
      </c>
      <c r="F193" s="236" t="s">
        <v>273</v>
      </c>
      <c r="G193" s="234"/>
      <c r="H193" s="235" t="s">
        <v>19</v>
      </c>
      <c r="I193" s="237"/>
      <c r="J193" s="234"/>
      <c r="K193" s="234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175</v>
      </c>
      <c r="AU193" s="242" t="s">
        <v>81</v>
      </c>
      <c r="AV193" s="13" t="s">
        <v>79</v>
      </c>
      <c r="AW193" s="13" t="s">
        <v>33</v>
      </c>
      <c r="AX193" s="13" t="s">
        <v>72</v>
      </c>
      <c r="AY193" s="242" t="s">
        <v>161</v>
      </c>
    </row>
    <row r="194" s="14" customFormat="1">
      <c r="A194" s="14"/>
      <c r="B194" s="243"/>
      <c r="C194" s="244"/>
      <c r="D194" s="228" t="s">
        <v>175</v>
      </c>
      <c r="E194" s="245" t="s">
        <v>19</v>
      </c>
      <c r="F194" s="246" t="s">
        <v>1028</v>
      </c>
      <c r="G194" s="244"/>
      <c r="H194" s="247">
        <v>155.25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175</v>
      </c>
      <c r="AU194" s="253" t="s">
        <v>81</v>
      </c>
      <c r="AV194" s="14" t="s">
        <v>81</v>
      </c>
      <c r="AW194" s="14" t="s">
        <v>33</v>
      </c>
      <c r="AX194" s="14" t="s">
        <v>72</v>
      </c>
      <c r="AY194" s="253" t="s">
        <v>161</v>
      </c>
    </row>
    <row r="195" s="15" customFormat="1">
      <c r="A195" s="15"/>
      <c r="B195" s="256"/>
      <c r="C195" s="257"/>
      <c r="D195" s="228" t="s">
        <v>175</v>
      </c>
      <c r="E195" s="258" t="s">
        <v>19</v>
      </c>
      <c r="F195" s="259" t="s">
        <v>192</v>
      </c>
      <c r="G195" s="257"/>
      <c r="H195" s="260">
        <v>155.25</v>
      </c>
      <c r="I195" s="261"/>
      <c r="J195" s="257"/>
      <c r="K195" s="257"/>
      <c r="L195" s="262"/>
      <c r="M195" s="263"/>
      <c r="N195" s="264"/>
      <c r="O195" s="264"/>
      <c r="P195" s="264"/>
      <c r="Q195" s="264"/>
      <c r="R195" s="264"/>
      <c r="S195" s="264"/>
      <c r="T195" s="26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6" t="s">
        <v>175</v>
      </c>
      <c r="AU195" s="266" t="s">
        <v>81</v>
      </c>
      <c r="AV195" s="15" t="s">
        <v>167</v>
      </c>
      <c r="AW195" s="15" t="s">
        <v>33</v>
      </c>
      <c r="AX195" s="15" t="s">
        <v>79</v>
      </c>
      <c r="AY195" s="266" t="s">
        <v>161</v>
      </c>
    </row>
    <row r="196" s="2" customFormat="1" ht="16.5" customHeight="1">
      <c r="A196" s="40"/>
      <c r="B196" s="41"/>
      <c r="C196" s="267" t="s">
        <v>365</v>
      </c>
      <c r="D196" s="267" t="s">
        <v>246</v>
      </c>
      <c r="E196" s="268" t="s">
        <v>276</v>
      </c>
      <c r="F196" s="269" t="s">
        <v>277</v>
      </c>
      <c r="G196" s="270" t="s">
        <v>241</v>
      </c>
      <c r="H196" s="271">
        <v>186.30000000000001</v>
      </c>
      <c r="I196" s="272"/>
      <c r="J196" s="273">
        <f>ROUND(I196*H196,2)</f>
        <v>0</v>
      </c>
      <c r="K196" s="269" t="s">
        <v>185</v>
      </c>
      <c r="L196" s="274"/>
      <c r="M196" s="275" t="s">
        <v>19</v>
      </c>
      <c r="N196" s="276" t="s">
        <v>43</v>
      </c>
      <c r="O196" s="86"/>
      <c r="P196" s="224">
        <f>O196*H196</f>
        <v>0</v>
      </c>
      <c r="Q196" s="224">
        <v>0.00029999999999999997</v>
      </c>
      <c r="R196" s="224">
        <f>Q196*H196</f>
        <v>0.055889999999999995</v>
      </c>
      <c r="S196" s="224">
        <v>0</v>
      </c>
      <c r="T196" s="225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6" t="s">
        <v>212</v>
      </c>
      <c r="AT196" s="226" t="s">
        <v>246</v>
      </c>
      <c r="AU196" s="226" t="s">
        <v>81</v>
      </c>
      <c r="AY196" s="19" t="s">
        <v>161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19" t="s">
        <v>79</v>
      </c>
      <c r="BK196" s="227">
        <f>ROUND(I196*H196,2)</f>
        <v>0</v>
      </c>
      <c r="BL196" s="19" t="s">
        <v>167</v>
      </c>
      <c r="BM196" s="226" t="s">
        <v>278</v>
      </c>
    </row>
    <row r="197" s="14" customFormat="1">
      <c r="A197" s="14"/>
      <c r="B197" s="243"/>
      <c r="C197" s="244"/>
      <c r="D197" s="228" t="s">
        <v>175</v>
      </c>
      <c r="E197" s="244"/>
      <c r="F197" s="246" t="s">
        <v>1029</v>
      </c>
      <c r="G197" s="244"/>
      <c r="H197" s="247">
        <v>186.30000000000001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175</v>
      </c>
      <c r="AU197" s="253" t="s">
        <v>81</v>
      </c>
      <c r="AV197" s="14" t="s">
        <v>81</v>
      </c>
      <c r="AW197" s="14" t="s">
        <v>4</v>
      </c>
      <c r="AX197" s="14" t="s">
        <v>79</v>
      </c>
      <c r="AY197" s="253" t="s">
        <v>161</v>
      </c>
    </row>
    <row r="198" s="2" customFormat="1" ht="16.5" customHeight="1">
      <c r="A198" s="40"/>
      <c r="B198" s="41"/>
      <c r="C198" s="215" t="s">
        <v>370</v>
      </c>
      <c r="D198" s="215" t="s">
        <v>163</v>
      </c>
      <c r="E198" s="216" t="s">
        <v>281</v>
      </c>
      <c r="F198" s="217" t="s">
        <v>282</v>
      </c>
      <c r="G198" s="218" t="s">
        <v>173</v>
      </c>
      <c r="H198" s="219">
        <v>15.225</v>
      </c>
      <c r="I198" s="220"/>
      <c r="J198" s="221">
        <f>ROUND(I198*H198,2)</f>
        <v>0</v>
      </c>
      <c r="K198" s="217" t="s">
        <v>185</v>
      </c>
      <c r="L198" s="46"/>
      <c r="M198" s="222" t="s">
        <v>19</v>
      </c>
      <c r="N198" s="223" t="s">
        <v>43</v>
      </c>
      <c r="O198" s="86"/>
      <c r="P198" s="224">
        <f>O198*H198</f>
        <v>0</v>
      </c>
      <c r="Q198" s="224">
        <v>2.3010199999999998</v>
      </c>
      <c r="R198" s="224">
        <f>Q198*H198</f>
        <v>35.033029499999998</v>
      </c>
      <c r="S198" s="224">
        <v>0</v>
      </c>
      <c r="T198" s="225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6" t="s">
        <v>167</v>
      </c>
      <c r="AT198" s="226" t="s">
        <v>163</v>
      </c>
      <c r="AU198" s="226" t="s">
        <v>81</v>
      </c>
      <c r="AY198" s="19" t="s">
        <v>161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9" t="s">
        <v>79</v>
      </c>
      <c r="BK198" s="227">
        <f>ROUND(I198*H198,2)</f>
        <v>0</v>
      </c>
      <c r="BL198" s="19" t="s">
        <v>167</v>
      </c>
      <c r="BM198" s="226" t="s">
        <v>283</v>
      </c>
    </row>
    <row r="199" s="2" customFormat="1">
      <c r="A199" s="40"/>
      <c r="B199" s="41"/>
      <c r="C199" s="42"/>
      <c r="D199" s="254" t="s">
        <v>187</v>
      </c>
      <c r="E199" s="42"/>
      <c r="F199" s="255" t="s">
        <v>284</v>
      </c>
      <c r="G199" s="42"/>
      <c r="H199" s="42"/>
      <c r="I199" s="230"/>
      <c r="J199" s="42"/>
      <c r="K199" s="42"/>
      <c r="L199" s="46"/>
      <c r="M199" s="231"/>
      <c r="N199" s="232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187</v>
      </c>
      <c r="AU199" s="19" t="s">
        <v>81</v>
      </c>
    </row>
    <row r="200" s="13" customFormat="1">
      <c r="A200" s="13"/>
      <c r="B200" s="233"/>
      <c r="C200" s="234"/>
      <c r="D200" s="228" t="s">
        <v>175</v>
      </c>
      <c r="E200" s="235" t="s">
        <v>19</v>
      </c>
      <c r="F200" s="236" t="s">
        <v>285</v>
      </c>
      <c r="G200" s="234"/>
      <c r="H200" s="235" t="s">
        <v>19</v>
      </c>
      <c r="I200" s="237"/>
      <c r="J200" s="234"/>
      <c r="K200" s="234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175</v>
      </c>
      <c r="AU200" s="242" t="s">
        <v>81</v>
      </c>
      <c r="AV200" s="13" t="s">
        <v>79</v>
      </c>
      <c r="AW200" s="13" t="s">
        <v>33</v>
      </c>
      <c r="AX200" s="13" t="s">
        <v>72</v>
      </c>
      <c r="AY200" s="242" t="s">
        <v>161</v>
      </c>
    </row>
    <row r="201" s="14" customFormat="1">
      <c r="A201" s="14"/>
      <c r="B201" s="243"/>
      <c r="C201" s="244"/>
      <c r="D201" s="228" t="s">
        <v>175</v>
      </c>
      <c r="E201" s="245" t="s">
        <v>19</v>
      </c>
      <c r="F201" s="246" t="s">
        <v>1030</v>
      </c>
      <c r="G201" s="244"/>
      <c r="H201" s="247">
        <v>15.225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175</v>
      </c>
      <c r="AU201" s="253" t="s">
        <v>81</v>
      </c>
      <c r="AV201" s="14" t="s">
        <v>81</v>
      </c>
      <c r="AW201" s="14" t="s">
        <v>33</v>
      </c>
      <c r="AX201" s="14" t="s">
        <v>79</v>
      </c>
      <c r="AY201" s="253" t="s">
        <v>161</v>
      </c>
    </row>
    <row r="202" s="2" customFormat="1" ht="21.75" customHeight="1">
      <c r="A202" s="40"/>
      <c r="B202" s="41"/>
      <c r="C202" s="215" t="s">
        <v>375</v>
      </c>
      <c r="D202" s="215" t="s">
        <v>163</v>
      </c>
      <c r="E202" s="216" t="s">
        <v>288</v>
      </c>
      <c r="F202" s="217" t="s">
        <v>289</v>
      </c>
      <c r="G202" s="218" t="s">
        <v>290</v>
      </c>
      <c r="H202" s="219">
        <v>50</v>
      </c>
      <c r="I202" s="220"/>
      <c r="J202" s="221">
        <f>ROUND(I202*H202,2)</f>
        <v>0</v>
      </c>
      <c r="K202" s="217" t="s">
        <v>19</v>
      </c>
      <c r="L202" s="46"/>
      <c r="M202" s="222" t="s">
        <v>19</v>
      </c>
      <c r="N202" s="223" t="s">
        <v>43</v>
      </c>
      <c r="O202" s="86"/>
      <c r="P202" s="224">
        <f>O202*H202</f>
        <v>0</v>
      </c>
      <c r="Q202" s="224">
        <v>0.00032640000000000002</v>
      </c>
      <c r="R202" s="224">
        <f>Q202*H202</f>
        <v>0.016320000000000001</v>
      </c>
      <c r="S202" s="224">
        <v>0</v>
      </c>
      <c r="T202" s="225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6" t="s">
        <v>167</v>
      </c>
      <c r="AT202" s="226" t="s">
        <v>163</v>
      </c>
      <c r="AU202" s="226" t="s">
        <v>81</v>
      </c>
      <c r="AY202" s="19" t="s">
        <v>161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9" t="s">
        <v>79</v>
      </c>
      <c r="BK202" s="227">
        <f>ROUND(I202*H202,2)</f>
        <v>0</v>
      </c>
      <c r="BL202" s="19" t="s">
        <v>167</v>
      </c>
      <c r="BM202" s="226" t="s">
        <v>606</v>
      </c>
    </row>
    <row r="203" s="2" customFormat="1" ht="16.5" customHeight="1">
      <c r="A203" s="40"/>
      <c r="B203" s="41"/>
      <c r="C203" s="215" t="s">
        <v>379</v>
      </c>
      <c r="D203" s="215" t="s">
        <v>163</v>
      </c>
      <c r="E203" s="216" t="s">
        <v>292</v>
      </c>
      <c r="F203" s="217" t="s">
        <v>293</v>
      </c>
      <c r="G203" s="218" t="s">
        <v>290</v>
      </c>
      <c r="H203" s="219">
        <v>12</v>
      </c>
      <c r="I203" s="220"/>
      <c r="J203" s="221">
        <f>ROUND(I203*H203,2)</f>
        <v>0</v>
      </c>
      <c r="K203" s="217" t="s">
        <v>19</v>
      </c>
      <c r="L203" s="46"/>
      <c r="M203" s="222" t="s">
        <v>19</v>
      </c>
      <c r="N203" s="223" t="s">
        <v>43</v>
      </c>
      <c r="O203" s="86"/>
      <c r="P203" s="224">
        <f>O203*H203</f>
        <v>0</v>
      </c>
      <c r="Q203" s="224">
        <v>0.0031800000000000001</v>
      </c>
      <c r="R203" s="224">
        <f>Q203*H203</f>
        <v>0.038159999999999999</v>
      </c>
      <c r="S203" s="224">
        <v>0</v>
      </c>
      <c r="T203" s="225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6" t="s">
        <v>167</v>
      </c>
      <c r="AT203" s="226" t="s">
        <v>163</v>
      </c>
      <c r="AU203" s="226" t="s">
        <v>81</v>
      </c>
      <c r="AY203" s="19" t="s">
        <v>161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9" t="s">
        <v>79</v>
      </c>
      <c r="BK203" s="227">
        <f>ROUND(I203*H203,2)</f>
        <v>0</v>
      </c>
      <c r="BL203" s="19" t="s">
        <v>167</v>
      </c>
      <c r="BM203" s="226" t="s">
        <v>294</v>
      </c>
    </row>
    <row r="204" s="14" customFormat="1">
      <c r="A204" s="14"/>
      <c r="B204" s="243"/>
      <c r="C204" s="244"/>
      <c r="D204" s="228" t="s">
        <v>175</v>
      </c>
      <c r="E204" s="245" t="s">
        <v>19</v>
      </c>
      <c r="F204" s="246" t="s">
        <v>1031</v>
      </c>
      <c r="G204" s="244"/>
      <c r="H204" s="247">
        <v>12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175</v>
      </c>
      <c r="AU204" s="253" t="s">
        <v>81</v>
      </c>
      <c r="AV204" s="14" t="s">
        <v>81</v>
      </c>
      <c r="AW204" s="14" t="s">
        <v>33</v>
      </c>
      <c r="AX204" s="14" t="s">
        <v>79</v>
      </c>
      <c r="AY204" s="253" t="s">
        <v>161</v>
      </c>
    </row>
    <row r="205" s="12" customFormat="1" ht="22.8" customHeight="1">
      <c r="A205" s="12"/>
      <c r="B205" s="199"/>
      <c r="C205" s="200"/>
      <c r="D205" s="201" t="s">
        <v>71</v>
      </c>
      <c r="E205" s="213" t="s">
        <v>178</v>
      </c>
      <c r="F205" s="213" t="s">
        <v>304</v>
      </c>
      <c r="G205" s="200"/>
      <c r="H205" s="200"/>
      <c r="I205" s="203"/>
      <c r="J205" s="214">
        <f>BK205</f>
        <v>0</v>
      </c>
      <c r="K205" s="200"/>
      <c r="L205" s="205"/>
      <c r="M205" s="206"/>
      <c r="N205" s="207"/>
      <c r="O205" s="207"/>
      <c r="P205" s="208">
        <f>SUM(P206:P236)</f>
        <v>0</v>
      </c>
      <c r="Q205" s="207"/>
      <c r="R205" s="208">
        <f>SUM(R206:R236)</f>
        <v>317.92506077999997</v>
      </c>
      <c r="S205" s="207"/>
      <c r="T205" s="209">
        <f>SUM(T206:T236)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0" t="s">
        <v>79</v>
      </c>
      <c r="AT205" s="211" t="s">
        <v>71</v>
      </c>
      <c r="AU205" s="211" t="s">
        <v>79</v>
      </c>
      <c r="AY205" s="210" t="s">
        <v>161</v>
      </c>
      <c r="BK205" s="212">
        <f>SUM(BK206:BK236)</f>
        <v>0</v>
      </c>
    </row>
    <row r="206" s="2" customFormat="1" ht="44.25" customHeight="1">
      <c r="A206" s="40"/>
      <c r="B206" s="41"/>
      <c r="C206" s="215" t="s">
        <v>383</v>
      </c>
      <c r="D206" s="215" t="s">
        <v>163</v>
      </c>
      <c r="E206" s="216" t="s">
        <v>306</v>
      </c>
      <c r="F206" s="217" t="s">
        <v>307</v>
      </c>
      <c r="G206" s="218" t="s">
        <v>173</v>
      </c>
      <c r="H206" s="219">
        <v>97.543999999999997</v>
      </c>
      <c r="I206" s="220"/>
      <c r="J206" s="221">
        <f>ROUND(I206*H206,2)</f>
        <v>0</v>
      </c>
      <c r="K206" s="217" t="s">
        <v>185</v>
      </c>
      <c r="L206" s="46"/>
      <c r="M206" s="222" t="s">
        <v>19</v>
      </c>
      <c r="N206" s="223" t="s">
        <v>43</v>
      </c>
      <c r="O206" s="86"/>
      <c r="P206" s="224">
        <f>O206*H206</f>
        <v>0</v>
      </c>
      <c r="Q206" s="224">
        <v>3.11388</v>
      </c>
      <c r="R206" s="224">
        <f>Q206*H206</f>
        <v>303.74031071999997</v>
      </c>
      <c r="S206" s="224">
        <v>0</v>
      </c>
      <c r="T206" s="225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6" t="s">
        <v>167</v>
      </c>
      <c r="AT206" s="226" t="s">
        <v>163</v>
      </c>
      <c r="AU206" s="226" t="s">
        <v>81</v>
      </c>
      <c r="AY206" s="19" t="s">
        <v>161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9" t="s">
        <v>79</v>
      </c>
      <c r="BK206" s="227">
        <f>ROUND(I206*H206,2)</f>
        <v>0</v>
      </c>
      <c r="BL206" s="19" t="s">
        <v>167</v>
      </c>
      <c r="BM206" s="226" t="s">
        <v>308</v>
      </c>
    </row>
    <row r="207" s="2" customFormat="1">
      <c r="A207" s="40"/>
      <c r="B207" s="41"/>
      <c r="C207" s="42"/>
      <c r="D207" s="254" t="s">
        <v>187</v>
      </c>
      <c r="E207" s="42"/>
      <c r="F207" s="255" t="s">
        <v>309</v>
      </c>
      <c r="G207" s="42"/>
      <c r="H207" s="42"/>
      <c r="I207" s="230"/>
      <c r="J207" s="42"/>
      <c r="K207" s="42"/>
      <c r="L207" s="46"/>
      <c r="M207" s="231"/>
      <c r="N207" s="232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187</v>
      </c>
      <c r="AU207" s="19" t="s">
        <v>81</v>
      </c>
    </row>
    <row r="208" s="13" customFormat="1">
      <c r="A208" s="13"/>
      <c r="B208" s="233"/>
      <c r="C208" s="234"/>
      <c r="D208" s="228" t="s">
        <v>175</v>
      </c>
      <c r="E208" s="235" t="s">
        <v>19</v>
      </c>
      <c r="F208" s="236" t="s">
        <v>1032</v>
      </c>
      <c r="G208" s="234"/>
      <c r="H208" s="235" t="s">
        <v>19</v>
      </c>
      <c r="I208" s="237"/>
      <c r="J208" s="234"/>
      <c r="K208" s="234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175</v>
      </c>
      <c r="AU208" s="242" t="s">
        <v>81</v>
      </c>
      <c r="AV208" s="13" t="s">
        <v>79</v>
      </c>
      <c r="AW208" s="13" t="s">
        <v>33</v>
      </c>
      <c r="AX208" s="13" t="s">
        <v>72</v>
      </c>
      <c r="AY208" s="242" t="s">
        <v>161</v>
      </c>
    </row>
    <row r="209" s="14" customFormat="1">
      <c r="A209" s="14"/>
      <c r="B209" s="243"/>
      <c r="C209" s="244"/>
      <c r="D209" s="228" t="s">
        <v>175</v>
      </c>
      <c r="E209" s="245" t="s">
        <v>19</v>
      </c>
      <c r="F209" s="246" t="s">
        <v>1033</v>
      </c>
      <c r="G209" s="244"/>
      <c r="H209" s="247">
        <v>97.543999999999997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175</v>
      </c>
      <c r="AU209" s="253" t="s">
        <v>81</v>
      </c>
      <c r="AV209" s="14" t="s">
        <v>81</v>
      </c>
      <c r="AW209" s="14" t="s">
        <v>33</v>
      </c>
      <c r="AX209" s="14" t="s">
        <v>79</v>
      </c>
      <c r="AY209" s="253" t="s">
        <v>161</v>
      </c>
    </row>
    <row r="210" s="2" customFormat="1" ht="37.8" customHeight="1">
      <c r="A210" s="40"/>
      <c r="B210" s="41"/>
      <c r="C210" s="215" t="s">
        <v>388</v>
      </c>
      <c r="D210" s="215" t="s">
        <v>163</v>
      </c>
      <c r="E210" s="216" t="s">
        <v>313</v>
      </c>
      <c r="F210" s="217" t="s">
        <v>314</v>
      </c>
      <c r="G210" s="218" t="s">
        <v>173</v>
      </c>
      <c r="H210" s="219">
        <v>351.51600000000002</v>
      </c>
      <c r="I210" s="220"/>
      <c r="J210" s="221">
        <f>ROUND(I210*H210,2)</f>
        <v>0</v>
      </c>
      <c r="K210" s="217" t="s">
        <v>185</v>
      </c>
      <c r="L210" s="46"/>
      <c r="M210" s="222" t="s">
        <v>19</v>
      </c>
      <c r="N210" s="223" t="s">
        <v>43</v>
      </c>
      <c r="O210" s="86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6" t="s">
        <v>167</v>
      </c>
      <c r="AT210" s="226" t="s">
        <v>163</v>
      </c>
      <c r="AU210" s="226" t="s">
        <v>81</v>
      </c>
      <c r="AY210" s="19" t="s">
        <v>161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9" t="s">
        <v>79</v>
      </c>
      <c r="BK210" s="227">
        <f>ROUND(I210*H210,2)</f>
        <v>0</v>
      </c>
      <c r="BL210" s="19" t="s">
        <v>167</v>
      </c>
      <c r="BM210" s="226" t="s">
        <v>315</v>
      </c>
    </row>
    <row r="211" s="2" customFormat="1">
      <c r="A211" s="40"/>
      <c r="B211" s="41"/>
      <c r="C211" s="42"/>
      <c r="D211" s="254" t="s">
        <v>187</v>
      </c>
      <c r="E211" s="42"/>
      <c r="F211" s="255" t="s">
        <v>316</v>
      </c>
      <c r="G211" s="42"/>
      <c r="H211" s="42"/>
      <c r="I211" s="230"/>
      <c r="J211" s="42"/>
      <c r="K211" s="42"/>
      <c r="L211" s="46"/>
      <c r="M211" s="231"/>
      <c r="N211" s="232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187</v>
      </c>
      <c r="AU211" s="19" t="s">
        <v>81</v>
      </c>
    </row>
    <row r="212" s="13" customFormat="1">
      <c r="A212" s="13"/>
      <c r="B212" s="233"/>
      <c r="C212" s="234"/>
      <c r="D212" s="228" t="s">
        <v>175</v>
      </c>
      <c r="E212" s="235" t="s">
        <v>19</v>
      </c>
      <c r="F212" s="236" t="s">
        <v>317</v>
      </c>
      <c r="G212" s="234"/>
      <c r="H212" s="235" t="s">
        <v>19</v>
      </c>
      <c r="I212" s="237"/>
      <c r="J212" s="234"/>
      <c r="K212" s="234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175</v>
      </c>
      <c r="AU212" s="242" t="s">
        <v>81</v>
      </c>
      <c r="AV212" s="13" t="s">
        <v>79</v>
      </c>
      <c r="AW212" s="13" t="s">
        <v>33</v>
      </c>
      <c r="AX212" s="13" t="s">
        <v>72</v>
      </c>
      <c r="AY212" s="242" t="s">
        <v>161</v>
      </c>
    </row>
    <row r="213" s="14" customFormat="1">
      <c r="A213" s="14"/>
      <c r="B213" s="243"/>
      <c r="C213" s="244"/>
      <c r="D213" s="228" t="s">
        <v>175</v>
      </c>
      <c r="E213" s="245" t="s">
        <v>19</v>
      </c>
      <c r="F213" s="246" t="s">
        <v>1034</v>
      </c>
      <c r="G213" s="244"/>
      <c r="H213" s="247">
        <v>168.09100000000001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175</v>
      </c>
      <c r="AU213" s="253" t="s">
        <v>81</v>
      </c>
      <c r="AV213" s="14" t="s">
        <v>81</v>
      </c>
      <c r="AW213" s="14" t="s">
        <v>33</v>
      </c>
      <c r="AX213" s="14" t="s">
        <v>72</v>
      </c>
      <c r="AY213" s="253" t="s">
        <v>161</v>
      </c>
    </row>
    <row r="214" s="14" customFormat="1">
      <c r="A214" s="14"/>
      <c r="B214" s="243"/>
      <c r="C214" s="244"/>
      <c r="D214" s="228" t="s">
        <v>175</v>
      </c>
      <c r="E214" s="245" t="s">
        <v>19</v>
      </c>
      <c r="F214" s="246" t="s">
        <v>1035</v>
      </c>
      <c r="G214" s="244"/>
      <c r="H214" s="247">
        <v>177.345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3" t="s">
        <v>175</v>
      </c>
      <c r="AU214" s="253" t="s">
        <v>81</v>
      </c>
      <c r="AV214" s="14" t="s">
        <v>81</v>
      </c>
      <c r="AW214" s="14" t="s">
        <v>33</v>
      </c>
      <c r="AX214" s="14" t="s">
        <v>72</v>
      </c>
      <c r="AY214" s="253" t="s">
        <v>161</v>
      </c>
    </row>
    <row r="215" s="13" customFormat="1">
      <c r="A215" s="13"/>
      <c r="B215" s="233"/>
      <c r="C215" s="234"/>
      <c r="D215" s="228" t="s">
        <v>175</v>
      </c>
      <c r="E215" s="235" t="s">
        <v>19</v>
      </c>
      <c r="F215" s="236" t="s">
        <v>1036</v>
      </c>
      <c r="G215" s="234"/>
      <c r="H215" s="235" t="s">
        <v>19</v>
      </c>
      <c r="I215" s="237"/>
      <c r="J215" s="234"/>
      <c r="K215" s="234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175</v>
      </c>
      <c r="AU215" s="242" t="s">
        <v>81</v>
      </c>
      <c r="AV215" s="13" t="s">
        <v>79</v>
      </c>
      <c r="AW215" s="13" t="s">
        <v>33</v>
      </c>
      <c r="AX215" s="13" t="s">
        <v>72</v>
      </c>
      <c r="AY215" s="242" t="s">
        <v>161</v>
      </c>
    </row>
    <row r="216" s="14" customFormat="1">
      <c r="A216" s="14"/>
      <c r="B216" s="243"/>
      <c r="C216" s="244"/>
      <c r="D216" s="228" t="s">
        <v>175</v>
      </c>
      <c r="E216" s="245" t="s">
        <v>19</v>
      </c>
      <c r="F216" s="246" t="s">
        <v>1037</v>
      </c>
      <c r="G216" s="244"/>
      <c r="H216" s="247">
        <v>6.0800000000000001</v>
      </c>
      <c r="I216" s="248"/>
      <c r="J216" s="244"/>
      <c r="K216" s="244"/>
      <c r="L216" s="249"/>
      <c r="M216" s="250"/>
      <c r="N216" s="251"/>
      <c r="O216" s="251"/>
      <c r="P216" s="251"/>
      <c r="Q216" s="251"/>
      <c r="R216" s="251"/>
      <c r="S216" s="251"/>
      <c r="T216" s="25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3" t="s">
        <v>175</v>
      </c>
      <c r="AU216" s="253" t="s">
        <v>81</v>
      </c>
      <c r="AV216" s="14" t="s">
        <v>81</v>
      </c>
      <c r="AW216" s="14" t="s">
        <v>33</v>
      </c>
      <c r="AX216" s="14" t="s">
        <v>72</v>
      </c>
      <c r="AY216" s="253" t="s">
        <v>161</v>
      </c>
    </row>
    <row r="217" s="15" customFormat="1">
      <c r="A217" s="15"/>
      <c r="B217" s="256"/>
      <c r="C217" s="257"/>
      <c r="D217" s="228" t="s">
        <v>175</v>
      </c>
      <c r="E217" s="258" t="s">
        <v>19</v>
      </c>
      <c r="F217" s="259" t="s">
        <v>192</v>
      </c>
      <c r="G217" s="257"/>
      <c r="H217" s="260">
        <v>351.51600000000002</v>
      </c>
      <c r="I217" s="261"/>
      <c r="J217" s="257"/>
      <c r="K217" s="257"/>
      <c r="L217" s="262"/>
      <c r="M217" s="263"/>
      <c r="N217" s="264"/>
      <c r="O217" s="264"/>
      <c r="P217" s="264"/>
      <c r="Q217" s="264"/>
      <c r="R217" s="264"/>
      <c r="S217" s="264"/>
      <c r="T217" s="26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6" t="s">
        <v>175</v>
      </c>
      <c r="AU217" s="266" t="s">
        <v>81</v>
      </c>
      <c r="AV217" s="15" t="s">
        <v>167</v>
      </c>
      <c r="AW217" s="15" t="s">
        <v>33</v>
      </c>
      <c r="AX217" s="15" t="s">
        <v>79</v>
      </c>
      <c r="AY217" s="266" t="s">
        <v>161</v>
      </c>
    </row>
    <row r="218" s="2" customFormat="1" ht="37.8" customHeight="1">
      <c r="A218" s="40"/>
      <c r="B218" s="41"/>
      <c r="C218" s="215" t="s">
        <v>395</v>
      </c>
      <c r="D218" s="215" t="s">
        <v>163</v>
      </c>
      <c r="E218" s="216" t="s">
        <v>321</v>
      </c>
      <c r="F218" s="217" t="s">
        <v>322</v>
      </c>
      <c r="G218" s="218" t="s">
        <v>241</v>
      </c>
      <c r="H218" s="219">
        <v>517.96600000000001</v>
      </c>
      <c r="I218" s="220"/>
      <c r="J218" s="221">
        <f>ROUND(I218*H218,2)</f>
        <v>0</v>
      </c>
      <c r="K218" s="217" t="s">
        <v>185</v>
      </c>
      <c r="L218" s="46"/>
      <c r="M218" s="222" t="s">
        <v>19</v>
      </c>
      <c r="N218" s="223" t="s">
        <v>43</v>
      </c>
      <c r="O218" s="86"/>
      <c r="P218" s="224">
        <f>O218*H218</f>
        <v>0</v>
      </c>
      <c r="Q218" s="224">
        <v>0.0086499999999999997</v>
      </c>
      <c r="R218" s="224">
        <f>Q218*H218</f>
        <v>4.4804059000000001</v>
      </c>
      <c r="S218" s="224">
        <v>0</v>
      </c>
      <c r="T218" s="225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6" t="s">
        <v>167</v>
      </c>
      <c r="AT218" s="226" t="s">
        <v>163</v>
      </c>
      <c r="AU218" s="226" t="s">
        <v>81</v>
      </c>
      <c r="AY218" s="19" t="s">
        <v>161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9" t="s">
        <v>79</v>
      </c>
      <c r="BK218" s="227">
        <f>ROUND(I218*H218,2)</f>
        <v>0</v>
      </c>
      <c r="BL218" s="19" t="s">
        <v>167</v>
      </c>
      <c r="BM218" s="226" t="s">
        <v>323</v>
      </c>
    </row>
    <row r="219" s="2" customFormat="1">
      <c r="A219" s="40"/>
      <c r="B219" s="41"/>
      <c r="C219" s="42"/>
      <c r="D219" s="254" t="s">
        <v>187</v>
      </c>
      <c r="E219" s="42"/>
      <c r="F219" s="255" t="s">
        <v>324</v>
      </c>
      <c r="G219" s="42"/>
      <c r="H219" s="42"/>
      <c r="I219" s="230"/>
      <c r="J219" s="42"/>
      <c r="K219" s="42"/>
      <c r="L219" s="46"/>
      <c r="M219" s="231"/>
      <c r="N219" s="232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187</v>
      </c>
      <c r="AU219" s="19" t="s">
        <v>81</v>
      </c>
    </row>
    <row r="220" s="14" customFormat="1">
      <c r="A220" s="14"/>
      <c r="B220" s="243"/>
      <c r="C220" s="244"/>
      <c r="D220" s="228" t="s">
        <v>175</v>
      </c>
      <c r="E220" s="245" t="s">
        <v>19</v>
      </c>
      <c r="F220" s="246" t="s">
        <v>1038</v>
      </c>
      <c r="G220" s="244"/>
      <c r="H220" s="247">
        <v>392.42000000000002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175</v>
      </c>
      <c r="AU220" s="253" t="s">
        <v>81</v>
      </c>
      <c r="AV220" s="14" t="s">
        <v>81</v>
      </c>
      <c r="AW220" s="14" t="s">
        <v>33</v>
      </c>
      <c r="AX220" s="14" t="s">
        <v>72</v>
      </c>
      <c r="AY220" s="253" t="s">
        <v>161</v>
      </c>
    </row>
    <row r="221" s="14" customFormat="1">
      <c r="A221" s="14"/>
      <c r="B221" s="243"/>
      <c r="C221" s="244"/>
      <c r="D221" s="228" t="s">
        <v>175</v>
      </c>
      <c r="E221" s="245" t="s">
        <v>19</v>
      </c>
      <c r="F221" s="246" t="s">
        <v>1039</v>
      </c>
      <c r="G221" s="244"/>
      <c r="H221" s="247">
        <v>117.066</v>
      </c>
      <c r="I221" s="248"/>
      <c r="J221" s="244"/>
      <c r="K221" s="244"/>
      <c r="L221" s="249"/>
      <c r="M221" s="250"/>
      <c r="N221" s="251"/>
      <c r="O221" s="251"/>
      <c r="P221" s="251"/>
      <c r="Q221" s="251"/>
      <c r="R221" s="251"/>
      <c r="S221" s="251"/>
      <c r="T221" s="25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3" t="s">
        <v>175</v>
      </c>
      <c r="AU221" s="253" t="s">
        <v>81</v>
      </c>
      <c r="AV221" s="14" t="s">
        <v>81</v>
      </c>
      <c r="AW221" s="14" t="s">
        <v>33</v>
      </c>
      <c r="AX221" s="14" t="s">
        <v>72</v>
      </c>
      <c r="AY221" s="253" t="s">
        <v>161</v>
      </c>
    </row>
    <row r="222" s="14" customFormat="1">
      <c r="A222" s="14"/>
      <c r="B222" s="243"/>
      <c r="C222" s="244"/>
      <c r="D222" s="228" t="s">
        <v>175</v>
      </c>
      <c r="E222" s="245" t="s">
        <v>19</v>
      </c>
      <c r="F222" s="246" t="s">
        <v>1040</v>
      </c>
      <c r="G222" s="244"/>
      <c r="H222" s="247">
        <v>8.4800000000000004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175</v>
      </c>
      <c r="AU222" s="253" t="s">
        <v>81</v>
      </c>
      <c r="AV222" s="14" t="s">
        <v>81</v>
      </c>
      <c r="AW222" s="14" t="s">
        <v>33</v>
      </c>
      <c r="AX222" s="14" t="s">
        <v>72</v>
      </c>
      <c r="AY222" s="253" t="s">
        <v>161</v>
      </c>
    </row>
    <row r="223" s="15" customFormat="1">
      <c r="A223" s="15"/>
      <c r="B223" s="256"/>
      <c r="C223" s="257"/>
      <c r="D223" s="228" t="s">
        <v>175</v>
      </c>
      <c r="E223" s="258" t="s">
        <v>19</v>
      </c>
      <c r="F223" s="259" t="s">
        <v>192</v>
      </c>
      <c r="G223" s="257"/>
      <c r="H223" s="260">
        <v>517.96600000000001</v>
      </c>
      <c r="I223" s="261"/>
      <c r="J223" s="257"/>
      <c r="K223" s="257"/>
      <c r="L223" s="262"/>
      <c r="M223" s="263"/>
      <c r="N223" s="264"/>
      <c r="O223" s="264"/>
      <c r="P223" s="264"/>
      <c r="Q223" s="264"/>
      <c r="R223" s="264"/>
      <c r="S223" s="264"/>
      <c r="T223" s="26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6" t="s">
        <v>175</v>
      </c>
      <c r="AU223" s="266" t="s">
        <v>81</v>
      </c>
      <c r="AV223" s="15" t="s">
        <v>167</v>
      </c>
      <c r="AW223" s="15" t="s">
        <v>33</v>
      </c>
      <c r="AX223" s="15" t="s">
        <v>79</v>
      </c>
      <c r="AY223" s="266" t="s">
        <v>161</v>
      </c>
    </row>
    <row r="224" s="2" customFormat="1" ht="37.8" customHeight="1">
      <c r="A224" s="40"/>
      <c r="B224" s="41"/>
      <c r="C224" s="215" t="s">
        <v>402</v>
      </c>
      <c r="D224" s="215" t="s">
        <v>163</v>
      </c>
      <c r="E224" s="216" t="s">
        <v>328</v>
      </c>
      <c r="F224" s="217" t="s">
        <v>329</v>
      </c>
      <c r="G224" s="218" t="s">
        <v>241</v>
      </c>
      <c r="H224" s="219">
        <v>517.96600000000001</v>
      </c>
      <c r="I224" s="220"/>
      <c r="J224" s="221">
        <f>ROUND(I224*H224,2)</f>
        <v>0</v>
      </c>
      <c r="K224" s="217" t="s">
        <v>185</v>
      </c>
      <c r="L224" s="46"/>
      <c r="M224" s="222" t="s">
        <v>19</v>
      </c>
      <c r="N224" s="223" t="s">
        <v>43</v>
      </c>
      <c r="O224" s="86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6" t="s">
        <v>167</v>
      </c>
      <c r="AT224" s="226" t="s">
        <v>163</v>
      </c>
      <c r="AU224" s="226" t="s">
        <v>81</v>
      </c>
      <c r="AY224" s="19" t="s">
        <v>161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9" t="s">
        <v>79</v>
      </c>
      <c r="BK224" s="227">
        <f>ROUND(I224*H224,2)</f>
        <v>0</v>
      </c>
      <c r="BL224" s="19" t="s">
        <v>167</v>
      </c>
      <c r="BM224" s="226" t="s">
        <v>330</v>
      </c>
    </row>
    <row r="225" s="2" customFormat="1">
      <c r="A225" s="40"/>
      <c r="B225" s="41"/>
      <c r="C225" s="42"/>
      <c r="D225" s="254" t="s">
        <v>187</v>
      </c>
      <c r="E225" s="42"/>
      <c r="F225" s="255" t="s">
        <v>331</v>
      </c>
      <c r="G225" s="42"/>
      <c r="H225" s="42"/>
      <c r="I225" s="230"/>
      <c r="J225" s="42"/>
      <c r="K225" s="42"/>
      <c r="L225" s="46"/>
      <c r="M225" s="231"/>
      <c r="N225" s="232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187</v>
      </c>
      <c r="AU225" s="19" t="s">
        <v>81</v>
      </c>
    </row>
    <row r="226" s="2" customFormat="1" ht="44.25" customHeight="1">
      <c r="A226" s="40"/>
      <c r="B226" s="41"/>
      <c r="C226" s="215" t="s">
        <v>409</v>
      </c>
      <c r="D226" s="215" t="s">
        <v>163</v>
      </c>
      <c r="E226" s="216" t="s">
        <v>333</v>
      </c>
      <c r="F226" s="217" t="s">
        <v>334</v>
      </c>
      <c r="G226" s="218" t="s">
        <v>228</v>
      </c>
      <c r="H226" s="219">
        <v>0.84199999999999997</v>
      </c>
      <c r="I226" s="220"/>
      <c r="J226" s="221">
        <f>ROUND(I226*H226,2)</f>
        <v>0</v>
      </c>
      <c r="K226" s="217" t="s">
        <v>185</v>
      </c>
      <c r="L226" s="46"/>
      <c r="M226" s="222" t="s">
        <v>19</v>
      </c>
      <c r="N226" s="223" t="s">
        <v>43</v>
      </c>
      <c r="O226" s="86"/>
      <c r="P226" s="224">
        <f>O226*H226</f>
        <v>0</v>
      </c>
      <c r="Q226" s="224">
        <v>1.09528</v>
      </c>
      <c r="R226" s="224">
        <f>Q226*H226</f>
        <v>0.92222576000000001</v>
      </c>
      <c r="S226" s="224">
        <v>0</v>
      </c>
      <c r="T226" s="225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6" t="s">
        <v>167</v>
      </c>
      <c r="AT226" s="226" t="s">
        <v>163</v>
      </c>
      <c r="AU226" s="226" t="s">
        <v>81</v>
      </c>
      <c r="AY226" s="19" t="s">
        <v>161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9" t="s">
        <v>79</v>
      </c>
      <c r="BK226" s="227">
        <f>ROUND(I226*H226,2)</f>
        <v>0</v>
      </c>
      <c r="BL226" s="19" t="s">
        <v>167</v>
      </c>
      <c r="BM226" s="226" t="s">
        <v>335</v>
      </c>
    </row>
    <row r="227" s="2" customFormat="1">
      <c r="A227" s="40"/>
      <c r="B227" s="41"/>
      <c r="C227" s="42"/>
      <c r="D227" s="254" t="s">
        <v>187</v>
      </c>
      <c r="E227" s="42"/>
      <c r="F227" s="255" t="s">
        <v>336</v>
      </c>
      <c r="G227" s="42"/>
      <c r="H227" s="42"/>
      <c r="I227" s="230"/>
      <c r="J227" s="42"/>
      <c r="K227" s="42"/>
      <c r="L227" s="46"/>
      <c r="M227" s="231"/>
      <c r="N227" s="232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187</v>
      </c>
      <c r="AU227" s="19" t="s">
        <v>81</v>
      </c>
    </row>
    <row r="228" s="13" customFormat="1">
      <c r="A228" s="13"/>
      <c r="B228" s="233"/>
      <c r="C228" s="234"/>
      <c r="D228" s="228" t="s">
        <v>175</v>
      </c>
      <c r="E228" s="235" t="s">
        <v>19</v>
      </c>
      <c r="F228" s="236" t="s">
        <v>337</v>
      </c>
      <c r="G228" s="234"/>
      <c r="H228" s="235" t="s">
        <v>19</v>
      </c>
      <c r="I228" s="237"/>
      <c r="J228" s="234"/>
      <c r="K228" s="234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175</v>
      </c>
      <c r="AU228" s="242" t="s">
        <v>81</v>
      </c>
      <c r="AV228" s="13" t="s">
        <v>79</v>
      </c>
      <c r="AW228" s="13" t="s">
        <v>33</v>
      </c>
      <c r="AX228" s="13" t="s">
        <v>72</v>
      </c>
      <c r="AY228" s="242" t="s">
        <v>161</v>
      </c>
    </row>
    <row r="229" s="14" customFormat="1">
      <c r="A229" s="14"/>
      <c r="B229" s="243"/>
      <c r="C229" s="244"/>
      <c r="D229" s="228" t="s">
        <v>175</v>
      </c>
      <c r="E229" s="245" t="s">
        <v>19</v>
      </c>
      <c r="F229" s="246" t="s">
        <v>1041</v>
      </c>
      <c r="G229" s="244"/>
      <c r="H229" s="247">
        <v>0.84199999999999997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3" t="s">
        <v>175</v>
      </c>
      <c r="AU229" s="253" t="s">
        <v>81</v>
      </c>
      <c r="AV229" s="14" t="s">
        <v>81</v>
      </c>
      <c r="AW229" s="14" t="s">
        <v>33</v>
      </c>
      <c r="AX229" s="14" t="s">
        <v>72</v>
      </c>
      <c r="AY229" s="253" t="s">
        <v>161</v>
      </c>
    </row>
    <row r="230" s="15" customFormat="1">
      <c r="A230" s="15"/>
      <c r="B230" s="256"/>
      <c r="C230" s="257"/>
      <c r="D230" s="228" t="s">
        <v>175</v>
      </c>
      <c r="E230" s="258" t="s">
        <v>19</v>
      </c>
      <c r="F230" s="259" t="s">
        <v>192</v>
      </c>
      <c r="G230" s="257"/>
      <c r="H230" s="260">
        <v>0.84199999999999997</v>
      </c>
      <c r="I230" s="261"/>
      <c r="J230" s="257"/>
      <c r="K230" s="257"/>
      <c r="L230" s="262"/>
      <c r="M230" s="263"/>
      <c r="N230" s="264"/>
      <c r="O230" s="264"/>
      <c r="P230" s="264"/>
      <c r="Q230" s="264"/>
      <c r="R230" s="264"/>
      <c r="S230" s="264"/>
      <c r="T230" s="26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6" t="s">
        <v>175</v>
      </c>
      <c r="AU230" s="266" t="s">
        <v>81</v>
      </c>
      <c r="AV230" s="15" t="s">
        <v>167</v>
      </c>
      <c r="AW230" s="15" t="s">
        <v>33</v>
      </c>
      <c r="AX230" s="15" t="s">
        <v>79</v>
      </c>
      <c r="AY230" s="266" t="s">
        <v>161</v>
      </c>
    </row>
    <row r="231" s="2" customFormat="1" ht="44.25" customHeight="1">
      <c r="A231" s="40"/>
      <c r="B231" s="41"/>
      <c r="C231" s="215" t="s">
        <v>414</v>
      </c>
      <c r="D231" s="215" t="s">
        <v>163</v>
      </c>
      <c r="E231" s="216" t="s">
        <v>340</v>
      </c>
      <c r="F231" s="217" t="s">
        <v>341</v>
      </c>
      <c r="G231" s="218" t="s">
        <v>228</v>
      </c>
      <c r="H231" s="219">
        <v>8.4480000000000004</v>
      </c>
      <c r="I231" s="220"/>
      <c r="J231" s="221">
        <f>ROUND(I231*H231,2)</f>
        <v>0</v>
      </c>
      <c r="K231" s="217" t="s">
        <v>185</v>
      </c>
      <c r="L231" s="46"/>
      <c r="M231" s="222" t="s">
        <v>19</v>
      </c>
      <c r="N231" s="223" t="s">
        <v>43</v>
      </c>
      <c r="O231" s="86"/>
      <c r="P231" s="224">
        <f>O231*H231</f>
        <v>0</v>
      </c>
      <c r="Q231" s="224">
        <v>1.03955</v>
      </c>
      <c r="R231" s="224">
        <f>Q231*H231</f>
        <v>8.7821183999999999</v>
      </c>
      <c r="S231" s="224">
        <v>0</v>
      </c>
      <c r="T231" s="225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6" t="s">
        <v>167</v>
      </c>
      <c r="AT231" s="226" t="s">
        <v>163</v>
      </c>
      <c r="AU231" s="226" t="s">
        <v>81</v>
      </c>
      <c r="AY231" s="19" t="s">
        <v>161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9" t="s">
        <v>79</v>
      </c>
      <c r="BK231" s="227">
        <f>ROUND(I231*H231,2)</f>
        <v>0</v>
      </c>
      <c r="BL231" s="19" t="s">
        <v>167</v>
      </c>
      <c r="BM231" s="226" t="s">
        <v>342</v>
      </c>
    </row>
    <row r="232" s="2" customFormat="1">
      <c r="A232" s="40"/>
      <c r="B232" s="41"/>
      <c r="C232" s="42"/>
      <c r="D232" s="254" t="s">
        <v>187</v>
      </c>
      <c r="E232" s="42"/>
      <c r="F232" s="255" t="s">
        <v>343</v>
      </c>
      <c r="G232" s="42"/>
      <c r="H232" s="42"/>
      <c r="I232" s="230"/>
      <c r="J232" s="42"/>
      <c r="K232" s="42"/>
      <c r="L232" s="46"/>
      <c r="M232" s="231"/>
      <c r="N232" s="232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187</v>
      </c>
      <c r="AU232" s="19" t="s">
        <v>81</v>
      </c>
    </row>
    <row r="233" s="14" customFormat="1">
      <c r="A233" s="14"/>
      <c r="B233" s="243"/>
      <c r="C233" s="244"/>
      <c r="D233" s="228" t="s">
        <v>175</v>
      </c>
      <c r="E233" s="245" t="s">
        <v>19</v>
      </c>
      <c r="F233" s="246" t="s">
        <v>1042</v>
      </c>
      <c r="G233" s="244"/>
      <c r="H233" s="247">
        <v>4.798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175</v>
      </c>
      <c r="AU233" s="253" t="s">
        <v>81</v>
      </c>
      <c r="AV233" s="14" t="s">
        <v>81</v>
      </c>
      <c r="AW233" s="14" t="s">
        <v>33</v>
      </c>
      <c r="AX233" s="14" t="s">
        <v>72</v>
      </c>
      <c r="AY233" s="253" t="s">
        <v>161</v>
      </c>
    </row>
    <row r="234" s="14" customFormat="1">
      <c r="A234" s="14"/>
      <c r="B234" s="243"/>
      <c r="C234" s="244"/>
      <c r="D234" s="228" t="s">
        <v>175</v>
      </c>
      <c r="E234" s="245" t="s">
        <v>19</v>
      </c>
      <c r="F234" s="246" t="s">
        <v>1043</v>
      </c>
      <c r="G234" s="244"/>
      <c r="H234" s="247">
        <v>3.3399999999999999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175</v>
      </c>
      <c r="AU234" s="253" t="s">
        <v>81</v>
      </c>
      <c r="AV234" s="14" t="s">
        <v>81</v>
      </c>
      <c r="AW234" s="14" t="s">
        <v>33</v>
      </c>
      <c r="AX234" s="14" t="s">
        <v>72</v>
      </c>
      <c r="AY234" s="253" t="s">
        <v>161</v>
      </c>
    </row>
    <row r="235" s="14" customFormat="1">
      <c r="A235" s="14"/>
      <c r="B235" s="243"/>
      <c r="C235" s="244"/>
      <c r="D235" s="228" t="s">
        <v>175</v>
      </c>
      <c r="E235" s="245" t="s">
        <v>19</v>
      </c>
      <c r="F235" s="246" t="s">
        <v>1044</v>
      </c>
      <c r="G235" s="244"/>
      <c r="H235" s="247">
        <v>0.31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175</v>
      </c>
      <c r="AU235" s="253" t="s">
        <v>81</v>
      </c>
      <c r="AV235" s="14" t="s">
        <v>81</v>
      </c>
      <c r="AW235" s="14" t="s">
        <v>33</v>
      </c>
      <c r="AX235" s="14" t="s">
        <v>72</v>
      </c>
      <c r="AY235" s="253" t="s">
        <v>161</v>
      </c>
    </row>
    <row r="236" s="15" customFormat="1">
      <c r="A236" s="15"/>
      <c r="B236" s="256"/>
      <c r="C236" s="257"/>
      <c r="D236" s="228" t="s">
        <v>175</v>
      </c>
      <c r="E236" s="258" t="s">
        <v>19</v>
      </c>
      <c r="F236" s="259" t="s">
        <v>192</v>
      </c>
      <c r="G236" s="257"/>
      <c r="H236" s="260">
        <v>8.4480000000000004</v>
      </c>
      <c r="I236" s="261"/>
      <c r="J236" s="257"/>
      <c r="K236" s="257"/>
      <c r="L236" s="262"/>
      <c r="M236" s="263"/>
      <c r="N236" s="264"/>
      <c r="O236" s="264"/>
      <c r="P236" s="264"/>
      <c r="Q236" s="264"/>
      <c r="R236" s="264"/>
      <c r="S236" s="264"/>
      <c r="T236" s="26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6" t="s">
        <v>175</v>
      </c>
      <c r="AU236" s="266" t="s">
        <v>81</v>
      </c>
      <c r="AV236" s="15" t="s">
        <v>167</v>
      </c>
      <c r="AW236" s="15" t="s">
        <v>33</v>
      </c>
      <c r="AX236" s="15" t="s">
        <v>79</v>
      </c>
      <c r="AY236" s="266" t="s">
        <v>161</v>
      </c>
    </row>
    <row r="237" s="12" customFormat="1" ht="22.8" customHeight="1">
      <c r="A237" s="12"/>
      <c r="B237" s="199"/>
      <c r="C237" s="200"/>
      <c r="D237" s="201" t="s">
        <v>71</v>
      </c>
      <c r="E237" s="213" t="s">
        <v>167</v>
      </c>
      <c r="F237" s="213" t="s">
        <v>346</v>
      </c>
      <c r="G237" s="200"/>
      <c r="H237" s="200"/>
      <c r="I237" s="203"/>
      <c r="J237" s="214">
        <f>BK237</f>
        <v>0</v>
      </c>
      <c r="K237" s="200"/>
      <c r="L237" s="205"/>
      <c r="M237" s="206"/>
      <c r="N237" s="207"/>
      <c r="O237" s="207"/>
      <c r="P237" s="208">
        <f>SUM(P238:P248)</f>
        <v>0</v>
      </c>
      <c r="Q237" s="207"/>
      <c r="R237" s="208">
        <f>SUM(R238:R248)</f>
        <v>393.87040000000002</v>
      </c>
      <c r="S237" s="207"/>
      <c r="T237" s="209">
        <f>SUM(T238:T248)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0" t="s">
        <v>79</v>
      </c>
      <c r="AT237" s="211" t="s">
        <v>71</v>
      </c>
      <c r="AU237" s="211" t="s">
        <v>79</v>
      </c>
      <c r="AY237" s="210" t="s">
        <v>161</v>
      </c>
      <c r="BK237" s="212">
        <f>SUM(BK238:BK248)</f>
        <v>0</v>
      </c>
    </row>
    <row r="238" s="2" customFormat="1" ht="16.5" customHeight="1">
      <c r="A238" s="40"/>
      <c r="B238" s="41"/>
      <c r="C238" s="215" t="s">
        <v>420</v>
      </c>
      <c r="D238" s="215" t="s">
        <v>163</v>
      </c>
      <c r="E238" s="216" t="s">
        <v>348</v>
      </c>
      <c r="F238" s="217" t="s">
        <v>349</v>
      </c>
      <c r="G238" s="218" t="s">
        <v>241</v>
      </c>
      <c r="H238" s="219">
        <v>289.44</v>
      </c>
      <c r="I238" s="220"/>
      <c r="J238" s="221">
        <f>ROUND(I238*H238,2)</f>
        <v>0</v>
      </c>
      <c r="K238" s="217" t="s">
        <v>185</v>
      </c>
      <c r="L238" s="46"/>
      <c r="M238" s="222" t="s">
        <v>19</v>
      </c>
      <c r="N238" s="223" t="s">
        <v>43</v>
      </c>
      <c r="O238" s="86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6" t="s">
        <v>167</v>
      </c>
      <c r="AT238" s="226" t="s">
        <v>163</v>
      </c>
      <c r="AU238" s="226" t="s">
        <v>81</v>
      </c>
      <c r="AY238" s="19" t="s">
        <v>161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9" t="s">
        <v>79</v>
      </c>
      <c r="BK238" s="227">
        <f>ROUND(I238*H238,2)</f>
        <v>0</v>
      </c>
      <c r="BL238" s="19" t="s">
        <v>167</v>
      </c>
      <c r="BM238" s="226" t="s">
        <v>350</v>
      </c>
    </row>
    <row r="239" s="2" customFormat="1">
      <c r="A239" s="40"/>
      <c r="B239" s="41"/>
      <c r="C239" s="42"/>
      <c r="D239" s="254" t="s">
        <v>187</v>
      </c>
      <c r="E239" s="42"/>
      <c r="F239" s="255" t="s">
        <v>351</v>
      </c>
      <c r="G239" s="42"/>
      <c r="H239" s="42"/>
      <c r="I239" s="230"/>
      <c r="J239" s="42"/>
      <c r="K239" s="42"/>
      <c r="L239" s="46"/>
      <c r="M239" s="231"/>
      <c r="N239" s="232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187</v>
      </c>
      <c r="AU239" s="19" t="s">
        <v>81</v>
      </c>
    </row>
    <row r="240" s="14" customFormat="1">
      <c r="A240" s="14"/>
      <c r="B240" s="243"/>
      <c r="C240" s="244"/>
      <c r="D240" s="228" t="s">
        <v>175</v>
      </c>
      <c r="E240" s="245" t="s">
        <v>19</v>
      </c>
      <c r="F240" s="246" t="s">
        <v>1045</v>
      </c>
      <c r="G240" s="244"/>
      <c r="H240" s="247">
        <v>289.44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175</v>
      </c>
      <c r="AU240" s="253" t="s">
        <v>81</v>
      </c>
      <c r="AV240" s="14" t="s">
        <v>81</v>
      </c>
      <c r="AW240" s="14" t="s">
        <v>33</v>
      </c>
      <c r="AX240" s="14" t="s">
        <v>79</v>
      </c>
      <c r="AY240" s="253" t="s">
        <v>161</v>
      </c>
    </row>
    <row r="241" s="2" customFormat="1" ht="37.8" customHeight="1">
      <c r="A241" s="40"/>
      <c r="B241" s="41"/>
      <c r="C241" s="215" t="s">
        <v>426</v>
      </c>
      <c r="D241" s="215" t="s">
        <v>163</v>
      </c>
      <c r="E241" s="216" t="s">
        <v>1046</v>
      </c>
      <c r="F241" s="217" t="s">
        <v>1047</v>
      </c>
      <c r="G241" s="218" t="s">
        <v>173</v>
      </c>
      <c r="H241" s="219">
        <v>124.8</v>
      </c>
      <c r="I241" s="220"/>
      <c r="J241" s="221">
        <f>ROUND(I241*H241,2)</f>
        <v>0</v>
      </c>
      <c r="K241" s="217" t="s">
        <v>185</v>
      </c>
      <c r="L241" s="46"/>
      <c r="M241" s="222" t="s">
        <v>19</v>
      </c>
      <c r="N241" s="223" t="s">
        <v>43</v>
      </c>
      <c r="O241" s="86"/>
      <c r="P241" s="224">
        <f>O241*H241</f>
        <v>0</v>
      </c>
      <c r="Q241" s="224">
        <v>1.8480000000000001</v>
      </c>
      <c r="R241" s="224">
        <f>Q241*H241</f>
        <v>230.63040000000001</v>
      </c>
      <c r="S241" s="224">
        <v>0</v>
      </c>
      <c r="T241" s="225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6" t="s">
        <v>167</v>
      </c>
      <c r="AT241" s="226" t="s">
        <v>163</v>
      </c>
      <c r="AU241" s="226" t="s">
        <v>81</v>
      </c>
      <c r="AY241" s="19" t="s">
        <v>161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9" t="s">
        <v>79</v>
      </c>
      <c r="BK241" s="227">
        <f>ROUND(I241*H241,2)</f>
        <v>0</v>
      </c>
      <c r="BL241" s="19" t="s">
        <v>167</v>
      </c>
      <c r="BM241" s="226" t="s">
        <v>1048</v>
      </c>
    </row>
    <row r="242" s="2" customFormat="1">
      <c r="A242" s="40"/>
      <c r="B242" s="41"/>
      <c r="C242" s="42"/>
      <c r="D242" s="254" t="s">
        <v>187</v>
      </c>
      <c r="E242" s="42"/>
      <c r="F242" s="255" t="s">
        <v>1049</v>
      </c>
      <c r="G242" s="42"/>
      <c r="H242" s="42"/>
      <c r="I242" s="230"/>
      <c r="J242" s="42"/>
      <c r="K242" s="42"/>
      <c r="L242" s="46"/>
      <c r="M242" s="231"/>
      <c r="N242" s="232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187</v>
      </c>
      <c r="AU242" s="19" t="s">
        <v>81</v>
      </c>
    </row>
    <row r="243" s="13" customFormat="1">
      <c r="A243" s="13"/>
      <c r="B243" s="233"/>
      <c r="C243" s="234"/>
      <c r="D243" s="228" t="s">
        <v>175</v>
      </c>
      <c r="E243" s="235" t="s">
        <v>19</v>
      </c>
      <c r="F243" s="236" t="s">
        <v>1050</v>
      </c>
      <c r="G243" s="234"/>
      <c r="H243" s="235" t="s">
        <v>19</v>
      </c>
      <c r="I243" s="237"/>
      <c r="J243" s="234"/>
      <c r="K243" s="234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175</v>
      </c>
      <c r="AU243" s="242" t="s">
        <v>81</v>
      </c>
      <c r="AV243" s="13" t="s">
        <v>79</v>
      </c>
      <c r="AW243" s="13" t="s">
        <v>33</v>
      </c>
      <c r="AX243" s="13" t="s">
        <v>72</v>
      </c>
      <c r="AY243" s="242" t="s">
        <v>161</v>
      </c>
    </row>
    <row r="244" s="13" customFormat="1">
      <c r="A244" s="13"/>
      <c r="B244" s="233"/>
      <c r="C244" s="234"/>
      <c r="D244" s="228" t="s">
        <v>175</v>
      </c>
      <c r="E244" s="235" t="s">
        <v>19</v>
      </c>
      <c r="F244" s="236" t="s">
        <v>1051</v>
      </c>
      <c r="G244" s="234"/>
      <c r="H244" s="235" t="s">
        <v>19</v>
      </c>
      <c r="I244" s="237"/>
      <c r="J244" s="234"/>
      <c r="K244" s="234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175</v>
      </c>
      <c r="AU244" s="242" t="s">
        <v>81</v>
      </c>
      <c r="AV244" s="13" t="s">
        <v>79</v>
      </c>
      <c r="AW244" s="13" t="s">
        <v>33</v>
      </c>
      <c r="AX244" s="13" t="s">
        <v>72</v>
      </c>
      <c r="AY244" s="242" t="s">
        <v>161</v>
      </c>
    </row>
    <row r="245" s="14" customFormat="1">
      <c r="A245" s="14"/>
      <c r="B245" s="243"/>
      <c r="C245" s="244"/>
      <c r="D245" s="228" t="s">
        <v>175</v>
      </c>
      <c r="E245" s="245" t="s">
        <v>19</v>
      </c>
      <c r="F245" s="246" t="s">
        <v>1052</v>
      </c>
      <c r="G245" s="244"/>
      <c r="H245" s="247">
        <v>124.8</v>
      </c>
      <c r="I245" s="248"/>
      <c r="J245" s="244"/>
      <c r="K245" s="244"/>
      <c r="L245" s="249"/>
      <c r="M245" s="250"/>
      <c r="N245" s="251"/>
      <c r="O245" s="251"/>
      <c r="P245" s="251"/>
      <c r="Q245" s="251"/>
      <c r="R245" s="251"/>
      <c r="S245" s="251"/>
      <c r="T245" s="25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3" t="s">
        <v>175</v>
      </c>
      <c r="AU245" s="253" t="s">
        <v>81</v>
      </c>
      <c r="AV245" s="14" t="s">
        <v>81</v>
      </c>
      <c r="AW245" s="14" t="s">
        <v>33</v>
      </c>
      <c r="AX245" s="14" t="s">
        <v>79</v>
      </c>
      <c r="AY245" s="253" t="s">
        <v>161</v>
      </c>
    </row>
    <row r="246" s="2" customFormat="1" ht="24.15" customHeight="1">
      <c r="A246" s="40"/>
      <c r="B246" s="41"/>
      <c r="C246" s="215" t="s">
        <v>431</v>
      </c>
      <c r="D246" s="215" t="s">
        <v>163</v>
      </c>
      <c r="E246" s="216" t="s">
        <v>354</v>
      </c>
      <c r="F246" s="217" t="s">
        <v>355</v>
      </c>
      <c r="G246" s="218" t="s">
        <v>173</v>
      </c>
      <c r="H246" s="219">
        <v>106</v>
      </c>
      <c r="I246" s="220"/>
      <c r="J246" s="221">
        <f>ROUND(I246*H246,2)</f>
        <v>0</v>
      </c>
      <c r="K246" s="217" t="s">
        <v>19</v>
      </c>
      <c r="L246" s="46"/>
      <c r="M246" s="222" t="s">
        <v>19</v>
      </c>
      <c r="N246" s="223" t="s">
        <v>43</v>
      </c>
      <c r="O246" s="86"/>
      <c r="P246" s="224">
        <f>O246*H246</f>
        <v>0</v>
      </c>
      <c r="Q246" s="224">
        <v>1.54</v>
      </c>
      <c r="R246" s="224">
        <f>Q246*H246</f>
        <v>163.24000000000001</v>
      </c>
      <c r="S246" s="224">
        <v>0</v>
      </c>
      <c r="T246" s="225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6" t="s">
        <v>167</v>
      </c>
      <c r="AT246" s="226" t="s">
        <v>163</v>
      </c>
      <c r="AU246" s="226" t="s">
        <v>81</v>
      </c>
      <c r="AY246" s="19" t="s">
        <v>161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9" t="s">
        <v>79</v>
      </c>
      <c r="BK246" s="227">
        <f>ROUND(I246*H246,2)</f>
        <v>0</v>
      </c>
      <c r="BL246" s="19" t="s">
        <v>167</v>
      </c>
      <c r="BM246" s="226" t="s">
        <v>1053</v>
      </c>
    </row>
    <row r="247" s="13" customFormat="1">
      <c r="A247" s="13"/>
      <c r="B247" s="233"/>
      <c r="C247" s="234"/>
      <c r="D247" s="228" t="s">
        <v>175</v>
      </c>
      <c r="E247" s="235" t="s">
        <v>19</v>
      </c>
      <c r="F247" s="236" t="s">
        <v>1054</v>
      </c>
      <c r="G247" s="234"/>
      <c r="H247" s="235" t="s">
        <v>19</v>
      </c>
      <c r="I247" s="237"/>
      <c r="J247" s="234"/>
      <c r="K247" s="234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175</v>
      </c>
      <c r="AU247" s="242" t="s">
        <v>81</v>
      </c>
      <c r="AV247" s="13" t="s">
        <v>79</v>
      </c>
      <c r="AW247" s="13" t="s">
        <v>33</v>
      </c>
      <c r="AX247" s="13" t="s">
        <v>72</v>
      </c>
      <c r="AY247" s="242" t="s">
        <v>161</v>
      </c>
    </row>
    <row r="248" s="14" customFormat="1">
      <c r="A248" s="14"/>
      <c r="B248" s="243"/>
      <c r="C248" s="244"/>
      <c r="D248" s="228" t="s">
        <v>175</v>
      </c>
      <c r="E248" s="245" t="s">
        <v>19</v>
      </c>
      <c r="F248" s="246" t="s">
        <v>1055</v>
      </c>
      <c r="G248" s="244"/>
      <c r="H248" s="247">
        <v>106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175</v>
      </c>
      <c r="AU248" s="253" t="s">
        <v>81</v>
      </c>
      <c r="AV248" s="14" t="s">
        <v>81</v>
      </c>
      <c r="AW248" s="14" t="s">
        <v>33</v>
      </c>
      <c r="AX248" s="14" t="s">
        <v>79</v>
      </c>
      <c r="AY248" s="253" t="s">
        <v>161</v>
      </c>
    </row>
    <row r="249" s="12" customFormat="1" ht="22.8" customHeight="1">
      <c r="A249" s="12"/>
      <c r="B249" s="199"/>
      <c r="C249" s="200"/>
      <c r="D249" s="201" t="s">
        <v>71</v>
      </c>
      <c r="E249" s="213" t="s">
        <v>212</v>
      </c>
      <c r="F249" s="213" t="s">
        <v>358</v>
      </c>
      <c r="G249" s="200"/>
      <c r="H249" s="200"/>
      <c r="I249" s="203"/>
      <c r="J249" s="214">
        <f>BK249</f>
        <v>0</v>
      </c>
      <c r="K249" s="200"/>
      <c r="L249" s="205"/>
      <c r="M249" s="206"/>
      <c r="N249" s="207"/>
      <c r="O249" s="207"/>
      <c r="P249" s="208">
        <f>SUM(P250:P259)</f>
        <v>0</v>
      </c>
      <c r="Q249" s="207"/>
      <c r="R249" s="208">
        <f>SUM(R250:R259)</f>
        <v>0.0051999999999999998</v>
      </c>
      <c r="S249" s="207"/>
      <c r="T249" s="209">
        <f>SUM(T250:T259)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0" t="s">
        <v>79</v>
      </c>
      <c r="AT249" s="211" t="s">
        <v>71</v>
      </c>
      <c r="AU249" s="211" t="s">
        <v>79</v>
      </c>
      <c r="AY249" s="210" t="s">
        <v>161</v>
      </c>
      <c r="BK249" s="212">
        <f>SUM(BK250:BK259)</f>
        <v>0</v>
      </c>
    </row>
    <row r="250" s="2" customFormat="1" ht="24.15" customHeight="1">
      <c r="A250" s="40"/>
      <c r="B250" s="41"/>
      <c r="C250" s="215" t="s">
        <v>438</v>
      </c>
      <c r="D250" s="215" t="s">
        <v>163</v>
      </c>
      <c r="E250" s="216" t="s">
        <v>360</v>
      </c>
      <c r="F250" s="217" t="s">
        <v>361</v>
      </c>
      <c r="G250" s="218" t="s">
        <v>362</v>
      </c>
      <c r="H250" s="219">
        <v>20</v>
      </c>
      <c r="I250" s="220"/>
      <c r="J250" s="221">
        <f>ROUND(I250*H250,2)</f>
        <v>0</v>
      </c>
      <c r="K250" s="217" t="s">
        <v>185</v>
      </c>
      <c r="L250" s="46"/>
      <c r="M250" s="222" t="s">
        <v>19</v>
      </c>
      <c r="N250" s="223" t="s">
        <v>43</v>
      </c>
      <c r="O250" s="86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6" t="s">
        <v>167</v>
      </c>
      <c r="AT250" s="226" t="s">
        <v>163</v>
      </c>
      <c r="AU250" s="226" t="s">
        <v>81</v>
      </c>
      <c r="AY250" s="19" t="s">
        <v>161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19" t="s">
        <v>79</v>
      </c>
      <c r="BK250" s="227">
        <f>ROUND(I250*H250,2)</f>
        <v>0</v>
      </c>
      <c r="BL250" s="19" t="s">
        <v>167</v>
      </c>
      <c r="BM250" s="226" t="s">
        <v>363</v>
      </c>
    </row>
    <row r="251" s="2" customFormat="1">
      <c r="A251" s="40"/>
      <c r="B251" s="41"/>
      <c r="C251" s="42"/>
      <c r="D251" s="254" t="s">
        <v>187</v>
      </c>
      <c r="E251" s="42"/>
      <c r="F251" s="255" t="s">
        <v>364</v>
      </c>
      <c r="G251" s="42"/>
      <c r="H251" s="42"/>
      <c r="I251" s="230"/>
      <c r="J251" s="42"/>
      <c r="K251" s="42"/>
      <c r="L251" s="46"/>
      <c r="M251" s="231"/>
      <c r="N251" s="232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187</v>
      </c>
      <c r="AU251" s="19" t="s">
        <v>81</v>
      </c>
    </row>
    <row r="252" s="2" customFormat="1" ht="16.5" customHeight="1">
      <c r="A252" s="40"/>
      <c r="B252" s="41"/>
      <c r="C252" s="267" t="s">
        <v>443</v>
      </c>
      <c r="D252" s="267" t="s">
        <v>246</v>
      </c>
      <c r="E252" s="268" t="s">
        <v>366</v>
      </c>
      <c r="F252" s="269" t="s">
        <v>367</v>
      </c>
      <c r="G252" s="270" t="s">
        <v>362</v>
      </c>
      <c r="H252" s="271">
        <v>20</v>
      </c>
      <c r="I252" s="272"/>
      <c r="J252" s="273">
        <f>ROUND(I252*H252,2)</f>
        <v>0</v>
      </c>
      <c r="K252" s="269" t="s">
        <v>19</v>
      </c>
      <c r="L252" s="274"/>
      <c r="M252" s="275" t="s">
        <v>19</v>
      </c>
      <c r="N252" s="276" t="s">
        <v>43</v>
      </c>
      <c r="O252" s="86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6" t="s">
        <v>212</v>
      </c>
      <c r="AT252" s="226" t="s">
        <v>246</v>
      </c>
      <c r="AU252" s="226" t="s">
        <v>81</v>
      </c>
      <c r="AY252" s="19" t="s">
        <v>161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9" t="s">
        <v>79</v>
      </c>
      <c r="BK252" s="227">
        <f>ROUND(I252*H252,2)</f>
        <v>0</v>
      </c>
      <c r="BL252" s="19" t="s">
        <v>167</v>
      </c>
      <c r="BM252" s="226" t="s">
        <v>1056</v>
      </c>
    </row>
    <row r="253" s="14" customFormat="1">
      <c r="A253" s="14"/>
      <c r="B253" s="243"/>
      <c r="C253" s="244"/>
      <c r="D253" s="228" t="s">
        <v>175</v>
      </c>
      <c r="E253" s="245" t="s">
        <v>19</v>
      </c>
      <c r="F253" s="246" t="s">
        <v>1057</v>
      </c>
      <c r="G253" s="244"/>
      <c r="H253" s="247">
        <v>20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175</v>
      </c>
      <c r="AU253" s="253" t="s">
        <v>81</v>
      </c>
      <c r="AV253" s="14" t="s">
        <v>81</v>
      </c>
      <c r="AW253" s="14" t="s">
        <v>33</v>
      </c>
      <c r="AX253" s="14" t="s">
        <v>79</v>
      </c>
      <c r="AY253" s="253" t="s">
        <v>161</v>
      </c>
    </row>
    <row r="254" s="2" customFormat="1" ht="24.15" customHeight="1">
      <c r="A254" s="40"/>
      <c r="B254" s="41"/>
      <c r="C254" s="215" t="s">
        <v>449</v>
      </c>
      <c r="D254" s="215" t="s">
        <v>163</v>
      </c>
      <c r="E254" s="216" t="s">
        <v>371</v>
      </c>
      <c r="F254" s="217" t="s">
        <v>372</v>
      </c>
      <c r="G254" s="218" t="s">
        <v>362</v>
      </c>
      <c r="H254" s="219">
        <v>10</v>
      </c>
      <c r="I254" s="220"/>
      <c r="J254" s="221">
        <f>ROUND(I254*H254,2)</f>
        <v>0</v>
      </c>
      <c r="K254" s="217" t="s">
        <v>185</v>
      </c>
      <c r="L254" s="46"/>
      <c r="M254" s="222" t="s">
        <v>19</v>
      </c>
      <c r="N254" s="223" t="s">
        <v>43</v>
      </c>
      <c r="O254" s="86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6" t="s">
        <v>167</v>
      </c>
      <c r="AT254" s="226" t="s">
        <v>163</v>
      </c>
      <c r="AU254" s="226" t="s">
        <v>81</v>
      </c>
      <c r="AY254" s="19" t="s">
        <v>161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9" t="s">
        <v>79</v>
      </c>
      <c r="BK254" s="227">
        <f>ROUND(I254*H254,2)</f>
        <v>0</v>
      </c>
      <c r="BL254" s="19" t="s">
        <v>167</v>
      </c>
      <c r="BM254" s="226" t="s">
        <v>373</v>
      </c>
    </row>
    <row r="255" s="2" customFormat="1">
      <c r="A255" s="40"/>
      <c r="B255" s="41"/>
      <c r="C255" s="42"/>
      <c r="D255" s="254" t="s">
        <v>187</v>
      </c>
      <c r="E255" s="42"/>
      <c r="F255" s="255" t="s">
        <v>374</v>
      </c>
      <c r="G255" s="42"/>
      <c r="H255" s="42"/>
      <c r="I255" s="230"/>
      <c r="J255" s="42"/>
      <c r="K255" s="42"/>
      <c r="L255" s="46"/>
      <c r="M255" s="231"/>
      <c r="N255" s="232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187</v>
      </c>
      <c r="AU255" s="19" t="s">
        <v>81</v>
      </c>
    </row>
    <row r="256" s="2" customFormat="1" ht="16.5" customHeight="1">
      <c r="A256" s="40"/>
      <c r="B256" s="41"/>
      <c r="C256" s="267" t="s">
        <v>454</v>
      </c>
      <c r="D256" s="267" t="s">
        <v>246</v>
      </c>
      <c r="E256" s="268" t="s">
        <v>376</v>
      </c>
      <c r="F256" s="269" t="s">
        <v>377</v>
      </c>
      <c r="G256" s="270" t="s">
        <v>362</v>
      </c>
      <c r="H256" s="271">
        <v>10</v>
      </c>
      <c r="I256" s="272"/>
      <c r="J256" s="273">
        <f>ROUND(I256*H256,2)</f>
        <v>0</v>
      </c>
      <c r="K256" s="269" t="s">
        <v>19</v>
      </c>
      <c r="L256" s="274"/>
      <c r="M256" s="275" t="s">
        <v>19</v>
      </c>
      <c r="N256" s="276" t="s">
        <v>43</v>
      </c>
      <c r="O256" s="86"/>
      <c r="P256" s="224">
        <f>O256*H256</f>
        <v>0</v>
      </c>
      <c r="Q256" s="224">
        <v>0.00050000000000000001</v>
      </c>
      <c r="R256" s="224">
        <f>Q256*H256</f>
        <v>0.0050000000000000001</v>
      </c>
      <c r="S256" s="224">
        <v>0</v>
      </c>
      <c r="T256" s="225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6" t="s">
        <v>212</v>
      </c>
      <c r="AT256" s="226" t="s">
        <v>246</v>
      </c>
      <c r="AU256" s="226" t="s">
        <v>81</v>
      </c>
      <c r="AY256" s="19" t="s">
        <v>161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9" t="s">
        <v>79</v>
      </c>
      <c r="BK256" s="227">
        <f>ROUND(I256*H256,2)</f>
        <v>0</v>
      </c>
      <c r="BL256" s="19" t="s">
        <v>167</v>
      </c>
      <c r="BM256" s="226" t="s">
        <v>1058</v>
      </c>
    </row>
    <row r="257" s="2" customFormat="1" ht="24.15" customHeight="1">
      <c r="A257" s="40"/>
      <c r="B257" s="41"/>
      <c r="C257" s="215" t="s">
        <v>459</v>
      </c>
      <c r="D257" s="215" t="s">
        <v>163</v>
      </c>
      <c r="E257" s="216" t="s">
        <v>380</v>
      </c>
      <c r="F257" s="217" t="s">
        <v>361</v>
      </c>
      <c r="G257" s="218" t="s">
        <v>362</v>
      </c>
      <c r="H257" s="219">
        <v>2</v>
      </c>
      <c r="I257" s="220"/>
      <c r="J257" s="221">
        <f>ROUND(I257*H257,2)</f>
        <v>0</v>
      </c>
      <c r="K257" s="217" t="s">
        <v>185</v>
      </c>
      <c r="L257" s="46"/>
      <c r="M257" s="222" t="s">
        <v>19</v>
      </c>
      <c r="N257" s="223" t="s">
        <v>43</v>
      </c>
      <c r="O257" s="86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6" t="s">
        <v>167</v>
      </c>
      <c r="AT257" s="226" t="s">
        <v>163</v>
      </c>
      <c r="AU257" s="226" t="s">
        <v>81</v>
      </c>
      <c r="AY257" s="19" t="s">
        <v>161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19" t="s">
        <v>79</v>
      </c>
      <c r="BK257" s="227">
        <f>ROUND(I257*H257,2)</f>
        <v>0</v>
      </c>
      <c r="BL257" s="19" t="s">
        <v>167</v>
      </c>
      <c r="BM257" s="226" t="s">
        <v>1059</v>
      </c>
    </row>
    <row r="258" s="2" customFormat="1">
      <c r="A258" s="40"/>
      <c r="B258" s="41"/>
      <c r="C258" s="42"/>
      <c r="D258" s="254" t="s">
        <v>187</v>
      </c>
      <c r="E258" s="42"/>
      <c r="F258" s="255" t="s">
        <v>382</v>
      </c>
      <c r="G258" s="42"/>
      <c r="H258" s="42"/>
      <c r="I258" s="230"/>
      <c r="J258" s="42"/>
      <c r="K258" s="42"/>
      <c r="L258" s="46"/>
      <c r="M258" s="231"/>
      <c r="N258" s="232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187</v>
      </c>
      <c r="AU258" s="19" t="s">
        <v>81</v>
      </c>
    </row>
    <row r="259" s="2" customFormat="1" ht="16.5" customHeight="1">
      <c r="A259" s="40"/>
      <c r="B259" s="41"/>
      <c r="C259" s="267" t="s">
        <v>464</v>
      </c>
      <c r="D259" s="267" t="s">
        <v>246</v>
      </c>
      <c r="E259" s="268" t="s">
        <v>1060</v>
      </c>
      <c r="F259" s="269" t="s">
        <v>385</v>
      </c>
      <c r="G259" s="270" t="s">
        <v>362</v>
      </c>
      <c r="H259" s="271">
        <v>2</v>
      </c>
      <c r="I259" s="272"/>
      <c r="J259" s="273">
        <f>ROUND(I259*H259,2)</f>
        <v>0</v>
      </c>
      <c r="K259" s="269" t="s">
        <v>19</v>
      </c>
      <c r="L259" s="274"/>
      <c r="M259" s="275" t="s">
        <v>19</v>
      </c>
      <c r="N259" s="276" t="s">
        <v>43</v>
      </c>
      <c r="O259" s="86"/>
      <c r="P259" s="224">
        <f>O259*H259</f>
        <v>0</v>
      </c>
      <c r="Q259" s="224">
        <v>0.00010000000000000001</v>
      </c>
      <c r="R259" s="224">
        <f>Q259*H259</f>
        <v>0.00020000000000000001</v>
      </c>
      <c r="S259" s="224">
        <v>0</v>
      </c>
      <c r="T259" s="225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6" t="s">
        <v>212</v>
      </c>
      <c r="AT259" s="226" t="s">
        <v>246</v>
      </c>
      <c r="AU259" s="226" t="s">
        <v>81</v>
      </c>
      <c r="AY259" s="19" t="s">
        <v>161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19" t="s">
        <v>79</v>
      </c>
      <c r="BK259" s="227">
        <f>ROUND(I259*H259,2)</f>
        <v>0</v>
      </c>
      <c r="BL259" s="19" t="s">
        <v>167</v>
      </c>
      <c r="BM259" s="226" t="s">
        <v>1061</v>
      </c>
    </row>
    <row r="260" s="12" customFormat="1" ht="22.8" customHeight="1">
      <c r="A260" s="12"/>
      <c r="B260" s="199"/>
      <c r="C260" s="200"/>
      <c r="D260" s="201" t="s">
        <v>71</v>
      </c>
      <c r="E260" s="213" t="s">
        <v>468</v>
      </c>
      <c r="F260" s="213" t="s">
        <v>469</v>
      </c>
      <c r="G260" s="200"/>
      <c r="H260" s="200"/>
      <c r="I260" s="203"/>
      <c r="J260" s="214">
        <f>BK260</f>
        <v>0</v>
      </c>
      <c r="K260" s="200"/>
      <c r="L260" s="205"/>
      <c r="M260" s="206"/>
      <c r="N260" s="207"/>
      <c r="O260" s="207"/>
      <c r="P260" s="208">
        <f>SUM(P261:P262)</f>
        <v>0</v>
      </c>
      <c r="Q260" s="207"/>
      <c r="R260" s="208">
        <f>SUM(R261:R262)</f>
        <v>0</v>
      </c>
      <c r="S260" s="207"/>
      <c r="T260" s="209">
        <f>SUM(T261:T262)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0" t="s">
        <v>79</v>
      </c>
      <c r="AT260" s="211" t="s">
        <v>71</v>
      </c>
      <c r="AU260" s="211" t="s">
        <v>79</v>
      </c>
      <c r="AY260" s="210" t="s">
        <v>161</v>
      </c>
      <c r="BK260" s="212">
        <f>SUM(BK261:BK262)</f>
        <v>0</v>
      </c>
    </row>
    <row r="261" s="2" customFormat="1" ht="21.75" customHeight="1">
      <c r="A261" s="40"/>
      <c r="B261" s="41"/>
      <c r="C261" s="215" t="s">
        <v>470</v>
      </c>
      <c r="D261" s="215" t="s">
        <v>163</v>
      </c>
      <c r="E261" s="216" t="s">
        <v>471</v>
      </c>
      <c r="F261" s="217" t="s">
        <v>472</v>
      </c>
      <c r="G261" s="218" t="s">
        <v>228</v>
      </c>
      <c r="H261" s="219">
        <v>838.58000000000004</v>
      </c>
      <c r="I261" s="220"/>
      <c r="J261" s="221">
        <f>ROUND(I261*H261,2)</f>
        <v>0</v>
      </c>
      <c r="K261" s="217" t="s">
        <v>185</v>
      </c>
      <c r="L261" s="46"/>
      <c r="M261" s="222" t="s">
        <v>19</v>
      </c>
      <c r="N261" s="223" t="s">
        <v>43</v>
      </c>
      <c r="O261" s="86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6" t="s">
        <v>167</v>
      </c>
      <c r="AT261" s="226" t="s">
        <v>163</v>
      </c>
      <c r="AU261" s="226" t="s">
        <v>81</v>
      </c>
      <c r="AY261" s="19" t="s">
        <v>161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19" t="s">
        <v>79</v>
      </c>
      <c r="BK261" s="227">
        <f>ROUND(I261*H261,2)</f>
        <v>0</v>
      </c>
      <c r="BL261" s="19" t="s">
        <v>167</v>
      </c>
      <c r="BM261" s="226" t="s">
        <v>473</v>
      </c>
    </row>
    <row r="262" s="2" customFormat="1">
      <c r="A262" s="40"/>
      <c r="B262" s="41"/>
      <c r="C262" s="42"/>
      <c r="D262" s="254" t="s">
        <v>187</v>
      </c>
      <c r="E262" s="42"/>
      <c r="F262" s="255" t="s">
        <v>474</v>
      </c>
      <c r="G262" s="42"/>
      <c r="H262" s="42"/>
      <c r="I262" s="230"/>
      <c r="J262" s="42"/>
      <c r="K262" s="42"/>
      <c r="L262" s="46"/>
      <c r="M262" s="231"/>
      <c r="N262" s="232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187</v>
      </c>
      <c r="AU262" s="19" t="s">
        <v>81</v>
      </c>
    </row>
    <row r="263" s="12" customFormat="1" ht="25.92" customHeight="1">
      <c r="A263" s="12"/>
      <c r="B263" s="199"/>
      <c r="C263" s="200"/>
      <c r="D263" s="201" t="s">
        <v>71</v>
      </c>
      <c r="E263" s="202" t="s">
        <v>475</v>
      </c>
      <c r="F263" s="202" t="s">
        <v>476</v>
      </c>
      <c r="G263" s="200"/>
      <c r="H263" s="200"/>
      <c r="I263" s="203"/>
      <c r="J263" s="204">
        <f>BK263</f>
        <v>0</v>
      </c>
      <c r="K263" s="200"/>
      <c r="L263" s="205"/>
      <c r="M263" s="206"/>
      <c r="N263" s="207"/>
      <c r="O263" s="207"/>
      <c r="P263" s="208">
        <f>P264</f>
        <v>0</v>
      </c>
      <c r="Q263" s="207"/>
      <c r="R263" s="208">
        <f>R264</f>
        <v>0</v>
      </c>
      <c r="S263" s="207"/>
      <c r="T263" s="209">
        <f>T264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10" t="s">
        <v>193</v>
      </c>
      <c r="AT263" s="211" t="s">
        <v>71</v>
      </c>
      <c r="AU263" s="211" t="s">
        <v>72</v>
      </c>
      <c r="AY263" s="210" t="s">
        <v>161</v>
      </c>
      <c r="BK263" s="212">
        <f>BK264</f>
        <v>0</v>
      </c>
    </row>
    <row r="264" s="12" customFormat="1" ht="22.8" customHeight="1">
      <c r="A264" s="12"/>
      <c r="B264" s="199"/>
      <c r="C264" s="200"/>
      <c r="D264" s="201" t="s">
        <v>71</v>
      </c>
      <c r="E264" s="213" t="s">
        <v>477</v>
      </c>
      <c r="F264" s="213" t="s">
        <v>478</v>
      </c>
      <c r="G264" s="200"/>
      <c r="H264" s="200"/>
      <c r="I264" s="203"/>
      <c r="J264" s="214">
        <f>BK264</f>
        <v>0</v>
      </c>
      <c r="K264" s="200"/>
      <c r="L264" s="205"/>
      <c r="M264" s="206"/>
      <c r="N264" s="207"/>
      <c r="O264" s="207"/>
      <c r="P264" s="208">
        <f>SUM(P265:P266)</f>
        <v>0</v>
      </c>
      <c r="Q264" s="207"/>
      <c r="R264" s="208">
        <f>SUM(R265:R266)</f>
        <v>0</v>
      </c>
      <c r="S264" s="207"/>
      <c r="T264" s="209">
        <f>SUM(T265:T266)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0" t="s">
        <v>193</v>
      </c>
      <c r="AT264" s="211" t="s">
        <v>71</v>
      </c>
      <c r="AU264" s="211" t="s">
        <v>79</v>
      </c>
      <c r="AY264" s="210" t="s">
        <v>161</v>
      </c>
      <c r="BK264" s="212">
        <f>SUM(BK265:BK266)</f>
        <v>0</v>
      </c>
    </row>
    <row r="265" s="2" customFormat="1" ht="16.5" customHeight="1">
      <c r="A265" s="40"/>
      <c r="B265" s="41"/>
      <c r="C265" s="215" t="s">
        <v>479</v>
      </c>
      <c r="D265" s="215" t="s">
        <v>163</v>
      </c>
      <c r="E265" s="216" t="s">
        <v>480</v>
      </c>
      <c r="F265" s="217" t="s">
        <v>481</v>
      </c>
      <c r="G265" s="218" t="s">
        <v>362</v>
      </c>
      <c r="H265" s="219">
        <v>2</v>
      </c>
      <c r="I265" s="220"/>
      <c r="J265" s="221">
        <f>ROUND(I265*H265,2)</f>
        <v>0</v>
      </c>
      <c r="K265" s="217" t="s">
        <v>19</v>
      </c>
      <c r="L265" s="46"/>
      <c r="M265" s="222" t="s">
        <v>19</v>
      </c>
      <c r="N265" s="223" t="s">
        <v>43</v>
      </c>
      <c r="O265" s="86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6" t="s">
        <v>482</v>
      </c>
      <c r="AT265" s="226" t="s">
        <v>163</v>
      </c>
      <c r="AU265" s="226" t="s">
        <v>81</v>
      </c>
      <c r="AY265" s="19" t="s">
        <v>161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19" t="s">
        <v>79</v>
      </c>
      <c r="BK265" s="227">
        <f>ROUND(I265*H265,2)</f>
        <v>0</v>
      </c>
      <c r="BL265" s="19" t="s">
        <v>482</v>
      </c>
      <c r="BM265" s="226" t="s">
        <v>483</v>
      </c>
    </row>
    <row r="266" s="14" customFormat="1">
      <c r="A266" s="14"/>
      <c r="B266" s="243"/>
      <c r="C266" s="244"/>
      <c r="D266" s="228" t="s">
        <v>175</v>
      </c>
      <c r="E266" s="245" t="s">
        <v>19</v>
      </c>
      <c r="F266" s="246" t="s">
        <v>484</v>
      </c>
      <c r="G266" s="244"/>
      <c r="H266" s="247">
        <v>2</v>
      </c>
      <c r="I266" s="248"/>
      <c r="J266" s="244"/>
      <c r="K266" s="244"/>
      <c r="L266" s="249"/>
      <c r="M266" s="277"/>
      <c r="N266" s="278"/>
      <c r="O266" s="278"/>
      <c r="P266" s="278"/>
      <c r="Q266" s="278"/>
      <c r="R266" s="278"/>
      <c r="S266" s="278"/>
      <c r="T266" s="27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3" t="s">
        <v>175</v>
      </c>
      <c r="AU266" s="253" t="s">
        <v>81</v>
      </c>
      <c r="AV266" s="14" t="s">
        <v>81</v>
      </c>
      <c r="AW266" s="14" t="s">
        <v>33</v>
      </c>
      <c r="AX266" s="14" t="s">
        <v>79</v>
      </c>
      <c r="AY266" s="253" t="s">
        <v>161</v>
      </c>
    </row>
    <row r="267" s="2" customFormat="1" ht="6.96" customHeight="1">
      <c r="A267" s="40"/>
      <c r="B267" s="61"/>
      <c r="C267" s="62"/>
      <c r="D267" s="62"/>
      <c r="E267" s="62"/>
      <c r="F267" s="62"/>
      <c r="G267" s="62"/>
      <c r="H267" s="62"/>
      <c r="I267" s="62"/>
      <c r="J267" s="62"/>
      <c r="K267" s="62"/>
      <c r="L267" s="46"/>
      <c r="M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</row>
  </sheetData>
  <sheetProtection sheet="1" autoFilter="0" formatColumns="0" formatRows="0" objects="1" scenarios="1" spinCount="100000" saltValue="5iduR/LCPHeq6aSqGKHg/0Hc1m7Mle3wYVpyWpqcFt85K5QV7OArH5cGxBt2GaUpFXYDGplPRT26nldMYZEYlg==" hashValue="pwNhaWcEN+KCxyVYIL4+vaERdpdbOkICMaz/fcRDva8Sep/ntSsPIQDL7UP8aQI6nFqdYM44eTmNdZoAtj1EFw==" algorithmName="SHA-512" password="CC35"/>
  <autoFilter ref="C93:K26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4_02/111251101"/>
    <hyperlink ref="F101" r:id="rId2" display="https://podminky.urs.cz/item/CS_URS_2024_02/112151113"/>
    <hyperlink ref="F103" r:id="rId3" display="https://podminky.urs.cz/item/CS_URS_2024_02/112151114"/>
    <hyperlink ref="F105" r:id="rId4" display="https://podminky.urs.cz/item/CS_URS_2024_02/112151115"/>
    <hyperlink ref="F107" r:id="rId5" display="https://podminky.urs.cz/item/CS_URS_2024_02/112151116"/>
    <hyperlink ref="F109" r:id="rId6" display="https://podminky.urs.cz/item/CS_URS_2024_02/112155221"/>
    <hyperlink ref="F112" r:id="rId7" display="https://podminky.urs.cz/item/CS_URS_2024_02/112155225"/>
    <hyperlink ref="F115" r:id="rId8" display="https://podminky.urs.cz/item/CS_URS_2024_02/112155315"/>
    <hyperlink ref="F117" r:id="rId9" display="https://podminky.urs.cz/item/CS_URS_2024_02/112251102"/>
    <hyperlink ref="F123" r:id="rId10" display="https://podminky.urs.cz/item/CS_URS_2024_02/112251103"/>
    <hyperlink ref="F137" r:id="rId11" display="https://podminky.urs.cz/item/CS_URS_2024_02/162301501"/>
    <hyperlink ref="F139" r:id="rId12" display="https://podminky.urs.cz/item/CS_URS_2024_02/162301981"/>
    <hyperlink ref="F142" r:id="rId13" display="https://podminky.urs.cz/item/CS_URS_2024_02/162351103"/>
    <hyperlink ref="F148" r:id="rId14" display="https://podminky.urs.cz/item/CS_URS_2024_02/162751117"/>
    <hyperlink ref="F153" r:id="rId15" display="https://podminky.urs.cz/item/CS_URS_2024_02/162751119"/>
    <hyperlink ref="F159" r:id="rId16" display="https://podminky.urs.cz/item/CS_URS_2024_02/162751137"/>
    <hyperlink ref="F162" r:id="rId17" display="https://podminky.urs.cz/item/CS_URS_2024_02/162751139"/>
    <hyperlink ref="F165" r:id="rId18" display="https://podminky.urs.cz/item/CS_URS_2024_02/167151111"/>
    <hyperlink ref="F175" r:id="rId19" display="https://podminky.urs.cz/item/CS_URS_2024_02/174151101"/>
    <hyperlink ref="F178" r:id="rId20" display="https://podminky.urs.cz/item/CS_URS_2024_02/181311103"/>
    <hyperlink ref="F184" r:id="rId21" display="https://podminky.urs.cz/item/CS_URS_2024_02/181411131"/>
    <hyperlink ref="F192" r:id="rId22" display="https://podminky.urs.cz/item/CS_URS_2024_02/211971122"/>
    <hyperlink ref="F199" r:id="rId23" display="https://podminky.urs.cz/item/CS_URS_2024_02/212312111"/>
    <hyperlink ref="F207" r:id="rId24" display="https://podminky.urs.cz/item/CS_URS_2024_02/321213345"/>
    <hyperlink ref="F211" r:id="rId25" display="https://podminky.urs.cz/item/CS_URS_2024_02/321321116"/>
    <hyperlink ref="F219" r:id="rId26" display="https://podminky.urs.cz/item/CS_URS_2024_02/321351010"/>
    <hyperlink ref="F225" r:id="rId27" display="https://podminky.urs.cz/item/CS_URS_2024_02/321352010"/>
    <hyperlink ref="F227" r:id="rId28" display="https://podminky.urs.cz/item/CS_URS_2024_02/321366111"/>
    <hyperlink ref="F232" r:id="rId29" display="https://podminky.urs.cz/item/CS_URS_2024_02/321368211"/>
    <hyperlink ref="F239" r:id="rId30" display="https://podminky.urs.cz/item/CS_URS_2024_02/451315114"/>
    <hyperlink ref="F242" r:id="rId31" display="https://podminky.urs.cz/item/CS_URS_2024_02/463211153"/>
    <hyperlink ref="F251" r:id="rId32" display="https://podminky.urs.cz/item/CS_URS_2024_02/877265211"/>
    <hyperlink ref="F255" r:id="rId33" display="https://podminky.urs.cz/item/CS_URS_2024_02/877265221"/>
    <hyperlink ref="F258" r:id="rId34" display="https://podminky.urs.cz/item/CS_URS_2024_02/877260310"/>
    <hyperlink ref="F262" r:id="rId35" display="https://podminky.urs.cz/item/CS_URS_2024_02/998332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106</v>
      </c>
      <c r="AZ2" s="140" t="s">
        <v>113</v>
      </c>
      <c r="BA2" s="140" t="s">
        <v>114</v>
      </c>
      <c r="BB2" s="140" t="s">
        <v>19</v>
      </c>
      <c r="BC2" s="140" t="s">
        <v>1062</v>
      </c>
      <c r="BD2" s="140" t="s">
        <v>81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81</v>
      </c>
      <c r="AZ3" s="140" t="s">
        <v>116</v>
      </c>
      <c r="BA3" s="140" t="s">
        <v>117</v>
      </c>
      <c r="BB3" s="140" t="s">
        <v>19</v>
      </c>
      <c r="BC3" s="140" t="s">
        <v>1063</v>
      </c>
      <c r="BD3" s="140" t="s">
        <v>81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  <c r="AZ4" s="140" t="s">
        <v>120</v>
      </c>
      <c r="BA4" s="140" t="s">
        <v>121</v>
      </c>
      <c r="BB4" s="140" t="s">
        <v>19</v>
      </c>
      <c r="BC4" s="140" t="s">
        <v>1064</v>
      </c>
      <c r="BD4" s="140" t="s">
        <v>81</v>
      </c>
    </row>
    <row r="5" s="1" customFormat="1" ht="6.96" customHeight="1">
      <c r="B5" s="22"/>
      <c r="L5" s="22"/>
      <c r="AZ5" s="140" t="s">
        <v>122</v>
      </c>
      <c r="BA5" s="140" t="s">
        <v>123</v>
      </c>
      <c r="BB5" s="140" t="s">
        <v>19</v>
      </c>
      <c r="BC5" s="140" t="s">
        <v>1064</v>
      </c>
      <c r="BD5" s="140" t="s">
        <v>81</v>
      </c>
    </row>
    <row r="6" s="1" customFormat="1" ht="12" customHeight="1">
      <c r="B6" s="22"/>
      <c r="D6" s="145" t="s">
        <v>16</v>
      </c>
      <c r="L6" s="22"/>
      <c r="AZ6" s="140" t="s">
        <v>124</v>
      </c>
      <c r="BA6" s="140" t="s">
        <v>125</v>
      </c>
      <c r="BB6" s="140" t="s">
        <v>19</v>
      </c>
      <c r="BC6" s="140" t="s">
        <v>1065</v>
      </c>
      <c r="BD6" s="140" t="s">
        <v>81</v>
      </c>
    </row>
    <row r="7" s="1" customFormat="1" ht="16.5" customHeight="1">
      <c r="B7" s="22"/>
      <c r="E7" s="146" t="str">
        <f>'Rekapitulace stavby'!K6</f>
        <v>Brozany nad Ohří - Mlýnský náhon v ř. km 2,191 - 2,458</v>
      </c>
      <c r="F7" s="145"/>
      <c r="G7" s="145"/>
      <c r="H7" s="145"/>
      <c r="L7" s="22"/>
    </row>
    <row r="8" s="1" customFormat="1" ht="12" customHeight="1">
      <c r="B8" s="22"/>
      <c r="D8" s="145" t="s">
        <v>127</v>
      </c>
      <c r="L8" s="22"/>
    </row>
    <row r="9" s="2" customFormat="1" ht="16.5" customHeight="1">
      <c r="A9" s="40"/>
      <c r="B9" s="46"/>
      <c r="C9" s="40"/>
      <c r="D9" s="40"/>
      <c r="E9" s="146" t="s">
        <v>725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5" t="s">
        <v>129</v>
      </c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8" t="s">
        <v>1066</v>
      </c>
      <c r="F11" s="40"/>
      <c r="G11" s="40"/>
      <c r="H11" s="40"/>
      <c r="I11" s="40"/>
      <c r="J11" s="40"/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5" t="s">
        <v>18</v>
      </c>
      <c r="E13" s="40"/>
      <c r="F13" s="135" t="s">
        <v>19</v>
      </c>
      <c r="G13" s="40"/>
      <c r="H13" s="40"/>
      <c r="I13" s="145" t="s">
        <v>20</v>
      </c>
      <c r="J13" s="135" t="s">
        <v>19</v>
      </c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21</v>
      </c>
      <c r="E14" s="40"/>
      <c r="F14" s="135" t="s">
        <v>22</v>
      </c>
      <c r="G14" s="40"/>
      <c r="H14" s="40"/>
      <c r="I14" s="145" t="s">
        <v>23</v>
      </c>
      <c r="J14" s="149" t="str">
        <f>'Rekapitulace stavby'!AN8</f>
        <v>4. 11. 2024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5" t="s">
        <v>25</v>
      </c>
      <c r="E16" s="40"/>
      <c r="F16" s="40"/>
      <c r="G16" s="40"/>
      <c r="H16" s="40"/>
      <c r="I16" s="145" t="s">
        <v>26</v>
      </c>
      <c r="J16" s="135" t="s">
        <v>19</v>
      </c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5" t="s">
        <v>28</v>
      </c>
      <c r="J17" s="135" t="s">
        <v>19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5" t="s">
        <v>29</v>
      </c>
      <c r="E19" s="40"/>
      <c r="F19" s="40"/>
      <c r="G19" s="40"/>
      <c r="H19" s="40"/>
      <c r="I19" s="145" t="s">
        <v>26</v>
      </c>
      <c r="J19" s="35" t="str">
        <f>'Rekapitulace stavby'!AN13</f>
        <v>Vyplň údaj</v>
      </c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5" t="s">
        <v>28</v>
      </c>
      <c r="J20" s="35" t="str">
        <f>'Rekapitulace stavby'!AN14</f>
        <v>Vyplň údaj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5" t="s">
        <v>31</v>
      </c>
      <c r="E22" s="40"/>
      <c r="F22" s="40"/>
      <c r="G22" s="40"/>
      <c r="H22" s="40"/>
      <c r="I22" s="145" t="s">
        <v>26</v>
      </c>
      <c r="J22" s="135" t="s">
        <v>19</v>
      </c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5" t="s">
        <v>28</v>
      </c>
      <c r="J23" s="135" t="s">
        <v>19</v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5" t="s">
        <v>34</v>
      </c>
      <c r="E25" s="40"/>
      <c r="F25" s="40"/>
      <c r="G25" s="40"/>
      <c r="H25" s="40"/>
      <c r="I25" s="145" t="s">
        <v>26</v>
      </c>
      <c r="J25" s="135" t="s">
        <v>19</v>
      </c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5" t="s">
        <v>28</v>
      </c>
      <c r="J26" s="135" t="s">
        <v>19</v>
      </c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5" t="s">
        <v>36</v>
      </c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5" t="s">
        <v>38</v>
      </c>
      <c r="E32" s="40"/>
      <c r="F32" s="40"/>
      <c r="G32" s="40"/>
      <c r="H32" s="40"/>
      <c r="I32" s="40"/>
      <c r="J32" s="156">
        <f>ROUND(J90, 2)</f>
        <v>0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4"/>
      <c r="E33" s="154"/>
      <c r="F33" s="154"/>
      <c r="G33" s="154"/>
      <c r="H33" s="154"/>
      <c r="I33" s="154"/>
      <c r="J33" s="154"/>
      <c r="K33" s="154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7" t="s">
        <v>40</v>
      </c>
      <c r="G34" s="40"/>
      <c r="H34" s="40"/>
      <c r="I34" s="157" t="s">
        <v>39</v>
      </c>
      <c r="J34" s="157" t="s">
        <v>41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8" t="s">
        <v>42</v>
      </c>
      <c r="E35" s="145" t="s">
        <v>43</v>
      </c>
      <c r="F35" s="159">
        <f>ROUND((SUM(BE90:BE182)),  2)</f>
        <v>0</v>
      </c>
      <c r="G35" s="40"/>
      <c r="H35" s="40"/>
      <c r="I35" s="160">
        <v>0.20999999999999999</v>
      </c>
      <c r="J35" s="159">
        <f>ROUND(((SUM(BE90:BE182))*I35),  2)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5" t="s">
        <v>44</v>
      </c>
      <c r="F36" s="159">
        <f>ROUND((SUM(BF90:BF182)),  2)</f>
        <v>0</v>
      </c>
      <c r="G36" s="40"/>
      <c r="H36" s="40"/>
      <c r="I36" s="160">
        <v>0.14999999999999999</v>
      </c>
      <c r="J36" s="159">
        <f>ROUND(((SUM(BF90:BF182))*I36),  2)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45</v>
      </c>
      <c r="F37" s="159">
        <f>ROUND((SUM(BG90:BG182)),  2)</f>
        <v>0</v>
      </c>
      <c r="G37" s="40"/>
      <c r="H37" s="40"/>
      <c r="I37" s="160">
        <v>0.20999999999999999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5" t="s">
        <v>46</v>
      </c>
      <c r="F38" s="159">
        <f>ROUND((SUM(BH90:BH182)),  2)</f>
        <v>0</v>
      </c>
      <c r="G38" s="40"/>
      <c r="H38" s="40"/>
      <c r="I38" s="160">
        <v>0.14999999999999999</v>
      </c>
      <c r="J38" s="159">
        <f>0</f>
        <v>0</v>
      </c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5" t="s">
        <v>47</v>
      </c>
      <c r="F39" s="159">
        <f>ROUND((SUM(BI90:BI182)),  2)</f>
        <v>0</v>
      </c>
      <c r="G39" s="40"/>
      <c r="H39" s="40"/>
      <c r="I39" s="160">
        <v>0</v>
      </c>
      <c r="J39" s="159">
        <f>0</f>
        <v>0</v>
      </c>
      <c r="K39" s="40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131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2" t="str">
        <f>E7</f>
        <v>Brozany nad Ohří - Mlýnský náhon v ř. km 2,191 - 2,458</v>
      </c>
      <c r="F50" s="34"/>
      <c r="G50" s="34"/>
      <c r="H50" s="34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2" t="s">
        <v>725</v>
      </c>
      <c r="F52" s="42"/>
      <c r="G52" s="42"/>
      <c r="H52" s="42"/>
      <c r="I52" s="42"/>
      <c r="J52" s="42"/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129</v>
      </c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 xml:space="preserve">SO 102.5 - Oprava LB opevnění  (ř. km 2,243 - 2,249)</v>
      </c>
      <c r="F54" s="42"/>
      <c r="G54" s="42"/>
      <c r="H54" s="42"/>
      <c r="I54" s="42"/>
      <c r="J54" s="42"/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Brozany nad Ohří</v>
      </c>
      <c r="G56" s="42"/>
      <c r="H56" s="42"/>
      <c r="I56" s="34" t="s">
        <v>23</v>
      </c>
      <c r="J56" s="74" t="str">
        <f>IF(J14="","",J14)</f>
        <v>4. 11. 2024</v>
      </c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Městys Brozany nad Ohří</v>
      </c>
      <c r="G58" s="42"/>
      <c r="H58" s="42"/>
      <c r="I58" s="34" t="s">
        <v>31</v>
      </c>
      <c r="J58" s="38" t="str">
        <f>E23</f>
        <v>AZ Consult spol. s r.o.</v>
      </c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Dagmar Sedláčková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3" t="s">
        <v>132</v>
      </c>
      <c r="D61" s="174"/>
      <c r="E61" s="174"/>
      <c r="F61" s="174"/>
      <c r="G61" s="174"/>
      <c r="H61" s="174"/>
      <c r="I61" s="174"/>
      <c r="J61" s="175" t="s">
        <v>133</v>
      </c>
      <c r="K61" s="174"/>
      <c r="L61" s="14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6" t="s">
        <v>70</v>
      </c>
      <c r="D63" s="42"/>
      <c r="E63" s="42"/>
      <c r="F63" s="42"/>
      <c r="G63" s="42"/>
      <c r="H63" s="42"/>
      <c r="I63" s="42"/>
      <c r="J63" s="104">
        <f>J90</f>
        <v>0</v>
      </c>
      <c r="K63" s="42"/>
      <c r="L63" s="14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134</v>
      </c>
    </row>
    <row r="64" s="9" customFormat="1" ht="24.96" customHeight="1">
      <c r="A64" s="9"/>
      <c r="B64" s="177"/>
      <c r="C64" s="178"/>
      <c r="D64" s="179" t="s">
        <v>135</v>
      </c>
      <c r="E64" s="180"/>
      <c r="F64" s="180"/>
      <c r="G64" s="180"/>
      <c r="H64" s="180"/>
      <c r="I64" s="180"/>
      <c r="J64" s="181">
        <f>J91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7"/>
      <c r="D65" s="184" t="s">
        <v>136</v>
      </c>
      <c r="E65" s="185"/>
      <c r="F65" s="185"/>
      <c r="G65" s="185"/>
      <c r="H65" s="185"/>
      <c r="I65" s="185"/>
      <c r="J65" s="186">
        <f>J92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7"/>
      <c r="D66" s="184" t="s">
        <v>138</v>
      </c>
      <c r="E66" s="185"/>
      <c r="F66" s="185"/>
      <c r="G66" s="185"/>
      <c r="H66" s="185"/>
      <c r="I66" s="185"/>
      <c r="J66" s="186">
        <f>J146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7"/>
      <c r="D67" s="184" t="s">
        <v>139</v>
      </c>
      <c r="E67" s="185"/>
      <c r="F67" s="185"/>
      <c r="G67" s="185"/>
      <c r="H67" s="185"/>
      <c r="I67" s="185"/>
      <c r="J67" s="186">
        <f>J174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7"/>
      <c r="D68" s="184" t="s">
        <v>143</v>
      </c>
      <c r="E68" s="185"/>
      <c r="F68" s="185"/>
      <c r="G68" s="185"/>
      <c r="H68" s="185"/>
      <c r="I68" s="185"/>
      <c r="J68" s="186">
        <f>J180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4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146</v>
      </c>
      <c r="D75" s="42"/>
      <c r="E75" s="42"/>
      <c r="F75" s="42"/>
      <c r="G75" s="42"/>
      <c r="H75" s="42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72" t="str">
        <f>E7</f>
        <v>Brozany nad Ohří - Mlýnský náhon v ř. km 2,191 - 2,458</v>
      </c>
      <c r="F78" s="34"/>
      <c r="G78" s="34"/>
      <c r="H78" s="34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" customFormat="1" ht="12" customHeight="1">
      <c r="B79" s="23"/>
      <c r="C79" s="34" t="s">
        <v>127</v>
      </c>
      <c r="D79" s="24"/>
      <c r="E79" s="24"/>
      <c r="F79" s="24"/>
      <c r="G79" s="24"/>
      <c r="H79" s="24"/>
      <c r="I79" s="24"/>
      <c r="J79" s="24"/>
      <c r="K79" s="24"/>
      <c r="L79" s="22"/>
    </row>
    <row r="80" s="2" customFormat="1" ht="16.5" customHeight="1">
      <c r="A80" s="40"/>
      <c r="B80" s="41"/>
      <c r="C80" s="42"/>
      <c r="D80" s="42"/>
      <c r="E80" s="172" t="s">
        <v>725</v>
      </c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129</v>
      </c>
      <c r="D81" s="42"/>
      <c r="E81" s="42"/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E11</f>
        <v xml:space="preserve">SO 102.5 - Oprava LB opevnění  (ř. km 2,243 - 2,249)</v>
      </c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F14</f>
        <v>Brozany nad Ohří</v>
      </c>
      <c r="G84" s="42"/>
      <c r="H84" s="42"/>
      <c r="I84" s="34" t="s">
        <v>23</v>
      </c>
      <c r="J84" s="74" t="str">
        <f>IF(J14="","",J14)</f>
        <v>4. 11. 2024</v>
      </c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5.65" customHeight="1">
      <c r="A86" s="40"/>
      <c r="B86" s="41"/>
      <c r="C86" s="34" t="s">
        <v>25</v>
      </c>
      <c r="D86" s="42"/>
      <c r="E86" s="42"/>
      <c r="F86" s="29" t="str">
        <f>E17</f>
        <v>Městys Brozany nad Ohří</v>
      </c>
      <c r="G86" s="42"/>
      <c r="H86" s="42"/>
      <c r="I86" s="34" t="s">
        <v>31</v>
      </c>
      <c r="J86" s="38" t="str">
        <f>E23</f>
        <v>AZ Consult spol. s r.o.</v>
      </c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2"/>
      <c r="E87" s="42"/>
      <c r="F87" s="29" t="str">
        <f>IF(E20="","",E20)</f>
        <v>Vyplň údaj</v>
      </c>
      <c r="G87" s="42"/>
      <c r="H87" s="42"/>
      <c r="I87" s="34" t="s">
        <v>34</v>
      </c>
      <c r="J87" s="38" t="str">
        <f>E26</f>
        <v>Dagmar Sedláčková</v>
      </c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88"/>
      <c r="B89" s="189"/>
      <c r="C89" s="190" t="s">
        <v>147</v>
      </c>
      <c r="D89" s="191" t="s">
        <v>57</v>
      </c>
      <c r="E89" s="191" t="s">
        <v>53</v>
      </c>
      <c r="F89" s="191" t="s">
        <v>54</v>
      </c>
      <c r="G89" s="191" t="s">
        <v>148</v>
      </c>
      <c r="H89" s="191" t="s">
        <v>149</v>
      </c>
      <c r="I89" s="191" t="s">
        <v>150</v>
      </c>
      <c r="J89" s="191" t="s">
        <v>133</v>
      </c>
      <c r="K89" s="192" t="s">
        <v>151</v>
      </c>
      <c r="L89" s="193"/>
      <c r="M89" s="94" t="s">
        <v>19</v>
      </c>
      <c r="N89" s="95" t="s">
        <v>42</v>
      </c>
      <c r="O89" s="95" t="s">
        <v>152</v>
      </c>
      <c r="P89" s="95" t="s">
        <v>153</v>
      </c>
      <c r="Q89" s="95" t="s">
        <v>154</v>
      </c>
      <c r="R89" s="95" t="s">
        <v>155</v>
      </c>
      <c r="S89" s="95" t="s">
        <v>156</v>
      </c>
      <c r="T89" s="96" t="s">
        <v>157</v>
      </c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</row>
    <row r="90" s="2" customFormat="1" ht="22.8" customHeight="1">
      <c r="A90" s="40"/>
      <c r="B90" s="41"/>
      <c r="C90" s="101" t="s">
        <v>158</v>
      </c>
      <c r="D90" s="42"/>
      <c r="E90" s="42"/>
      <c r="F90" s="42"/>
      <c r="G90" s="42"/>
      <c r="H90" s="42"/>
      <c r="I90" s="42"/>
      <c r="J90" s="194">
        <f>BK90</f>
        <v>0</v>
      </c>
      <c r="K90" s="42"/>
      <c r="L90" s="46"/>
      <c r="M90" s="97"/>
      <c r="N90" s="195"/>
      <c r="O90" s="98"/>
      <c r="P90" s="196">
        <f>P91</f>
        <v>0</v>
      </c>
      <c r="Q90" s="98"/>
      <c r="R90" s="196">
        <f>R91</f>
        <v>39.629017939999997</v>
      </c>
      <c r="S90" s="98"/>
      <c r="T90" s="197">
        <f>T91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71</v>
      </c>
      <c r="AU90" s="19" t="s">
        <v>134</v>
      </c>
      <c r="BK90" s="198">
        <f>BK91</f>
        <v>0</v>
      </c>
    </row>
    <row r="91" s="12" customFormat="1" ht="25.92" customHeight="1">
      <c r="A91" s="12"/>
      <c r="B91" s="199"/>
      <c r="C91" s="200"/>
      <c r="D91" s="201" t="s">
        <v>71</v>
      </c>
      <c r="E91" s="202" t="s">
        <v>159</v>
      </c>
      <c r="F91" s="202" t="s">
        <v>160</v>
      </c>
      <c r="G91" s="200"/>
      <c r="H91" s="200"/>
      <c r="I91" s="203"/>
      <c r="J91" s="204">
        <f>BK91</f>
        <v>0</v>
      </c>
      <c r="K91" s="200"/>
      <c r="L91" s="205"/>
      <c r="M91" s="206"/>
      <c r="N91" s="207"/>
      <c r="O91" s="207"/>
      <c r="P91" s="208">
        <f>P92+P146+P174+P180</f>
        <v>0</v>
      </c>
      <c r="Q91" s="207"/>
      <c r="R91" s="208">
        <f>R92+R146+R174+R180</f>
        <v>39.629017939999997</v>
      </c>
      <c r="S91" s="207"/>
      <c r="T91" s="209">
        <f>T92+T146+T174+T180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79</v>
      </c>
      <c r="AT91" s="211" t="s">
        <v>71</v>
      </c>
      <c r="AU91" s="211" t="s">
        <v>72</v>
      </c>
      <c r="AY91" s="210" t="s">
        <v>161</v>
      </c>
      <c r="BK91" s="212">
        <f>BK92+BK146+BK174+BK180</f>
        <v>0</v>
      </c>
    </row>
    <row r="92" s="12" customFormat="1" ht="22.8" customHeight="1">
      <c r="A92" s="12"/>
      <c r="B92" s="199"/>
      <c r="C92" s="200"/>
      <c r="D92" s="201" t="s">
        <v>71</v>
      </c>
      <c r="E92" s="213" t="s">
        <v>79</v>
      </c>
      <c r="F92" s="213" t="s">
        <v>162</v>
      </c>
      <c r="G92" s="200"/>
      <c r="H92" s="200"/>
      <c r="I92" s="203"/>
      <c r="J92" s="214">
        <f>BK92</f>
        <v>0</v>
      </c>
      <c r="K92" s="200"/>
      <c r="L92" s="205"/>
      <c r="M92" s="206"/>
      <c r="N92" s="207"/>
      <c r="O92" s="207"/>
      <c r="P92" s="208">
        <f>SUM(P93:P145)</f>
        <v>0</v>
      </c>
      <c r="Q92" s="207"/>
      <c r="R92" s="208">
        <f>SUM(R93:R145)</f>
        <v>25.387349999999998</v>
      </c>
      <c r="S92" s="207"/>
      <c r="T92" s="209">
        <f>SUM(T93:T145)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79</v>
      </c>
      <c r="AT92" s="211" t="s">
        <v>71</v>
      </c>
      <c r="AU92" s="211" t="s">
        <v>79</v>
      </c>
      <c r="AY92" s="210" t="s">
        <v>161</v>
      </c>
      <c r="BK92" s="212">
        <f>SUM(BK93:BK145)</f>
        <v>0</v>
      </c>
    </row>
    <row r="93" s="2" customFormat="1" ht="24.15" customHeight="1">
      <c r="A93" s="40"/>
      <c r="B93" s="41"/>
      <c r="C93" s="215" t="s">
        <v>79</v>
      </c>
      <c r="D93" s="215" t="s">
        <v>163</v>
      </c>
      <c r="E93" s="216" t="s">
        <v>1067</v>
      </c>
      <c r="F93" s="217" t="s">
        <v>1068</v>
      </c>
      <c r="G93" s="218" t="s">
        <v>166</v>
      </c>
      <c r="H93" s="219">
        <v>1</v>
      </c>
      <c r="I93" s="220"/>
      <c r="J93" s="221">
        <f>ROUND(I93*H93,2)</f>
        <v>0</v>
      </c>
      <c r="K93" s="217" t="s">
        <v>19</v>
      </c>
      <c r="L93" s="46"/>
      <c r="M93" s="222" t="s">
        <v>19</v>
      </c>
      <c r="N93" s="223" t="s">
        <v>43</v>
      </c>
      <c r="O93" s="86"/>
      <c r="P93" s="224">
        <f>O93*H93</f>
        <v>0</v>
      </c>
      <c r="Q93" s="224">
        <v>18.976875</v>
      </c>
      <c r="R93" s="224">
        <f>Q93*H93</f>
        <v>18.976875</v>
      </c>
      <c r="S93" s="224">
        <v>0</v>
      </c>
      <c r="T93" s="225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6" t="s">
        <v>167</v>
      </c>
      <c r="AT93" s="226" t="s">
        <v>163</v>
      </c>
      <c r="AU93" s="226" t="s">
        <v>81</v>
      </c>
      <c r="AY93" s="19" t="s">
        <v>161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19" t="s">
        <v>79</v>
      </c>
      <c r="BK93" s="227">
        <f>ROUND(I93*H93,2)</f>
        <v>0</v>
      </c>
      <c r="BL93" s="19" t="s">
        <v>167</v>
      </c>
      <c r="BM93" s="226" t="s">
        <v>168</v>
      </c>
    </row>
    <row r="94" s="2" customFormat="1">
      <c r="A94" s="40"/>
      <c r="B94" s="41"/>
      <c r="C94" s="42"/>
      <c r="D94" s="228" t="s">
        <v>169</v>
      </c>
      <c r="E94" s="42"/>
      <c r="F94" s="229" t="s">
        <v>170</v>
      </c>
      <c r="G94" s="42"/>
      <c r="H94" s="42"/>
      <c r="I94" s="230"/>
      <c r="J94" s="42"/>
      <c r="K94" s="42"/>
      <c r="L94" s="46"/>
      <c r="M94" s="231"/>
      <c r="N94" s="232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169</v>
      </c>
      <c r="AU94" s="19" t="s">
        <v>81</v>
      </c>
    </row>
    <row r="95" s="2" customFormat="1" ht="33" customHeight="1">
      <c r="A95" s="40"/>
      <c r="B95" s="41"/>
      <c r="C95" s="215" t="s">
        <v>81</v>
      </c>
      <c r="D95" s="215" t="s">
        <v>163</v>
      </c>
      <c r="E95" s="216" t="s">
        <v>171</v>
      </c>
      <c r="F95" s="217" t="s">
        <v>172</v>
      </c>
      <c r="G95" s="218" t="s">
        <v>173</v>
      </c>
      <c r="H95" s="219">
        <v>12.323</v>
      </c>
      <c r="I95" s="220"/>
      <c r="J95" s="221">
        <f>ROUND(I95*H95,2)</f>
        <v>0</v>
      </c>
      <c r="K95" s="217" t="s">
        <v>19</v>
      </c>
      <c r="L95" s="46"/>
      <c r="M95" s="222" t="s">
        <v>19</v>
      </c>
      <c r="N95" s="223" t="s">
        <v>43</v>
      </c>
      <c r="O95" s="86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6" t="s">
        <v>167</v>
      </c>
      <c r="AT95" s="226" t="s">
        <v>163</v>
      </c>
      <c r="AU95" s="226" t="s">
        <v>81</v>
      </c>
      <c r="AY95" s="19" t="s">
        <v>161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19" t="s">
        <v>79</v>
      </c>
      <c r="BK95" s="227">
        <f>ROUND(I95*H95,2)</f>
        <v>0</v>
      </c>
      <c r="BL95" s="19" t="s">
        <v>167</v>
      </c>
      <c r="BM95" s="226" t="s">
        <v>174</v>
      </c>
    </row>
    <row r="96" s="13" customFormat="1">
      <c r="A96" s="13"/>
      <c r="B96" s="233"/>
      <c r="C96" s="234"/>
      <c r="D96" s="228" t="s">
        <v>175</v>
      </c>
      <c r="E96" s="235" t="s">
        <v>19</v>
      </c>
      <c r="F96" s="236" t="s">
        <v>176</v>
      </c>
      <c r="G96" s="234"/>
      <c r="H96" s="235" t="s">
        <v>19</v>
      </c>
      <c r="I96" s="237"/>
      <c r="J96" s="234"/>
      <c r="K96" s="234"/>
      <c r="L96" s="238"/>
      <c r="M96" s="239"/>
      <c r="N96" s="240"/>
      <c r="O96" s="240"/>
      <c r="P96" s="240"/>
      <c r="Q96" s="240"/>
      <c r="R96" s="240"/>
      <c r="S96" s="240"/>
      <c r="T96" s="24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2" t="s">
        <v>175</v>
      </c>
      <c r="AU96" s="242" t="s">
        <v>81</v>
      </c>
      <c r="AV96" s="13" t="s">
        <v>79</v>
      </c>
      <c r="AW96" s="13" t="s">
        <v>33</v>
      </c>
      <c r="AX96" s="13" t="s">
        <v>72</v>
      </c>
      <c r="AY96" s="242" t="s">
        <v>161</v>
      </c>
    </row>
    <row r="97" s="14" customFormat="1">
      <c r="A97" s="14"/>
      <c r="B97" s="243"/>
      <c r="C97" s="244"/>
      <c r="D97" s="228" t="s">
        <v>175</v>
      </c>
      <c r="E97" s="245" t="s">
        <v>120</v>
      </c>
      <c r="F97" s="246" t="s">
        <v>1069</v>
      </c>
      <c r="G97" s="244"/>
      <c r="H97" s="247">
        <v>12.323</v>
      </c>
      <c r="I97" s="248"/>
      <c r="J97" s="244"/>
      <c r="K97" s="244"/>
      <c r="L97" s="249"/>
      <c r="M97" s="250"/>
      <c r="N97" s="251"/>
      <c r="O97" s="251"/>
      <c r="P97" s="251"/>
      <c r="Q97" s="251"/>
      <c r="R97" s="251"/>
      <c r="S97" s="251"/>
      <c r="T97" s="252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3" t="s">
        <v>175</v>
      </c>
      <c r="AU97" s="253" t="s">
        <v>81</v>
      </c>
      <c r="AV97" s="14" t="s">
        <v>81</v>
      </c>
      <c r="AW97" s="14" t="s">
        <v>33</v>
      </c>
      <c r="AX97" s="14" t="s">
        <v>79</v>
      </c>
      <c r="AY97" s="253" t="s">
        <v>161</v>
      </c>
    </row>
    <row r="98" s="2" customFormat="1" ht="33" customHeight="1">
      <c r="A98" s="40"/>
      <c r="B98" s="41"/>
      <c r="C98" s="215" t="s">
        <v>178</v>
      </c>
      <c r="D98" s="215" t="s">
        <v>163</v>
      </c>
      <c r="E98" s="216" t="s">
        <v>179</v>
      </c>
      <c r="F98" s="217" t="s">
        <v>180</v>
      </c>
      <c r="G98" s="218" t="s">
        <v>173</v>
      </c>
      <c r="H98" s="219">
        <v>12.323</v>
      </c>
      <c r="I98" s="220"/>
      <c r="J98" s="221">
        <f>ROUND(I98*H98,2)</f>
        <v>0</v>
      </c>
      <c r="K98" s="217" t="s">
        <v>19</v>
      </c>
      <c r="L98" s="46"/>
      <c r="M98" s="222" t="s">
        <v>19</v>
      </c>
      <c r="N98" s="223" t="s">
        <v>43</v>
      </c>
      <c r="O98" s="86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6" t="s">
        <v>167</v>
      </c>
      <c r="AT98" s="226" t="s">
        <v>163</v>
      </c>
      <c r="AU98" s="226" t="s">
        <v>81</v>
      </c>
      <c r="AY98" s="19" t="s">
        <v>161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19" t="s">
        <v>79</v>
      </c>
      <c r="BK98" s="227">
        <f>ROUND(I98*H98,2)</f>
        <v>0</v>
      </c>
      <c r="BL98" s="19" t="s">
        <v>167</v>
      </c>
      <c r="BM98" s="226" t="s">
        <v>181</v>
      </c>
    </row>
    <row r="99" s="14" customFormat="1">
      <c r="A99" s="14"/>
      <c r="B99" s="243"/>
      <c r="C99" s="244"/>
      <c r="D99" s="228" t="s">
        <v>175</v>
      </c>
      <c r="E99" s="245" t="s">
        <v>122</v>
      </c>
      <c r="F99" s="246" t="s">
        <v>1070</v>
      </c>
      <c r="G99" s="244"/>
      <c r="H99" s="247">
        <v>12.323</v>
      </c>
      <c r="I99" s="248"/>
      <c r="J99" s="244"/>
      <c r="K99" s="244"/>
      <c r="L99" s="249"/>
      <c r="M99" s="250"/>
      <c r="N99" s="251"/>
      <c r="O99" s="251"/>
      <c r="P99" s="251"/>
      <c r="Q99" s="251"/>
      <c r="R99" s="251"/>
      <c r="S99" s="251"/>
      <c r="T99" s="252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3" t="s">
        <v>175</v>
      </c>
      <c r="AU99" s="253" t="s">
        <v>81</v>
      </c>
      <c r="AV99" s="14" t="s">
        <v>81</v>
      </c>
      <c r="AW99" s="14" t="s">
        <v>33</v>
      </c>
      <c r="AX99" s="14" t="s">
        <v>79</v>
      </c>
      <c r="AY99" s="253" t="s">
        <v>161</v>
      </c>
    </row>
    <row r="100" s="2" customFormat="1" ht="37.8" customHeight="1">
      <c r="A100" s="40"/>
      <c r="B100" s="41"/>
      <c r="C100" s="215" t="s">
        <v>167</v>
      </c>
      <c r="D100" s="215" t="s">
        <v>163</v>
      </c>
      <c r="E100" s="216" t="s">
        <v>183</v>
      </c>
      <c r="F100" s="217" t="s">
        <v>184</v>
      </c>
      <c r="G100" s="218" t="s">
        <v>173</v>
      </c>
      <c r="H100" s="219">
        <v>27.149999999999999</v>
      </c>
      <c r="I100" s="220"/>
      <c r="J100" s="221">
        <f>ROUND(I100*H100,2)</f>
        <v>0</v>
      </c>
      <c r="K100" s="217" t="s">
        <v>185</v>
      </c>
      <c r="L100" s="46"/>
      <c r="M100" s="222" t="s">
        <v>19</v>
      </c>
      <c r="N100" s="223" t="s">
        <v>43</v>
      </c>
      <c r="O100" s="86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6" t="s">
        <v>167</v>
      </c>
      <c r="AT100" s="226" t="s">
        <v>163</v>
      </c>
      <c r="AU100" s="226" t="s">
        <v>81</v>
      </c>
      <c r="AY100" s="19" t="s">
        <v>161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19" t="s">
        <v>79</v>
      </c>
      <c r="BK100" s="227">
        <f>ROUND(I100*H100,2)</f>
        <v>0</v>
      </c>
      <c r="BL100" s="19" t="s">
        <v>167</v>
      </c>
      <c r="BM100" s="226" t="s">
        <v>186</v>
      </c>
    </row>
    <row r="101" s="2" customFormat="1">
      <c r="A101" s="40"/>
      <c r="B101" s="41"/>
      <c r="C101" s="42"/>
      <c r="D101" s="254" t="s">
        <v>187</v>
      </c>
      <c r="E101" s="42"/>
      <c r="F101" s="255" t="s">
        <v>188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187</v>
      </c>
      <c r="AU101" s="19" t="s">
        <v>81</v>
      </c>
    </row>
    <row r="102" s="13" customFormat="1">
      <c r="A102" s="13"/>
      <c r="B102" s="233"/>
      <c r="C102" s="234"/>
      <c r="D102" s="228" t="s">
        <v>175</v>
      </c>
      <c r="E102" s="235" t="s">
        <v>19</v>
      </c>
      <c r="F102" s="236" t="s">
        <v>189</v>
      </c>
      <c r="G102" s="234"/>
      <c r="H102" s="235" t="s">
        <v>19</v>
      </c>
      <c r="I102" s="237"/>
      <c r="J102" s="234"/>
      <c r="K102" s="234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175</v>
      </c>
      <c r="AU102" s="242" t="s">
        <v>81</v>
      </c>
      <c r="AV102" s="13" t="s">
        <v>79</v>
      </c>
      <c r="AW102" s="13" t="s">
        <v>33</v>
      </c>
      <c r="AX102" s="13" t="s">
        <v>72</v>
      </c>
      <c r="AY102" s="242" t="s">
        <v>161</v>
      </c>
    </row>
    <row r="103" s="14" customFormat="1">
      <c r="A103" s="14"/>
      <c r="B103" s="243"/>
      <c r="C103" s="244"/>
      <c r="D103" s="228" t="s">
        <v>175</v>
      </c>
      <c r="E103" s="245" t="s">
        <v>19</v>
      </c>
      <c r="F103" s="246" t="s">
        <v>190</v>
      </c>
      <c r="G103" s="244"/>
      <c r="H103" s="247">
        <v>26.602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175</v>
      </c>
      <c r="AU103" s="253" t="s">
        <v>81</v>
      </c>
      <c r="AV103" s="14" t="s">
        <v>81</v>
      </c>
      <c r="AW103" s="14" t="s">
        <v>33</v>
      </c>
      <c r="AX103" s="14" t="s">
        <v>72</v>
      </c>
      <c r="AY103" s="253" t="s">
        <v>161</v>
      </c>
    </row>
    <row r="104" s="14" customFormat="1">
      <c r="A104" s="14"/>
      <c r="B104" s="243"/>
      <c r="C104" s="244"/>
      <c r="D104" s="228" t="s">
        <v>175</v>
      </c>
      <c r="E104" s="245" t="s">
        <v>19</v>
      </c>
      <c r="F104" s="246" t="s">
        <v>1071</v>
      </c>
      <c r="G104" s="244"/>
      <c r="H104" s="247">
        <v>0.54800000000000004</v>
      </c>
      <c r="I104" s="248"/>
      <c r="J104" s="244"/>
      <c r="K104" s="244"/>
      <c r="L104" s="249"/>
      <c r="M104" s="250"/>
      <c r="N104" s="251"/>
      <c r="O104" s="251"/>
      <c r="P104" s="251"/>
      <c r="Q104" s="251"/>
      <c r="R104" s="251"/>
      <c r="S104" s="251"/>
      <c r="T104" s="252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3" t="s">
        <v>175</v>
      </c>
      <c r="AU104" s="253" t="s">
        <v>81</v>
      </c>
      <c r="AV104" s="14" t="s">
        <v>81</v>
      </c>
      <c r="AW104" s="14" t="s">
        <v>33</v>
      </c>
      <c r="AX104" s="14" t="s">
        <v>72</v>
      </c>
      <c r="AY104" s="253" t="s">
        <v>161</v>
      </c>
    </row>
    <row r="105" s="15" customFormat="1">
      <c r="A105" s="15"/>
      <c r="B105" s="256"/>
      <c r="C105" s="257"/>
      <c r="D105" s="228" t="s">
        <v>175</v>
      </c>
      <c r="E105" s="258" t="s">
        <v>19</v>
      </c>
      <c r="F105" s="259" t="s">
        <v>192</v>
      </c>
      <c r="G105" s="257"/>
      <c r="H105" s="260">
        <v>27.149999999999999</v>
      </c>
      <c r="I105" s="261"/>
      <c r="J105" s="257"/>
      <c r="K105" s="257"/>
      <c r="L105" s="262"/>
      <c r="M105" s="263"/>
      <c r="N105" s="264"/>
      <c r="O105" s="264"/>
      <c r="P105" s="264"/>
      <c r="Q105" s="264"/>
      <c r="R105" s="264"/>
      <c r="S105" s="264"/>
      <c r="T105" s="26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6" t="s">
        <v>175</v>
      </c>
      <c r="AU105" s="266" t="s">
        <v>81</v>
      </c>
      <c r="AV105" s="15" t="s">
        <v>167</v>
      </c>
      <c r="AW105" s="15" t="s">
        <v>33</v>
      </c>
      <c r="AX105" s="15" t="s">
        <v>79</v>
      </c>
      <c r="AY105" s="266" t="s">
        <v>161</v>
      </c>
    </row>
    <row r="106" s="2" customFormat="1" ht="37.8" customHeight="1">
      <c r="A106" s="40"/>
      <c r="B106" s="41"/>
      <c r="C106" s="215" t="s">
        <v>193</v>
      </c>
      <c r="D106" s="215" t="s">
        <v>163</v>
      </c>
      <c r="E106" s="216" t="s">
        <v>194</v>
      </c>
      <c r="F106" s="217" t="s">
        <v>195</v>
      </c>
      <c r="G106" s="218" t="s">
        <v>173</v>
      </c>
      <c r="H106" s="219">
        <v>5.125</v>
      </c>
      <c r="I106" s="220"/>
      <c r="J106" s="221">
        <f>ROUND(I106*H106,2)</f>
        <v>0</v>
      </c>
      <c r="K106" s="217" t="s">
        <v>185</v>
      </c>
      <c r="L106" s="46"/>
      <c r="M106" s="222" t="s">
        <v>19</v>
      </c>
      <c r="N106" s="223" t="s">
        <v>43</v>
      </c>
      <c r="O106" s="86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6" t="s">
        <v>167</v>
      </c>
      <c r="AT106" s="226" t="s">
        <v>163</v>
      </c>
      <c r="AU106" s="226" t="s">
        <v>81</v>
      </c>
      <c r="AY106" s="19" t="s">
        <v>161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19" t="s">
        <v>79</v>
      </c>
      <c r="BK106" s="227">
        <f>ROUND(I106*H106,2)</f>
        <v>0</v>
      </c>
      <c r="BL106" s="19" t="s">
        <v>167</v>
      </c>
      <c r="BM106" s="226" t="s">
        <v>196</v>
      </c>
    </row>
    <row r="107" s="2" customFormat="1">
      <c r="A107" s="40"/>
      <c r="B107" s="41"/>
      <c r="C107" s="42"/>
      <c r="D107" s="254" t="s">
        <v>187</v>
      </c>
      <c r="E107" s="42"/>
      <c r="F107" s="255" t="s">
        <v>197</v>
      </c>
      <c r="G107" s="42"/>
      <c r="H107" s="42"/>
      <c r="I107" s="230"/>
      <c r="J107" s="42"/>
      <c r="K107" s="42"/>
      <c r="L107" s="46"/>
      <c r="M107" s="231"/>
      <c r="N107" s="232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187</v>
      </c>
      <c r="AU107" s="19" t="s">
        <v>81</v>
      </c>
    </row>
    <row r="108" s="13" customFormat="1">
      <c r="A108" s="13"/>
      <c r="B108" s="233"/>
      <c r="C108" s="234"/>
      <c r="D108" s="228" t="s">
        <v>175</v>
      </c>
      <c r="E108" s="235" t="s">
        <v>19</v>
      </c>
      <c r="F108" s="236" t="s">
        <v>198</v>
      </c>
      <c r="G108" s="234"/>
      <c r="H108" s="235" t="s">
        <v>19</v>
      </c>
      <c r="I108" s="237"/>
      <c r="J108" s="234"/>
      <c r="K108" s="234"/>
      <c r="L108" s="238"/>
      <c r="M108" s="239"/>
      <c r="N108" s="240"/>
      <c r="O108" s="240"/>
      <c r="P108" s="240"/>
      <c r="Q108" s="240"/>
      <c r="R108" s="240"/>
      <c r="S108" s="240"/>
      <c r="T108" s="24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2" t="s">
        <v>175</v>
      </c>
      <c r="AU108" s="242" t="s">
        <v>81</v>
      </c>
      <c r="AV108" s="13" t="s">
        <v>79</v>
      </c>
      <c r="AW108" s="13" t="s">
        <v>33</v>
      </c>
      <c r="AX108" s="13" t="s">
        <v>72</v>
      </c>
      <c r="AY108" s="242" t="s">
        <v>161</v>
      </c>
    </row>
    <row r="109" s="14" customFormat="1">
      <c r="A109" s="14"/>
      <c r="B109" s="243"/>
      <c r="C109" s="244"/>
      <c r="D109" s="228" t="s">
        <v>175</v>
      </c>
      <c r="E109" s="245" t="s">
        <v>19</v>
      </c>
      <c r="F109" s="246" t="s">
        <v>1072</v>
      </c>
      <c r="G109" s="244"/>
      <c r="H109" s="247">
        <v>5.125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3" t="s">
        <v>175</v>
      </c>
      <c r="AU109" s="253" t="s">
        <v>81</v>
      </c>
      <c r="AV109" s="14" t="s">
        <v>81</v>
      </c>
      <c r="AW109" s="14" t="s">
        <v>33</v>
      </c>
      <c r="AX109" s="14" t="s">
        <v>72</v>
      </c>
      <c r="AY109" s="253" t="s">
        <v>161</v>
      </c>
    </row>
    <row r="110" s="15" customFormat="1">
      <c r="A110" s="15"/>
      <c r="B110" s="256"/>
      <c r="C110" s="257"/>
      <c r="D110" s="228" t="s">
        <v>175</v>
      </c>
      <c r="E110" s="258" t="s">
        <v>113</v>
      </c>
      <c r="F110" s="259" t="s">
        <v>192</v>
      </c>
      <c r="G110" s="257"/>
      <c r="H110" s="260">
        <v>5.125</v>
      </c>
      <c r="I110" s="261"/>
      <c r="J110" s="257"/>
      <c r="K110" s="257"/>
      <c r="L110" s="262"/>
      <c r="M110" s="263"/>
      <c r="N110" s="264"/>
      <c r="O110" s="264"/>
      <c r="P110" s="264"/>
      <c r="Q110" s="264"/>
      <c r="R110" s="264"/>
      <c r="S110" s="264"/>
      <c r="T110" s="26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6" t="s">
        <v>175</v>
      </c>
      <c r="AU110" s="266" t="s">
        <v>81</v>
      </c>
      <c r="AV110" s="15" t="s">
        <v>167</v>
      </c>
      <c r="AW110" s="15" t="s">
        <v>33</v>
      </c>
      <c r="AX110" s="15" t="s">
        <v>79</v>
      </c>
      <c r="AY110" s="266" t="s">
        <v>161</v>
      </c>
    </row>
    <row r="111" s="2" customFormat="1" ht="37.8" customHeight="1">
      <c r="A111" s="40"/>
      <c r="B111" s="41"/>
      <c r="C111" s="215" t="s">
        <v>200</v>
      </c>
      <c r="D111" s="215" t="s">
        <v>163</v>
      </c>
      <c r="E111" s="216" t="s">
        <v>201</v>
      </c>
      <c r="F111" s="217" t="s">
        <v>202</v>
      </c>
      <c r="G111" s="218" t="s">
        <v>173</v>
      </c>
      <c r="H111" s="219">
        <v>51.25</v>
      </c>
      <c r="I111" s="220"/>
      <c r="J111" s="221">
        <f>ROUND(I111*H111,2)</f>
        <v>0</v>
      </c>
      <c r="K111" s="217" t="s">
        <v>185</v>
      </c>
      <c r="L111" s="46"/>
      <c r="M111" s="222" t="s">
        <v>19</v>
      </c>
      <c r="N111" s="223" t="s">
        <v>43</v>
      </c>
      <c r="O111" s="86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6" t="s">
        <v>167</v>
      </c>
      <c r="AT111" s="226" t="s">
        <v>163</v>
      </c>
      <c r="AU111" s="226" t="s">
        <v>81</v>
      </c>
      <c r="AY111" s="19" t="s">
        <v>161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19" t="s">
        <v>79</v>
      </c>
      <c r="BK111" s="227">
        <f>ROUND(I111*H111,2)</f>
        <v>0</v>
      </c>
      <c r="BL111" s="19" t="s">
        <v>167</v>
      </c>
      <c r="BM111" s="226" t="s">
        <v>203</v>
      </c>
    </row>
    <row r="112" s="2" customFormat="1">
      <c r="A112" s="40"/>
      <c r="B112" s="41"/>
      <c r="C112" s="42"/>
      <c r="D112" s="254" t="s">
        <v>187</v>
      </c>
      <c r="E112" s="42"/>
      <c r="F112" s="255" t="s">
        <v>204</v>
      </c>
      <c r="G112" s="42"/>
      <c r="H112" s="42"/>
      <c r="I112" s="230"/>
      <c r="J112" s="42"/>
      <c r="K112" s="42"/>
      <c r="L112" s="46"/>
      <c r="M112" s="231"/>
      <c r="N112" s="232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187</v>
      </c>
      <c r="AU112" s="19" t="s">
        <v>81</v>
      </c>
    </row>
    <row r="113" s="13" customFormat="1">
      <c r="A113" s="13"/>
      <c r="B113" s="233"/>
      <c r="C113" s="234"/>
      <c r="D113" s="228" t="s">
        <v>175</v>
      </c>
      <c r="E113" s="235" t="s">
        <v>19</v>
      </c>
      <c r="F113" s="236" t="s">
        <v>198</v>
      </c>
      <c r="G113" s="234"/>
      <c r="H113" s="235" t="s">
        <v>19</v>
      </c>
      <c r="I113" s="237"/>
      <c r="J113" s="234"/>
      <c r="K113" s="234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175</v>
      </c>
      <c r="AU113" s="242" t="s">
        <v>81</v>
      </c>
      <c r="AV113" s="13" t="s">
        <v>79</v>
      </c>
      <c r="AW113" s="13" t="s">
        <v>33</v>
      </c>
      <c r="AX113" s="13" t="s">
        <v>72</v>
      </c>
      <c r="AY113" s="242" t="s">
        <v>161</v>
      </c>
    </row>
    <row r="114" s="14" customFormat="1">
      <c r="A114" s="14"/>
      <c r="B114" s="243"/>
      <c r="C114" s="244"/>
      <c r="D114" s="228" t="s">
        <v>175</v>
      </c>
      <c r="E114" s="245" t="s">
        <v>19</v>
      </c>
      <c r="F114" s="246" t="s">
        <v>1072</v>
      </c>
      <c r="G114" s="244"/>
      <c r="H114" s="247">
        <v>5.125</v>
      </c>
      <c r="I114" s="248"/>
      <c r="J114" s="244"/>
      <c r="K114" s="244"/>
      <c r="L114" s="249"/>
      <c r="M114" s="250"/>
      <c r="N114" s="251"/>
      <c r="O114" s="251"/>
      <c r="P114" s="251"/>
      <c r="Q114" s="251"/>
      <c r="R114" s="251"/>
      <c r="S114" s="251"/>
      <c r="T114" s="25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3" t="s">
        <v>175</v>
      </c>
      <c r="AU114" s="253" t="s">
        <v>81</v>
      </c>
      <c r="AV114" s="14" t="s">
        <v>81</v>
      </c>
      <c r="AW114" s="14" t="s">
        <v>33</v>
      </c>
      <c r="AX114" s="14" t="s">
        <v>72</v>
      </c>
      <c r="AY114" s="253" t="s">
        <v>161</v>
      </c>
    </row>
    <row r="115" s="15" customFormat="1">
      <c r="A115" s="15"/>
      <c r="B115" s="256"/>
      <c r="C115" s="257"/>
      <c r="D115" s="228" t="s">
        <v>175</v>
      </c>
      <c r="E115" s="258" t="s">
        <v>19</v>
      </c>
      <c r="F115" s="259" t="s">
        <v>192</v>
      </c>
      <c r="G115" s="257"/>
      <c r="H115" s="260">
        <v>5.125</v>
      </c>
      <c r="I115" s="261"/>
      <c r="J115" s="257"/>
      <c r="K115" s="257"/>
      <c r="L115" s="262"/>
      <c r="M115" s="263"/>
      <c r="N115" s="264"/>
      <c r="O115" s="264"/>
      <c r="P115" s="264"/>
      <c r="Q115" s="264"/>
      <c r="R115" s="264"/>
      <c r="S115" s="264"/>
      <c r="T115" s="26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6" t="s">
        <v>175</v>
      </c>
      <c r="AU115" s="266" t="s">
        <v>81</v>
      </c>
      <c r="AV115" s="15" t="s">
        <v>167</v>
      </c>
      <c r="AW115" s="15" t="s">
        <v>33</v>
      </c>
      <c r="AX115" s="15" t="s">
        <v>79</v>
      </c>
      <c r="AY115" s="266" t="s">
        <v>161</v>
      </c>
    </row>
    <row r="116" s="14" customFormat="1">
      <c r="A116" s="14"/>
      <c r="B116" s="243"/>
      <c r="C116" s="244"/>
      <c r="D116" s="228" t="s">
        <v>175</v>
      </c>
      <c r="E116" s="244"/>
      <c r="F116" s="246" t="s">
        <v>1073</v>
      </c>
      <c r="G116" s="244"/>
      <c r="H116" s="247">
        <v>51.25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3" t="s">
        <v>175</v>
      </c>
      <c r="AU116" s="253" t="s">
        <v>81</v>
      </c>
      <c r="AV116" s="14" t="s">
        <v>81</v>
      </c>
      <c r="AW116" s="14" t="s">
        <v>4</v>
      </c>
      <c r="AX116" s="14" t="s">
        <v>79</v>
      </c>
      <c r="AY116" s="253" t="s">
        <v>161</v>
      </c>
    </row>
    <row r="117" s="2" customFormat="1" ht="37.8" customHeight="1">
      <c r="A117" s="40"/>
      <c r="B117" s="41"/>
      <c r="C117" s="215" t="s">
        <v>206</v>
      </c>
      <c r="D117" s="215" t="s">
        <v>163</v>
      </c>
      <c r="E117" s="216" t="s">
        <v>207</v>
      </c>
      <c r="F117" s="217" t="s">
        <v>208</v>
      </c>
      <c r="G117" s="218" t="s">
        <v>173</v>
      </c>
      <c r="H117" s="219">
        <v>5.673</v>
      </c>
      <c r="I117" s="220"/>
      <c r="J117" s="221">
        <f>ROUND(I117*H117,2)</f>
        <v>0</v>
      </c>
      <c r="K117" s="217" t="s">
        <v>185</v>
      </c>
      <c r="L117" s="46"/>
      <c r="M117" s="222" t="s">
        <v>19</v>
      </c>
      <c r="N117" s="223" t="s">
        <v>43</v>
      </c>
      <c r="O117" s="86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6" t="s">
        <v>167</v>
      </c>
      <c r="AT117" s="226" t="s">
        <v>163</v>
      </c>
      <c r="AU117" s="226" t="s">
        <v>81</v>
      </c>
      <c r="AY117" s="19" t="s">
        <v>161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19" t="s">
        <v>79</v>
      </c>
      <c r="BK117" s="227">
        <f>ROUND(I117*H117,2)</f>
        <v>0</v>
      </c>
      <c r="BL117" s="19" t="s">
        <v>167</v>
      </c>
      <c r="BM117" s="226" t="s">
        <v>209</v>
      </c>
    </row>
    <row r="118" s="2" customFormat="1">
      <c r="A118" s="40"/>
      <c r="B118" s="41"/>
      <c r="C118" s="42"/>
      <c r="D118" s="254" t="s">
        <v>187</v>
      </c>
      <c r="E118" s="42"/>
      <c r="F118" s="255" t="s">
        <v>210</v>
      </c>
      <c r="G118" s="42"/>
      <c r="H118" s="42"/>
      <c r="I118" s="230"/>
      <c r="J118" s="42"/>
      <c r="K118" s="42"/>
      <c r="L118" s="46"/>
      <c r="M118" s="231"/>
      <c r="N118" s="232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187</v>
      </c>
      <c r="AU118" s="19" t="s">
        <v>81</v>
      </c>
    </row>
    <row r="119" s="14" customFormat="1">
      <c r="A119" s="14"/>
      <c r="B119" s="243"/>
      <c r="C119" s="244"/>
      <c r="D119" s="228" t="s">
        <v>175</v>
      </c>
      <c r="E119" s="245" t="s">
        <v>116</v>
      </c>
      <c r="F119" s="246" t="s">
        <v>921</v>
      </c>
      <c r="G119" s="244"/>
      <c r="H119" s="247">
        <v>5.673</v>
      </c>
      <c r="I119" s="248"/>
      <c r="J119" s="244"/>
      <c r="K119" s="244"/>
      <c r="L119" s="249"/>
      <c r="M119" s="250"/>
      <c r="N119" s="251"/>
      <c r="O119" s="251"/>
      <c r="P119" s="251"/>
      <c r="Q119" s="251"/>
      <c r="R119" s="251"/>
      <c r="S119" s="251"/>
      <c r="T119" s="25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3" t="s">
        <v>175</v>
      </c>
      <c r="AU119" s="253" t="s">
        <v>81</v>
      </c>
      <c r="AV119" s="14" t="s">
        <v>81</v>
      </c>
      <c r="AW119" s="14" t="s">
        <v>33</v>
      </c>
      <c r="AX119" s="14" t="s">
        <v>79</v>
      </c>
      <c r="AY119" s="253" t="s">
        <v>161</v>
      </c>
    </row>
    <row r="120" s="2" customFormat="1" ht="37.8" customHeight="1">
      <c r="A120" s="40"/>
      <c r="B120" s="41"/>
      <c r="C120" s="215" t="s">
        <v>212</v>
      </c>
      <c r="D120" s="215" t="s">
        <v>163</v>
      </c>
      <c r="E120" s="216" t="s">
        <v>213</v>
      </c>
      <c r="F120" s="217" t="s">
        <v>214</v>
      </c>
      <c r="G120" s="218" t="s">
        <v>173</v>
      </c>
      <c r="H120" s="219">
        <v>5.673</v>
      </c>
      <c r="I120" s="220"/>
      <c r="J120" s="221">
        <f>ROUND(I120*H120,2)</f>
        <v>0</v>
      </c>
      <c r="K120" s="217" t="s">
        <v>185</v>
      </c>
      <c r="L120" s="46"/>
      <c r="M120" s="222" t="s">
        <v>19</v>
      </c>
      <c r="N120" s="223" t="s">
        <v>43</v>
      </c>
      <c r="O120" s="86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6" t="s">
        <v>167</v>
      </c>
      <c r="AT120" s="226" t="s">
        <v>163</v>
      </c>
      <c r="AU120" s="226" t="s">
        <v>81</v>
      </c>
      <c r="AY120" s="19" t="s">
        <v>161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19" t="s">
        <v>79</v>
      </c>
      <c r="BK120" s="227">
        <f>ROUND(I120*H120,2)</f>
        <v>0</v>
      </c>
      <c r="BL120" s="19" t="s">
        <v>167</v>
      </c>
      <c r="BM120" s="226" t="s">
        <v>215</v>
      </c>
    </row>
    <row r="121" s="2" customFormat="1">
      <c r="A121" s="40"/>
      <c r="B121" s="41"/>
      <c r="C121" s="42"/>
      <c r="D121" s="254" t="s">
        <v>187</v>
      </c>
      <c r="E121" s="42"/>
      <c r="F121" s="255" t="s">
        <v>216</v>
      </c>
      <c r="G121" s="42"/>
      <c r="H121" s="42"/>
      <c r="I121" s="230"/>
      <c r="J121" s="42"/>
      <c r="K121" s="42"/>
      <c r="L121" s="46"/>
      <c r="M121" s="231"/>
      <c r="N121" s="232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187</v>
      </c>
      <c r="AU121" s="19" t="s">
        <v>81</v>
      </c>
    </row>
    <row r="122" s="14" customFormat="1">
      <c r="A122" s="14"/>
      <c r="B122" s="243"/>
      <c r="C122" s="244"/>
      <c r="D122" s="228" t="s">
        <v>175</v>
      </c>
      <c r="E122" s="245" t="s">
        <v>19</v>
      </c>
      <c r="F122" s="246" t="s">
        <v>921</v>
      </c>
      <c r="G122" s="244"/>
      <c r="H122" s="247">
        <v>5.673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175</v>
      </c>
      <c r="AU122" s="253" t="s">
        <v>81</v>
      </c>
      <c r="AV122" s="14" t="s">
        <v>81</v>
      </c>
      <c r="AW122" s="14" t="s">
        <v>33</v>
      </c>
      <c r="AX122" s="14" t="s">
        <v>79</v>
      </c>
      <c r="AY122" s="253" t="s">
        <v>161</v>
      </c>
    </row>
    <row r="123" s="2" customFormat="1" ht="24.15" customHeight="1">
      <c r="A123" s="40"/>
      <c r="B123" s="41"/>
      <c r="C123" s="215" t="s">
        <v>217</v>
      </c>
      <c r="D123" s="215" t="s">
        <v>163</v>
      </c>
      <c r="E123" s="216" t="s">
        <v>218</v>
      </c>
      <c r="F123" s="217" t="s">
        <v>219</v>
      </c>
      <c r="G123" s="218" t="s">
        <v>173</v>
      </c>
      <c r="H123" s="219">
        <v>13.849</v>
      </c>
      <c r="I123" s="220"/>
      <c r="J123" s="221">
        <f>ROUND(I123*H123,2)</f>
        <v>0</v>
      </c>
      <c r="K123" s="217" t="s">
        <v>185</v>
      </c>
      <c r="L123" s="46"/>
      <c r="M123" s="222" t="s">
        <v>19</v>
      </c>
      <c r="N123" s="223" t="s">
        <v>43</v>
      </c>
      <c r="O123" s="86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6" t="s">
        <v>167</v>
      </c>
      <c r="AT123" s="226" t="s">
        <v>163</v>
      </c>
      <c r="AU123" s="226" t="s">
        <v>81</v>
      </c>
      <c r="AY123" s="19" t="s">
        <v>161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9" t="s">
        <v>79</v>
      </c>
      <c r="BK123" s="227">
        <f>ROUND(I123*H123,2)</f>
        <v>0</v>
      </c>
      <c r="BL123" s="19" t="s">
        <v>167</v>
      </c>
      <c r="BM123" s="226" t="s">
        <v>220</v>
      </c>
    </row>
    <row r="124" s="2" customFormat="1">
      <c r="A124" s="40"/>
      <c r="B124" s="41"/>
      <c r="C124" s="42"/>
      <c r="D124" s="254" t="s">
        <v>187</v>
      </c>
      <c r="E124" s="42"/>
      <c r="F124" s="255" t="s">
        <v>221</v>
      </c>
      <c r="G124" s="42"/>
      <c r="H124" s="42"/>
      <c r="I124" s="230"/>
      <c r="J124" s="42"/>
      <c r="K124" s="42"/>
      <c r="L124" s="46"/>
      <c r="M124" s="231"/>
      <c r="N124" s="232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187</v>
      </c>
      <c r="AU124" s="19" t="s">
        <v>81</v>
      </c>
    </row>
    <row r="125" s="13" customFormat="1">
      <c r="A125" s="13"/>
      <c r="B125" s="233"/>
      <c r="C125" s="234"/>
      <c r="D125" s="228" t="s">
        <v>175</v>
      </c>
      <c r="E125" s="235" t="s">
        <v>19</v>
      </c>
      <c r="F125" s="236" t="s">
        <v>222</v>
      </c>
      <c r="G125" s="234"/>
      <c r="H125" s="235" t="s">
        <v>19</v>
      </c>
      <c r="I125" s="237"/>
      <c r="J125" s="234"/>
      <c r="K125" s="234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175</v>
      </c>
      <c r="AU125" s="242" t="s">
        <v>81</v>
      </c>
      <c r="AV125" s="13" t="s">
        <v>79</v>
      </c>
      <c r="AW125" s="13" t="s">
        <v>33</v>
      </c>
      <c r="AX125" s="13" t="s">
        <v>72</v>
      </c>
      <c r="AY125" s="242" t="s">
        <v>161</v>
      </c>
    </row>
    <row r="126" s="14" customFormat="1">
      <c r="A126" s="14"/>
      <c r="B126" s="243"/>
      <c r="C126" s="244"/>
      <c r="D126" s="228" t="s">
        <v>175</v>
      </c>
      <c r="E126" s="245" t="s">
        <v>19</v>
      </c>
      <c r="F126" s="246" t="s">
        <v>124</v>
      </c>
      <c r="G126" s="244"/>
      <c r="H126" s="247">
        <v>13.301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175</v>
      </c>
      <c r="AU126" s="253" t="s">
        <v>81</v>
      </c>
      <c r="AV126" s="14" t="s">
        <v>81</v>
      </c>
      <c r="AW126" s="14" t="s">
        <v>33</v>
      </c>
      <c r="AX126" s="14" t="s">
        <v>72</v>
      </c>
      <c r="AY126" s="253" t="s">
        <v>161</v>
      </c>
    </row>
    <row r="127" s="13" customFormat="1">
      <c r="A127" s="13"/>
      <c r="B127" s="233"/>
      <c r="C127" s="234"/>
      <c r="D127" s="228" t="s">
        <v>175</v>
      </c>
      <c r="E127" s="235" t="s">
        <v>19</v>
      </c>
      <c r="F127" s="236" t="s">
        <v>223</v>
      </c>
      <c r="G127" s="234"/>
      <c r="H127" s="235" t="s">
        <v>19</v>
      </c>
      <c r="I127" s="237"/>
      <c r="J127" s="234"/>
      <c r="K127" s="234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175</v>
      </c>
      <c r="AU127" s="242" t="s">
        <v>81</v>
      </c>
      <c r="AV127" s="13" t="s">
        <v>79</v>
      </c>
      <c r="AW127" s="13" t="s">
        <v>33</v>
      </c>
      <c r="AX127" s="13" t="s">
        <v>72</v>
      </c>
      <c r="AY127" s="242" t="s">
        <v>161</v>
      </c>
    </row>
    <row r="128" s="14" customFormat="1">
      <c r="A128" s="14"/>
      <c r="B128" s="243"/>
      <c r="C128" s="244"/>
      <c r="D128" s="228" t="s">
        <v>175</v>
      </c>
      <c r="E128" s="245" t="s">
        <v>19</v>
      </c>
      <c r="F128" s="246" t="s">
        <v>1074</v>
      </c>
      <c r="G128" s="244"/>
      <c r="H128" s="247">
        <v>0.54800000000000004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175</v>
      </c>
      <c r="AU128" s="253" t="s">
        <v>81</v>
      </c>
      <c r="AV128" s="14" t="s">
        <v>81</v>
      </c>
      <c r="AW128" s="14" t="s">
        <v>33</v>
      </c>
      <c r="AX128" s="14" t="s">
        <v>72</v>
      </c>
      <c r="AY128" s="253" t="s">
        <v>161</v>
      </c>
    </row>
    <row r="129" s="15" customFormat="1">
      <c r="A129" s="15"/>
      <c r="B129" s="256"/>
      <c r="C129" s="257"/>
      <c r="D129" s="228" t="s">
        <v>175</v>
      </c>
      <c r="E129" s="258" t="s">
        <v>19</v>
      </c>
      <c r="F129" s="259" t="s">
        <v>192</v>
      </c>
      <c r="G129" s="257"/>
      <c r="H129" s="260">
        <v>13.849</v>
      </c>
      <c r="I129" s="261"/>
      <c r="J129" s="257"/>
      <c r="K129" s="257"/>
      <c r="L129" s="262"/>
      <c r="M129" s="263"/>
      <c r="N129" s="264"/>
      <c r="O129" s="264"/>
      <c r="P129" s="264"/>
      <c r="Q129" s="264"/>
      <c r="R129" s="264"/>
      <c r="S129" s="264"/>
      <c r="T129" s="26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6" t="s">
        <v>175</v>
      </c>
      <c r="AU129" s="266" t="s">
        <v>81</v>
      </c>
      <c r="AV129" s="15" t="s">
        <v>167</v>
      </c>
      <c r="AW129" s="15" t="s">
        <v>33</v>
      </c>
      <c r="AX129" s="15" t="s">
        <v>79</v>
      </c>
      <c r="AY129" s="266" t="s">
        <v>161</v>
      </c>
    </row>
    <row r="130" s="2" customFormat="1" ht="24.15" customHeight="1">
      <c r="A130" s="40"/>
      <c r="B130" s="41"/>
      <c r="C130" s="215" t="s">
        <v>225</v>
      </c>
      <c r="D130" s="215" t="s">
        <v>163</v>
      </c>
      <c r="E130" s="216" t="s">
        <v>226</v>
      </c>
      <c r="F130" s="217" t="s">
        <v>227</v>
      </c>
      <c r="G130" s="218" t="s">
        <v>228</v>
      </c>
      <c r="H130" s="219">
        <v>21.596</v>
      </c>
      <c r="I130" s="220"/>
      <c r="J130" s="221">
        <f>ROUND(I130*H130,2)</f>
        <v>0</v>
      </c>
      <c r="K130" s="217" t="s">
        <v>19</v>
      </c>
      <c r="L130" s="46"/>
      <c r="M130" s="222" t="s">
        <v>19</v>
      </c>
      <c r="N130" s="223" t="s">
        <v>43</v>
      </c>
      <c r="O130" s="86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6" t="s">
        <v>167</v>
      </c>
      <c r="AT130" s="226" t="s">
        <v>163</v>
      </c>
      <c r="AU130" s="226" t="s">
        <v>81</v>
      </c>
      <c r="AY130" s="19" t="s">
        <v>161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9" t="s">
        <v>79</v>
      </c>
      <c r="BK130" s="227">
        <f>ROUND(I130*H130,2)</f>
        <v>0</v>
      </c>
      <c r="BL130" s="19" t="s">
        <v>167</v>
      </c>
      <c r="BM130" s="226" t="s">
        <v>229</v>
      </c>
    </row>
    <row r="131" s="14" customFormat="1">
      <c r="A131" s="14"/>
      <c r="B131" s="243"/>
      <c r="C131" s="244"/>
      <c r="D131" s="228" t="s">
        <v>175</v>
      </c>
      <c r="E131" s="245" t="s">
        <v>19</v>
      </c>
      <c r="F131" s="246" t="s">
        <v>230</v>
      </c>
      <c r="G131" s="244"/>
      <c r="H131" s="247">
        <v>10.798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175</v>
      </c>
      <c r="AU131" s="253" t="s">
        <v>81</v>
      </c>
      <c r="AV131" s="14" t="s">
        <v>81</v>
      </c>
      <c r="AW131" s="14" t="s">
        <v>33</v>
      </c>
      <c r="AX131" s="14" t="s">
        <v>79</v>
      </c>
      <c r="AY131" s="253" t="s">
        <v>161</v>
      </c>
    </row>
    <row r="132" s="14" customFormat="1">
      <c r="A132" s="14"/>
      <c r="B132" s="243"/>
      <c r="C132" s="244"/>
      <c r="D132" s="228" t="s">
        <v>175</v>
      </c>
      <c r="E132" s="244"/>
      <c r="F132" s="246" t="s">
        <v>1075</v>
      </c>
      <c r="G132" s="244"/>
      <c r="H132" s="247">
        <v>21.596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175</v>
      </c>
      <c r="AU132" s="253" t="s">
        <v>81</v>
      </c>
      <c r="AV132" s="14" t="s">
        <v>81</v>
      </c>
      <c r="AW132" s="14" t="s">
        <v>4</v>
      </c>
      <c r="AX132" s="14" t="s">
        <v>79</v>
      </c>
      <c r="AY132" s="253" t="s">
        <v>161</v>
      </c>
    </row>
    <row r="133" s="2" customFormat="1" ht="24.15" customHeight="1">
      <c r="A133" s="40"/>
      <c r="B133" s="41"/>
      <c r="C133" s="215" t="s">
        <v>232</v>
      </c>
      <c r="D133" s="215" t="s">
        <v>163</v>
      </c>
      <c r="E133" s="216" t="s">
        <v>233</v>
      </c>
      <c r="F133" s="217" t="s">
        <v>234</v>
      </c>
      <c r="G133" s="218" t="s">
        <v>173</v>
      </c>
      <c r="H133" s="219">
        <v>13.301</v>
      </c>
      <c r="I133" s="220"/>
      <c r="J133" s="221">
        <f>ROUND(I133*H133,2)</f>
        <v>0</v>
      </c>
      <c r="K133" s="217" t="s">
        <v>185</v>
      </c>
      <c r="L133" s="46"/>
      <c r="M133" s="222" t="s">
        <v>19</v>
      </c>
      <c r="N133" s="223" t="s">
        <v>43</v>
      </c>
      <c r="O133" s="86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6" t="s">
        <v>167</v>
      </c>
      <c r="AT133" s="226" t="s">
        <v>163</v>
      </c>
      <c r="AU133" s="226" t="s">
        <v>81</v>
      </c>
      <c r="AY133" s="19" t="s">
        <v>161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9" t="s">
        <v>79</v>
      </c>
      <c r="BK133" s="227">
        <f>ROUND(I133*H133,2)</f>
        <v>0</v>
      </c>
      <c r="BL133" s="19" t="s">
        <v>167</v>
      </c>
      <c r="BM133" s="226" t="s">
        <v>235</v>
      </c>
    </row>
    <row r="134" s="2" customFormat="1">
      <c r="A134" s="40"/>
      <c r="B134" s="41"/>
      <c r="C134" s="42"/>
      <c r="D134" s="254" t="s">
        <v>187</v>
      </c>
      <c r="E134" s="42"/>
      <c r="F134" s="255" t="s">
        <v>236</v>
      </c>
      <c r="G134" s="42"/>
      <c r="H134" s="42"/>
      <c r="I134" s="230"/>
      <c r="J134" s="42"/>
      <c r="K134" s="42"/>
      <c r="L134" s="46"/>
      <c r="M134" s="231"/>
      <c r="N134" s="232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187</v>
      </c>
      <c r="AU134" s="19" t="s">
        <v>81</v>
      </c>
    </row>
    <row r="135" s="14" customFormat="1">
      <c r="A135" s="14"/>
      <c r="B135" s="243"/>
      <c r="C135" s="244"/>
      <c r="D135" s="228" t="s">
        <v>175</v>
      </c>
      <c r="E135" s="245" t="s">
        <v>124</v>
      </c>
      <c r="F135" s="246" t="s">
        <v>1076</v>
      </c>
      <c r="G135" s="244"/>
      <c r="H135" s="247">
        <v>13.301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175</v>
      </c>
      <c r="AU135" s="253" t="s">
        <v>81</v>
      </c>
      <c r="AV135" s="14" t="s">
        <v>81</v>
      </c>
      <c r="AW135" s="14" t="s">
        <v>33</v>
      </c>
      <c r="AX135" s="14" t="s">
        <v>79</v>
      </c>
      <c r="AY135" s="253" t="s">
        <v>161</v>
      </c>
    </row>
    <row r="136" s="2" customFormat="1" ht="24.15" customHeight="1">
      <c r="A136" s="40"/>
      <c r="B136" s="41"/>
      <c r="C136" s="215" t="s">
        <v>238</v>
      </c>
      <c r="D136" s="215" t="s">
        <v>163</v>
      </c>
      <c r="E136" s="216" t="s">
        <v>239</v>
      </c>
      <c r="F136" s="217" t="s">
        <v>240</v>
      </c>
      <c r="G136" s="218" t="s">
        <v>241</v>
      </c>
      <c r="H136" s="219">
        <v>23.739999999999998</v>
      </c>
      <c r="I136" s="220"/>
      <c r="J136" s="221">
        <f>ROUND(I136*H136,2)</f>
        <v>0</v>
      </c>
      <c r="K136" s="217" t="s">
        <v>185</v>
      </c>
      <c r="L136" s="46"/>
      <c r="M136" s="222" t="s">
        <v>19</v>
      </c>
      <c r="N136" s="223" t="s">
        <v>43</v>
      </c>
      <c r="O136" s="86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6" t="s">
        <v>167</v>
      </c>
      <c r="AT136" s="226" t="s">
        <v>163</v>
      </c>
      <c r="AU136" s="226" t="s">
        <v>81</v>
      </c>
      <c r="AY136" s="19" t="s">
        <v>161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9" t="s">
        <v>79</v>
      </c>
      <c r="BK136" s="227">
        <f>ROUND(I136*H136,2)</f>
        <v>0</v>
      </c>
      <c r="BL136" s="19" t="s">
        <v>167</v>
      </c>
      <c r="BM136" s="226" t="s">
        <v>242</v>
      </c>
    </row>
    <row r="137" s="2" customFormat="1">
      <c r="A137" s="40"/>
      <c r="B137" s="41"/>
      <c r="C137" s="42"/>
      <c r="D137" s="254" t="s">
        <v>187</v>
      </c>
      <c r="E137" s="42"/>
      <c r="F137" s="255" t="s">
        <v>243</v>
      </c>
      <c r="G137" s="42"/>
      <c r="H137" s="42"/>
      <c r="I137" s="230"/>
      <c r="J137" s="42"/>
      <c r="K137" s="42"/>
      <c r="L137" s="46"/>
      <c r="M137" s="231"/>
      <c r="N137" s="232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187</v>
      </c>
      <c r="AU137" s="19" t="s">
        <v>81</v>
      </c>
    </row>
    <row r="138" s="14" customFormat="1">
      <c r="A138" s="14"/>
      <c r="B138" s="243"/>
      <c r="C138" s="244"/>
      <c r="D138" s="228" t="s">
        <v>175</v>
      </c>
      <c r="E138" s="245" t="s">
        <v>19</v>
      </c>
      <c r="F138" s="246" t="s">
        <v>1077</v>
      </c>
      <c r="G138" s="244"/>
      <c r="H138" s="247">
        <v>23.739999999999998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175</v>
      </c>
      <c r="AU138" s="253" t="s">
        <v>81</v>
      </c>
      <c r="AV138" s="14" t="s">
        <v>81</v>
      </c>
      <c r="AW138" s="14" t="s">
        <v>33</v>
      </c>
      <c r="AX138" s="14" t="s">
        <v>79</v>
      </c>
      <c r="AY138" s="253" t="s">
        <v>161</v>
      </c>
    </row>
    <row r="139" s="2" customFormat="1" ht="16.5" customHeight="1">
      <c r="A139" s="40"/>
      <c r="B139" s="41"/>
      <c r="C139" s="267" t="s">
        <v>245</v>
      </c>
      <c r="D139" s="267" t="s">
        <v>246</v>
      </c>
      <c r="E139" s="268" t="s">
        <v>247</v>
      </c>
      <c r="F139" s="269" t="s">
        <v>248</v>
      </c>
      <c r="G139" s="270" t="s">
        <v>228</v>
      </c>
      <c r="H139" s="271">
        <v>6.4100000000000001</v>
      </c>
      <c r="I139" s="272"/>
      <c r="J139" s="273">
        <f>ROUND(I139*H139,2)</f>
        <v>0</v>
      </c>
      <c r="K139" s="269" t="s">
        <v>185</v>
      </c>
      <c r="L139" s="274"/>
      <c r="M139" s="275" t="s">
        <v>19</v>
      </c>
      <c r="N139" s="276" t="s">
        <v>43</v>
      </c>
      <c r="O139" s="86"/>
      <c r="P139" s="224">
        <f>O139*H139</f>
        <v>0</v>
      </c>
      <c r="Q139" s="224">
        <v>1</v>
      </c>
      <c r="R139" s="224">
        <f>Q139*H139</f>
        <v>6.4100000000000001</v>
      </c>
      <c r="S139" s="224">
        <v>0</v>
      </c>
      <c r="T139" s="225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6" t="s">
        <v>212</v>
      </c>
      <c r="AT139" s="226" t="s">
        <v>246</v>
      </c>
      <c r="AU139" s="226" t="s">
        <v>81</v>
      </c>
      <c r="AY139" s="19" t="s">
        <v>161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9" t="s">
        <v>79</v>
      </c>
      <c r="BK139" s="227">
        <f>ROUND(I139*H139,2)</f>
        <v>0</v>
      </c>
      <c r="BL139" s="19" t="s">
        <v>167</v>
      </c>
      <c r="BM139" s="226" t="s">
        <v>249</v>
      </c>
    </row>
    <row r="140" s="14" customFormat="1">
      <c r="A140" s="14"/>
      <c r="B140" s="243"/>
      <c r="C140" s="244"/>
      <c r="D140" s="228" t="s">
        <v>175</v>
      </c>
      <c r="E140" s="245" t="s">
        <v>19</v>
      </c>
      <c r="F140" s="246" t="s">
        <v>1078</v>
      </c>
      <c r="G140" s="244"/>
      <c r="H140" s="247">
        <v>3.5609999999999999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175</v>
      </c>
      <c r="AU140" s="253" t="s">
        <v>81</v>
      </c>
      <c r="AV140" s="14" t="s">
        <v>81</v>
      </c>
      <c r="AW140" s="14" t="s">
        <v>33</v>
      </c>
      <c r="AX140" s="14" t="s">
        <v>79</v>
      </c>
      <c r="AY140" s="253" t="s">
        <v>161</v>
      </c>
    </row>
    <row r="141" s="14" customFormat="1">
      <c r="A141" s="14"/>
      <c r="B141" s="243"/>
      <c r="C141" s="244"/>
      <c r="D141" s="228" t="s">
        <v>175</v>
      </c>
      <c r="E141" s="244"/>
      <c r="F141" s="246" t="s">
        <v>1079</v>
      </c>
      <c r="G141" s="244"/>
      <c r="H141" s="247">
        <v>6.4100000000000001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175</v>
      </c>
      <c r="AU141" s="253" t="s">
        <v>81</v>
      </c>
      <c r="AV141" s="14" t="s">
        <v>81</v>
      </c>
      <c r="AW141" s="14" t="s">
        <v>4</v>
      </c>
      <c r="AX141" s="14" t="s">
        <v>79</v>
      </c>
      <c r="AY141" s="253" t="s">
        <v>161</v>
      </c>
    </row>
    <row r="142" s="2" customFormat="1" ht="24.15" customHeight="1">
      <c r="A142" s="40"/>
      <c r="B142" s="41"/>
      <c r="C142" s="215" t="s">
        <v>252</v>
      </c>
      <c r="D142" s="215" t="s">
        <v>163</v>
      </c>
      <c r="E142" s="216" t="s">
        <v>253</v>
      </c>
      <c r="F142" s="217" t="s">
        <v>254</v>
      </c>
      <c r="G142" s="218" t="s">
        <v>241</v>
      </c>
      <c r="H142" s="219">
        <v>23.739999999999998</v>
      </c>
      <c r="I142" s="220"/>
      <c r="J142" s="221">
        <f>ROUND(I142*H142,2)</f>
        <v>0</v>
      </c>
      <c r="K142" s="217" t="s">
        <v>185</v>
      </c>
      <c r="L142" s="46"/>
      <c r="M142" s="222" t="s">
        <v>19</v>
      </c>
      <c r="N142" s="223" t="s">
        <v>43</v>
      </c>
      <c r="O142" s="86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6" t="s">
        <v>167</v>
      </c>
      <c r="AT142" s="226" t="s">
        <v>163</v>
      </c>
      <c r="AU142" s="226" t="s">
        <v>81</v>
      </c>
      <c r="AY142" s="19" t="s">
        <v>161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9" t="s">
        <v>79</v>
      </c>
      <c r="BK142" s="227">
        <f>ROUND(I142*H142,2)</f>
        <v>0</v>
      </c>
      <c r="BL142" s="19" t="s">
        <v>167</v>
      </c>
      <c r="BM142" s="226" t="s">
        <v>255</v>
      </c>
    </row>
    <row r="143" s="2" customFormat="1">
      <c r="A143" s="40"/>
      <c r="B143" s="41"/>
      <c r="C143" s="42"/>
      <c r="D143" s="254" t="s">
        <v>187</v>
      </c>
      <c r="E143" s="42"/>
      <c r="F143" s="255" t="s">
        <v>256</v>
      </c>
      <c r="G143" s="42"/>
      <c r="H143" s="42"/>
      <c r="I143" s="230"/>
      <c r="J143" s="42"/>
      <c r="K143" s="42"/>
      <c r="L143" s="46"/>
      <c r="M143" s="231"/>
      <c r="N143" s="232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187</v>
      </c>
      <c r="AU143" s="19" t="s">
        <v>81</v>
      </c>
    </row>
    <row r="144" s="2" customFormat="1" ht="16.5" customHeight="1">
      <c r="A144" s="40"/>
      <c r="B144" s="41"/>
      <c r="C144" s="267" t="s">
        <v>8</v>
      </c>
      <c r="D144" s="267" t="s">
        <v>246</v>
      </c>
      <c r="E144" s="268" t="s">
        <v>257</v>
      </c>
      <c r="F144" s="269" t="s">
        <v>258</v>
      </c>
      <c r="G144" s="270" t="s">
        <v>259</v>
      </c>
      <c r="H144" s="271">
        <v>0.47499999999999998</v>
      </c>
      <c r="I144" s="272"/>
      <c r="J144" s="273">
        <f>ROUND(I144*H144,2)</f>
        <v>0</v>
      </c>
      <c r="K144" s="269" t="s">
        <v>185</v>
      </c>
      <c r="L144" s="274"/>
      <c r="M144" s="275" t="s">
        <v>19</v>
      </c>
      <c r="N144" s="276" t="s">
        <v>43</v>
      </c>
      <c r="O144" s="86"/>
      <c r="P144" s="224">
        <f>O144*H144</f>
        <v>0</v>
      </c>
      <c r="Q144" s="224">
        <v>0.001</v>
      </c>
      <c r="R144" s="224">
        <f>Q144*H144</f>
        <v>0.000475</v>
      </c>
      <c r="S144" s="224">
        <v>0</v>
      </c>
      <c r="T144" s="225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6" t="s">
        <v>212</v>
      </c>
      <c r="AT144" s="226" t="s">
        <v>246</v>
      </c>
      <c r="AU144" s="226" t="s">
        <v>81</v>
      </c>
      <c r="AY144" s="19" t="s">
        <v>161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9" t="s">
        <v>79</v>
      </c>
      <c r="BK144" s="227">
        <f>ROUND(I144*H144,2)</f>
        <v>0</v>
      </c>
      <c r="BL144" s="19" t="s">
        <v>167</v>
      </c>
      <c r="BM144" s="226" t="s">
        <v>260</v>
      </c>
    </row>
    <row r="145" s="14" customFormat="1">
      <c r="A145" s="14"/>
      <c r="B145" s="243"/>
      <c r="C145" s="244"/>
      <c r="D145" s="228" t="s">
        <v>175</v>
      </c>
      <c r="E145" s="244"/>
      <c r="F145" s="246" t="s">
        <v>1080</v>
      </c>
      <c r="G145" s="244"/>
      <c r="H145" s="247">
        <v>0.47499999999999998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175</v>
      </c>
      <c r="AU145" s="253" t="s">
        <v>81</v>
      </c>
      <c r="AV145" s="14" t="s">
        <v>81</v>
      </c>
      <c r="AW145" s="14" t="s">
        <v>4</v>
      </c>
      <c r="AX145" s="14" t="s">
        <v>79</v>
      </c>
      <c r="AY145" s="253" t="s">
        <v>161</v>
      </c>
    </row>
    <row r="146" s="12" customFormat="1" ht="22.8" customHeight="1">
      <c r="A146" s="12"/>
      <c r="B146" s="199"/>
      <c r="C146" s="200"/>
      <c r="D146" s="201" t="s">
        <v>71</v>
      </c>
      <c r="E146" s="213" t="s">
        <v>178</v>
      </c>
      <c r="F146" s="213" t="s">
        <v>304</v>
      </c>
      <c r="G146" s="200"/>
      <c r="H146" s="200"/>
      <c r="I146" s="203"/>
      <c r="J146" s="214">
        <f>BK146</f>
        <v>0</v>
      </c>
      <c r="K146" s="200"/>
      <c r="L146" s="205"/>
      <c r="M146" s="206"/>
      <c r="N146" s="207"/>
      <c r="O146" s="207"/>
      <c r="P146" s="208">
        <f>SUM(P147:P173)</f>
        <v>0</v>
      </c>
      <c r="Q146" s="207"/>
      <c r="R146" s="208">
        <f>SUM(R147:R173)</f>
        <v>10.02514794</v>
      </c>
      <c r="S146" s="207"/>
      <c r="T146" s="209">
        <f>SUM(T147:T173)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0" t="s">
        <v>79</v>
      </c>
      <c r="AT146" s="211" t="s">
        <v>71</v>
      </c>
      <c r="AU146" s="211" t="s">
        <v>79</v>
      </c>
      <c r="AY146" s="210" t="s">
        <v>161</v>
      </c>
      <c r="BK146" s="212">
        <f>SUM(BK147:BK173)</f>
        <v>0</v>
      </c>
    </row>
    <row r="147" s="2" customFormat="1" ht="44.25" customHeight="1">
      <c r="A147" s="40"/>
      <c r="B147" s="41"/>
      <c r="C147" s="215" t="s">
        <v>263</v>
      </c>
      <c r="D147" s="215" t="s">
        <v>163</v>
      </c>
      <c r="E147" s="216" t="s">
        <v>306</v>
      </c>
      <c r="F147" s="217" t="s">
        <v>307</v>
      </c>
      <c r="G147" s="218" t="s">
        <v>173</v>
      </c>
      <c r="H147" s="219">
        <v>3.0640000000000001</v>
      </c>
      <c r="I147" s="220"/>
      <c r="J147" s="221">
        <f>ROUND(I147*H147,2)</f>
        <v>0</v>
      </c>
      <c r="K147" s="217" t="s">
        <v>185</v>
      </c>
      <c r="L147" s="46"/>
      <c r="M147" s="222" t="s">
        <v>19</v>
      </c>
      <c r="N147" s="223" t="s">
        <v>43</v>
      </c>
      <c r="O147" s="86"/>
      <c r="P147" s="224">
        <f>O147*H147</f>
        <v>0</v>
      </c>
      <c r="Q147" s="224">
        <v>3.11388</v>
      </c>
      <c r="R147" s="224">
        <f>Q147*H147</f>
        <v>9.5409283200000008</v>
      </c>
      <c r="S147" s="224">
        <v>0</v>
      </c>
      <c r="T147" s="225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6" t="s">
        <v>167</v>
      </c>
      <c r="AT147" s="226" t="s">
        <v>163</v>
      </c>
      <c r="AU147" s="226" t="s">
        <v>81</v>
      </c>
      <c r="AY147" s="19" t="s">
        <v>161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9" t="s">
        <v>79</v>
      </c>
      <c r="BK147" s="227">
        <f>ROUND(I147*H147,2)</f>
        <v>0</v>
      </c>
      <c r="BL147" s="19" t="s">
        <v>167</v>
      </c>
      <c r="BM147" s="226" t="s">
        <v>308</v>
      </c>
    </row>
    <row r="148" s="2" customFormat="1">
      <c r="A148" s="40"/>
      <c r="B148" s="41"/>
      <c r="C148" s="42"/>
      <c r="D148" s="254" t="s">
        <v>187</v>
      </c>
      <c r="E148" s="42"/>
      <c r="F148" s="255" t="s">
        <v>309</v>
      </c>
      <c r="G148" s="42"/>
      <c r="H148" s="42"/>
      <c r="I148" s="230"/>
      <c r="J148" s="42"/>
      <c r="K148" s="42"/>
      <c r="L148" s="46"/>
      <c r="M148" s="231"/>
      <c r="N148" s="232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187</v>
      </c>
      <c r="AU148" s="19" t="s">
        <v>81</v>
      </c>
    </row>
    <row r="149" s="13" customFormat="1">
      <c r="A149" s="13"/>
      <c r="B149" s="233"/>
      <c r="C149" s="234"/>
      <c r="D149" s="228" t="s">
        <v>175</v>
      </c>
      <c r="E149" s="235" t="s">
        <v>19</v>
      </c>
      <c r="F149" s="236" t="s">
        <v>310</v>
      </c>
      <c r="G149" s="234"/>
      <c r="H149" s="235" t="s">
        <v>19</v>
      </c>
      <c r="I149" s="237"/>
      <c r="J149" s="234"/>
      <c r="K149" s="234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175</v>
      </c>
      <c r="AU149" s="242" t="s">
        <v>81</v>
      </c>
      <c r="AV149" s="13" t="s">
        <v>79</v>
      </c>
      <c r="AW149" s="13" t="s">
        <v>33</v>
      </c>
      <c r="AX149" s="13" t="s">
        <v>72</v>
      </c>
      <c r="AY149" s="242" t="s">
        <v>161</v>
      </c>
    </row>
    <row r="150" s="14" customFormat="1">
      <c r="A150" s="14"/>
      <c r="B150" s="243"/>
      <c r="C150" s="244"/>
      <c r="D150" s="228" t="s">
        <v>175</v>
      </c>
      <c r="E150" s="245" t="s">
        <v>19</v>
      </c>
      <c r="F150" s="246" t="s">
        <v>1081</v>
      </c>
      <c r="G150" s="244"/>
      <c r="H150" s="247">
        <v>3.0640000000000001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175</v>
      </c>
      <c r="AU150" s="253" t="s">
        <v>81</v>
      </c>
      <c r="AV150" s="14" t="s">
        <v>81</v>
      </c>
      <c r="AW150" s="14" t="s">
        <v>33</v>
      </c>
      <c r="AX150" s="14" t="s">
        <v>79</v>
      </c>
      <c r="AY150" s="253" t="s">
        <v>161</v>
      </c>
    </row>
    <row r="151" s="2" customFormat="1" ht="37.8" customHeight="1">
      <c r="A151" s="40"/>
      <c r="B151" s="41"/>
      <c r="C151" s="215" t="s">
        <v>268</v>
      </c>
      <c r="D151" s="215" t="s">
        <v>163</v>
      </c>
      <c r="E151" s="216" t="s">
        <v>313</v>
      </c>
      <c r="F151" s="217" t="s">
        <v>314</v>
      </c>
      <c r="G151" s="218" t="s">
        <v>173</v>
      </c>
      <c r="H151" s="219">
        <v>12.061999999999999</v>
      </c>
      <c r="I151" s="220"/>
      <c r="J151" s="221">
        <f>ROUND(I151*H151,2)</f>
        <v>0</v>
      </c>
      <c r="K151" s="217" t="s">
        <v>185</v>
      </c>
      <c r="L151" s="46"/>
      <c r="M151" s="222" t="s">
        <v>19</v>
      </c>
      <c r="N151" s="223" t="s">
        <v>43</v>
      </c>
      <c r="O151" s="86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6" t="s">
        <v>167</v>
      </c>
      <c r="AT151" s="226" t="s">
        <v>163</v>
      </c>
      <c r="AU151" s="226" t="s">
        <v>81</v>
      </c>
      <c r="AY151" s="19" t="s">
        <v>161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9" t="s">
        <v>79</v>
      </c>
      <c r="BK151" s="227">
        <f>ROUND(I151*H151,2)</f>
        <v>0</v>
      </c>
      <c r="BL151" s="19" t="s">
        <v>167</v>
      </c>
      <c r="BM151" s="226" t="s">
        <v>315</v>
      </c>
    </row>
    <row r="152" s="2" customFormat="1">
      <c r="A152" s="40"/>
      <c r="B152" s="41"/>
      <c r="C152" s="42"/>
      <c r="D152" s="254" t="s">
        <v>187</v>
      </c>
      <c r="E152" s="42"/>
      <c r="F152" s="255" t="s">
        <v>316</v>
      </c>
      <c r="G152" s="42"/>
      <c r="H152" s="42"/>
      <c r="I152" s="230"/>
      <c r="J152" s="42"/>
      <c r="K152" s="42"/>
      <c r="L152" s="46"/>
      <c r="M152" s="231"/>
      <c r="N152" s="232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187</v>
      </c>
      <c r="AU152" s="19" t="s">
        <v>81</v>
      </c>
    </row>
    <row r="153" s="13" customFormat="1">
      <c r="A153" s="13"/>
      <c r="B153" s="233"/>
      <c r="C153" s="234"/>
      <c r="D153" s="228" t="s">
        <v>175</v>
      </c>
      <c r="E153" s="235" t="s">
        <v>19</v>
      </c>
      <c r="F153" s="236" t="s">
        <v>317</v>
      </c>
      <c r="G153" s="234"/>
      <c r="H153" s="235" t="s">
        <v>19</v>
      </c>
      <c r="I153" s="237"/>
      <c r="J153" s="234"/>
      <c r="K153" s="234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175</v>
      </c>
      <c r="AU153" s="242" t="s">
        <v>81</v>
      </c>
      <c r="AV153" s="13" t="s">
        <v>79</v>
      </c>
      <c r="AW153" s="13" t="s">
        <v>33</v>
      </c>
      <c r="AX153" s="13" t="s">
        <v>72</v>
      </c>
      <c r="AY153" s="242" t="s">
        <v>161</v>
      </c>
    </row>
    <row r="154" s="14" customFormat="1">
      <c r="A154" s="14"/>
      <c r="B154" s="243"/>
      <c r="C154" s="244"/>
      <c r="D154" s="228" t="s">
        <v>175</v>
      </c>
      <c r="E154" s="245" t="s">
        <v>19</v>
      </c>
      <c r="F154" s="246" t="s">
        <v>1082</v>
      </c>
      <c r="G154" s="244"/>
      <c r="H154" s="247">
        <v>7.3680000000000003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175</v>
      </c>
      <c r="AU154" s="253" t="s">
        <v>81</v>
      </c>
      <c r="AV154" s="14" t="s">
        <v>81</v>
      </c>
      <c r="AW154" s="14" t="s">
        <v>33</v>
      </c>
      <c r="AX154" s="14" t="s">
        <v>72</v>
      </c>
      <c r="AY154" s="253" t="s">
        <v>161</v>
      </c>
    </row>
    <row r="155" s="14" customFormat="1">
      <c r="A155" s="14"/>
      <c r="B155" s="243"/>
      <c r="C155" s="244"/>
      <c r="D155" s="228" t="s">
        <v>175</v>
      </c>
      <c r="E155" s="245" t="s">
        <v>19</v>
      </c>
      <c r="F155" s="246" t="s">
        <v>1083</v>
      </c>
      <c r="G155" s="244"/>
      <c r="H155" s="247">
        <v>4.694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175</v>
      </c>
      <c r="AU155" s="253" t="s">
        <v>81</v>
      </c>
      <c r="AV155" s="14" t="s">
        <v>81</v>
      </c>
      <c r="AW155" s="14" t="s">
        <v>33</v>
      </c>
      <c r="AX155" s="14" t="s">
        <v>72</v>
      </c>
      <c r="AY155" s="253" t="s">
        <v>161</v>
      </c>
    </row>
    <row r="156" s="15" customFormat="1">
      <c r="A156" s="15"/>
      <c r="B156" s="256"/>
      <c r="C156" s="257"/>
      <c r="D156" s="228" t="s">
        <v>175</v>
      </c>
      <c r="E156" s="258" t="s">
        <v>19</v>
      </c>
      <c r="F156" s="259" t="s">
        <v>192</v>
      </c>
      <c r="G156" s="257"/>
      <c r="H156" s="260">
        <v>12.061999999999999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6" t="s">
        <v>175</v>
      </c>
      <c r="AU156" s="266" t="s">
        <v>81</v>
      </c>
      <c r="AV156" s="15" t="s">
        <v>167</v>
      </c>
      <c r="AW156" s="15" t="s">
        <v>33</v>
      </c>
      <c r="AX156" s="15" t="s">
        <v>79</v>
      </c>
      <c r="AY156" s="266" t="s">
        <v>161</v>
      </c>
    </row>
    <row r="157" s="2" customFormat="1" ht="37.8" customHeight="1">
      <c r="A157" s="40"/>
      <c r="B157" s="41"/>
      <c r="C157" s="215" t="s">
        <v>275</v>
      </c>
      <c r="D157" s="215" t="s">
        <v>163</v>
      </c>
      <c r="E157" s="216" t="s">
        <v>321</v>
      </c>
      <c r="F157" s="217" t="s">
        <v>322</v>
      </c>
      <c r="G157" s="218" t="s">
        <v>241</v>
      </c>
      <c r="H157" s="219">
        <v>16.91</v>
      </c>
      <c r="I157" s="220"/>
      <c r="J157" s="221">
        <f>ROUND(I157*H157,2)</f>
        <v>0</v>
      </c>
      <c r="K157" s="217" t="s">
        <v>185</v>
      </c>
      <c r="L157" s="46"/>
      <c r="M157" s="222" t="s">
        <v>19</v>
      </c>
      <c r="N157" s="223" t="s">
        <v>43</v>
      </c>
      <c r="O157" s="86"/>
      <c r="P157" s="224">
        <f>O157*H157</f>
        <v>0</v>
      </c>
      <c r="Q157" s="224">
        <v>0.0086499999999999997</v>
      </c>
      <c r="R157" s="224">
        <f>Q157*H157</f>
        <v>0.1462715</v>
      </c>
      <c r="S157" s="224">
        <v>0</v>
      </c>
      <c r="T157" s="225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6" t="s">
        <v>167</v>
      </c>
      <c r="AT157" s="226" t="s">
        <v>163</v>
      </c>
      <c r="AU157" s="226" t="s">
        <v>81</v>
      </c>
      <c r="AY157" s="19" t="s">
        <v>161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9" t="s">
        <v>79</v>
      </c>
      <c r="BK157" s="227">
        <f>ROUND(I157*H157,2)</f>
        <v>0</v>
      </c>
      <c r="BL157" s="19" t="s">
        <v>167</v>
      </c>
      <c r="BM157" s="226" t="s">
        <v>323</v>
      </c>
    </row>
    <row r="158" s="2" customFormat="1">
      <c r="A158" s="40"/>
      <c r="B158" s="41"/>
      <c r="C158" s="42"/>
      <c r="D158" s="254" t="s">
        <v>187</v>
      </c>
      <c r="E158" s="42"/>
      <c r="F158" s="255" t="s">
        <v>324</v>
      </c>
      <c r="G158" s="42"/>
      <c r="H158" s="42"/>
      <c r="I158" s="230"/>
      <c r="J158" s="42"/>
      <c r="K158" s="42"/>
      <c r="L158" s="46"/>
      <c r="M158" s="231"/>
      <c r="N158" s="232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187</v>
      </c>
      <c r="AU158" s="19" t="s">
        <v>81</v>
      </c>
    </row>
    <row r="159" s="14" customFormat="1">
      <c r="A159" s="14"/>
      <c r="B159" s="243"/>
      <c r="C159" s="244"/>
      <c r="D159" s="228" t="s">
        <v>175</v>
      </c>
      <c r="E159" s="245" t="s">
        <v>19</v>
      </c>
      <c r="F159" s="246" t="s">
        <v>1084</v>
      </c>
      <c r="G159" s="244"/>
      <c r="H159" s="247">
        <v>9.4540000000000006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175</v>
      </c>
      <c r="AU159" s="253" t="s">
        <v>81</v>
      </c>
      <c r="AV159" s="14" t="s">
        <v>81</v>
      </c>
      <c r="AW159" s="14" t="s">
        <v>33</v>
      </c>
      <c r="AX159" s="14" t="s">
        <v>72</v>
      </c>
      <c r="AY159" s="253" t="s">
        <v>161</v>
      </c>
    </row>
    <row r="160" s="14" customFormat="1">
      <c r="A160" s="14"/>
      <c r="B160" s="243"/>
      <c r="C160" s="244"/>
      <c r="D160" s="228" t="s">
        <v>175</v>
      </c>
      <c r="E160" s="245" t="s">
        <v>19</v>
      </c>
      <c r="F160" s="246" t="s">
        <v>1085</v>
      </c>
      <c r="G160" s="244"/>
      <c r="H160" s="247">
        <v>7.4560000000000004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175</v>
      </c>
      <c r="AU160" s="253" t="s">
        <v>81</v>
      </c>
      <c r="AV160" s="14" t="s">
        <v>81</v>
      </c>
      <c r="AW160" s="14" t="s">
        <v>33</v>
      </c>
      <c r="AX160" s="14" t="s">
        <v>72</v>
      </c>
      <c r="AY160" s="253" t="s">
        <v>161</v>
      </c>
    </row>
    <row r="161" s="15" customFormat="1">
      <c r="A161" s="15"/>
      <c r="B161" s="256"/>
      <c r="C161" s="257"/>
      <c r="D161" s="228" t="s">
        <v>175</v>
      </c>
      <c r="E161" s="258" t="s">
        <v>19</v>
      </c>
      <c r="F161" s="259" t="s">
        <v>192</v>
      </c>
      <c r="G161" s="257"/>
      <c r="H161" s="260">
        <v>16.91</v>
      </c>
      <c r="I161" s="261"/>
      <c r="J161" s="257"/>
      <c r="K161" s="257"/>
      <c r="L161" s="262"/>
      <c r="M161" s="263"/>
      <c r="N161" s="264"/>
      <c r="O161" s="264"/>
      <c r="P161" s="264"/>
      <c r="Q161" s="264"/>
      <c r="R161" s="264"/>
      <c r="S161" s="264"/>
      <c r="T161" s="26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6" t="s">
        <v>175</v>
      </c>
      <c r="AU161" s="266" t="s">
        <v>81</v>
      </c>
      <c r="AV161" s="15" t="s">
        <v>167</v>
      </c>
      <c r="AW161" s="15" t="s">
        <v>33</v>
      </c>
      <c r="AX161" s="15" t="s">
        <v>79</v>
      </c>
      <c r="AY161" s="266" t="s">
        <v>161</v>
      </c>
    </row>
    <row r="162" s="2" customFormat="1" ht="37.8" customHeight="1">
      <c r="A162" s="40"/>
      <c r="B162" s="41"/>
      <c r="C162" s="215" t="s">
        <v>280</v>
      </c>
      <c r="D162" s="215" t="s">
        <v>163</v>
      </c>
      <c r="E162" s="216" t="s">
        <v>328</v>
      </c>
      <c r="F162" s="217" t="s">
        <v>329</v>
      </c>
      <c r="G162" s="218" t="s">
        <v>241</v>
      </c>
      <c r="H162" s="219">
        <v>16.91</v>
      </c>
      <c r="I162" s="220"/>
      <c r="J162" s="221">
        <f>ROUND(I162*H162,2)</f>
        <v>0</v>
      </c>
      <c r="K162" s="217" t="s">
        <v>185</v>
      </c>
      <c r="L162" s="46"/>
      <c r="M162" s="222" t="s">
        <v>19</v>
      </c>
      <c r="N162" s="223" t="s">
        <v>43</v>
      </c>
      <c r="O162" s="86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6" t="s">
        <v>167</v>
      </c>
      <c r="AT162" s="226" t="s">
        <v>163</v>
      </c>
      <c r="AU162" s="226" t="s">
        <v>81</v>
      </c>
      <c r="AY162" s="19" t="s">
        <v>161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9" t="s">
        <v>79</v>
      </c>
      <c r="BK162" s="227">
        <f>ROUND(I162*H162,2)</f>
        <v>0</v>
      </c>
      <c r="BL162" s="19" t="s">
        <v>167</v>
      </c>
      <c r="BM162" s="226" t="s">
        <v>330</v>
      </c>
    </row>
    <row r="163" s="2" customFormat="1">
      <c r="A163" s="40"/>
      <c r="B163" s="41"/>
      <c r="C163" s="42"/>
      <c r="D163" s="254" t="s">
        <v>187</v>
      </c>
      <c r="E163" s="42"/>
      <c r="F163" s="255" t="s">
        <v>331</v>
      </c>
      <c r="G163" s="42"/>
      <c r="H163" s="42"/>
      <c r="I163" s="230"/>
      <c r="J163" s="42"/>
      <c r="K163" s="42"/>
      <c r="L163" s="46"/>
      <c r="M163" s="231"/>
      <c r="N163" s="232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187</v>
      </c>
      <c r="AU163" s="19" t="s">
        <v>81</v>
      </c>
    </row>
    <row r="164" s="2" customFormat="1" ht="44.25" customHeight="1">
      <c r="A164" s="40"/>
      <c r="B164" s="41"/>
      <c r="C164" s="215" t="s">
        <v>287</v>
      </c>
      <c r="D164" s="215" t="s">
        <v>163</v>
      </c>
      <c r="E164" s="216" t="s">
        <v>333</v>
      </c>
      <c r="F164" s="217" t="s">
        <v>334</v>
      </c>
      <c r="G164" s="218" t="s">
        <v>228</v>
      </c>
      <c r="H164" s="219">
        <v>0.039</v>
      </c>
      <c r="I164" s="220"/>
      <c r="J164" s="221">
        <f>ROUND(I164*H164,2)</f>
        <v>0</v>
      </c>
      <c r="K164" s="217" t="s">
        <v>185</v>
      </c>
      <c r="L164" s="46"/>
      <c r="M164" s="222" t="s">
        <v>19</v>
      </c>
      <c r="N164" s="223" t="s">
        <v>43</v>
      </c>
      <c r="O164" s="86"/>
      <c r="P164" s="224">
        <f>O164*H164</f>
        <v>0</v>
      </c>
      <c r="Q164" s="224">
        <v>1.09528</v>
      </c>
      <c r="R164" s="224">
        <f>Q164*H164</f>
        <v>0.042715920000000004</v>
      </c>
      <c r="S164" s="224">
        <v>0</v>
      </c>
      <c r="T164" s="225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6" t="s">
        <v>167</v>
      </c>
      <c r="AT164" s="226" t="s">
        <v>163</v>
      </c>
      <c r="AU164" s="226" t="s">
        <v>81</v>
      </c>
      <c r="AY164" s="19" t="s">
        <v>161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9" t="s">
        <v>79</v>
      </c>
      <c r="BK164" s="227">
        <f>ROUND(I164*H164,2)</f>
        <v>0</v>
      </c>
      <c r="BL164" s="19" t="s">
        <v>167</v>
      </c>
      <c r="BM164" s="226" t="s">
        <v>335</v>
      </c>
    </row>
    <row r="165" s="2" customFormat="1">
      <c r="A165" s="40"/>
      <c r="B165" s="41"/>
      <c r="C165" s="42"/>
      <c r="D165" s="254" t="s">
        <v>187</v>
      </c>
      <c r="E165" s="42"/>
      <c r="F165" s="255" t="s">
        <v>336</v>
      </c>
      <c r="G165" s="42"/>
      <c r="H165" s="42"/>
      <c r="I165" s="230"/>
      <c r="J165" s="42"/>
      <c r="K165" s="42"/>
      <c r="L165" s="46"/>
      <c r="M165" s="231"/>
      <c r="N165" s="232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187</v>
      </c>
      <c r="AU165" s="19" t="s">
        <v>81</v>
      </c>
    </row>
    <row r="166" s="13" customFormat="1">
      <c r="A166" s="13"/>
      <c r="B166" s="233"/>
      <c r="C166" s="234"/>
      <c r="D166" s="228" t="s">
        <v>175</v>
      </c>
      <c r="E166" s="235" t="s">
        <v>19</v>
      </c>
      <c r="F166" s="236" t="s">
        <v>337</v>
      </c>
      <c r="G166" s="234"/>
      <c r="H166" s="235" t="s">
        <v>19</v>
      </c>
      <c r="I166" s="237"/>
      <c r="J166" s="234"/>
      <c r="K166" s="234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175</v>
      </c>
      <c r="AU166" s="242" t="s">
        <v>81</v>
      </c>
      <c r="AV166" s="13" t="s">
        <v>79</v>
      </c>
      <c r="AW166" s="13" t="s">
        <v>33</v>
      </c>
      <c r="AX166" s="13" t="s">
        <v>72</v>
      </c>
      <c r="AY166" s="242" t="s">
        <v>161</v>
      </c>
    </row>
    <row r="167" s="14" customFormat="1">
      <c r="A167" s="14"/>
      <c r="B167" s="243"/>
      <c r="C167" s="244"/>
      <c r="D167" s="228" t="s">
        <v>175</v>
      </c>
      <c r="E167" s="245" t="s">
        <v>19</v>
      </c>
      <c r="F167" s="246" t="s">
        <v>1086</v>
      </c>
      <c r="G167" s="244"/>
      <c r="H167" s="247">
        <v>0.039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175</v>
      </c>
      <c r="AU167" s="253" t="s">
        <v>81</v>
      </c>
      <c r="AV167" s="14" t="s">
        <v>81</v>
      </c>
      <c r="AW167" s="14" t="s">
        <v>33</v>
      </c>
      <c r="AX167" s="14" t="s">
        <v>72</v>
      </c>
      <c r="AY167" s="253" t="s">
        <v>161</v>
      </c>
    </row>
    <row r="168" s="15" customFormat="1">
      <c r="A168" s="15"/>
      <c r="B168" s="256"/>
      <c r="C168" s="257"/>
      <c r="D168" s="228" t="s">
        <v>175</v>
      </c>
      <c r="E168" s="258" t="s">
        <v>19</v>
      </c>
      <c r="F168" s="259" t="s">
        <v>192</v>
      </c>
      <c r="G168" s="257"/>
      <c r="H168" s="260">
        <v>0.039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6" t="s">
        <v>175</v>
      </c>
      <c r="AU168" s="266" t="s">
        <v>81</v>
      </c>
      <c r="AV168" s="15" t="s">
        <v>167</v>
      </c>
      <c r="AW168" s="15" t="s">
        <v>33</v>
      </c>
      <c r="AX168" s="15" t="s">
        <v>79</v>
      </c>
      <c r="AY168" s="266" t="s">
        <v>161</v>
      </c>
    </row>
    <row r="169" s="2" customFormat="1" ht="44.25" customHeight="1">
      <c r="A169" s="40"/>
      <c r="B169" s="41"/>
      <c r="C169" s="215" t="s">
        <v>7</v>
      </c>
      <c r="D169" s="215" t="s">
        <v>163</v>
      </c>
      <c r="E169" s="216" t="s">
        <v>340</v>
      </c>
      <c r="F169" s="217" t="s">
        <v>341</v>
      </c>
      <c r="G169" s="218" t="s">
        <v>228</v>
      </c>
      <c r="H169" s="219">
        <v>0.28399999999999997</v>
      </c>
      <c r="I169" s="220"/>
      <c r="J169" s="221">
        <f>ROUND(I169*H169,2)</f>
        <v>0</v>
      </c>
      <c r="K169" s="217" t="s">
        <v>185</v>
      </c>
      <c r="L169" s="46"/>
      <c r="M169" s="222" t="s">
        <v>19</v>
      </c>
      <c r="N169" s="223" t="s">
        <v>43</v>
      </c>
      <c r="O169" s="86"/>
      <c r="P169" s="224">
        <f>O169*H169</f>
        <v>0</v>
      </c>
      <c r="Q169" s="224">
        <v>1.03955</v>
      </c>
      <c r="R169" s="224">
        <f>Q169*H169</f>
        <v>0.29523219999999994</v>
      </c>
      <c r="S169" s="224">
        <v>0</v>
      </c>
      <c r="T169" s="225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6" t="s">
        <v>167</v>
      </c>
      <c r="AT169" s="226" t="s">
        <v>163</v>
      </c>
      <c r="AU169" s="226" t="s">
        <v>81</v>
      </c>
      <c r="AY169" s="19" t="s">
        <v>161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9" t="s">
        <v>79</v>
      </c>
      <c r="BK169" s="227">
        <f>ROUND(I169*H169,2)</f>
        <v>0</v>
      </c>
      <c r="BL169" s="19" t="s">
        <v>167</v>
      </c>
      <c r="BM169" s="226" t="s">
        <v>342</v>
      </c>
    </row>
    <row r="170" s="2" customFormat="1">
      <c r="A170" s="40"/>
      <c r="B170" s="41"/>
      <c r="C170" s="42"/>
      <c r="D170" s="254" t="s">
        <v>187</v>
      </c>
      <c r="E170" s="42"/>
      <c r="F170" s="255" t="s">
        <v>343</v>
      </c>
      <c r="G170" s="42"/>
      <c r="H170" s="42"/>
      <c r="I170" s="230"/>
      <c r="J170" s="42"/>
      <c r="K170" s="42"/>
      <c r="L170" s="46"/>
      <c r="M170" s="231"/>
      <c r="N170" s="232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187</v>
      </c>
      <c r="AU170" s="19" t="s">
        <v>81</v>
      </c>
    </row>
    <row r="171" s="14" customFormat="1">
      <c r="A171" s="14"/>
      <c r="B171" s="243"/>
      <c r="C171" s="244"/>
      <c r="D171" s="228" t="s">
        <v>175</v>
      </c>
      <c r="E171" s="245" t="s">
        <v>19</v>
      </c>
      <c r="F171" s="246" t="s">
        <v>1087</v>
      </c>
      <c r="G171" s="244"/>
      <c r="H171" s="247">
        <v>0.20599999999999999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175</v>
      </c>
      <c r="AU171" s="253" t="s">
        <v>81</v>
      </c>
      <c r="AV171" s="14" t="s">
        <v>81</v>
      </c>
      <c r="AW171" s="14" t="s">
        <v>33</v>
      </c>
      <c r="AX171" s="14" t="s">
        <v>72</v>
      </c>
      <c r="AY171" s="253" t="s">
        <v>161</v>
      </c>
    </row>
    <row r="172" s="14" customFormat="1">
      <c r="A172" s="14"/>
      <c r="B172" s="243"/>
      <c r="C172" s="244"/>
      <c r="D172" s="228" t="s">
        <v>175</v>
      </c>
      <c r="E172" s="245" t="s">
        <v>19</v>
      </c>
      <c r="F172" s="246" t="s">
        <v>1088</v>
      </c>
      <c r="G172" s="244"/>
      <c r="H172" s="247">
        <v>0.078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175</v>
      </c>
      <c r="AU172" s="253" t="s">
        <v>81</v>
      </c>
      <c r="AV172" s="14" t="s">
        <v>81</v>
      </c>
      <c r="AW172" s="14" t="s">
        <v>33</v>
      </c>
      <c r="AX172" s="14" t="s">
        <v>72</v>
      </c>
      <c r="AY172" s="253" t="s">
        <v>161</v>
      </c>
    </row>
    <row r="173" s="15" customFormat="1">
      <c r="A173" s="15"/>
      <c r="B173" s="256"/>
      <c r="C173" s="257"/>
      <c r="D173" s="228" t="s">
        <v>175</v>
      </c>
      <c r="E173" s="258" t="s">
        <v>19</v>
      </c>
      <c r="F173" s="259" t="s">
        <v>192</v>
      </c>
      <c r="G173" s="257"/>
      <c r="H173" s="260">
        <v>0.28399999999999997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6" t="s">
        <v>175</v>
      </c>
      <c r="AU173" s="266" t="s">
        <v>81</v>
      </c>
      <c r="AV173" s="15" t="s">
        <v>167</v>
      </c>
      <c r="AW173" s="15" t="s">
        <v>33</v>
      </c>
      <c r="AX173" s="15" t="s">
        <v>79</v>
      </c>
      <c r="AY173" s="266" t="s">
        <v>161</v>
      </c>
    </row>
    <row r="174" s="12" customFormat="1" ht="22.8" customHeight="1">
      <c r="A174" s="12"/>
      <c r="B174" s="199"/>
      <c r="C174" s="200"/>
      <c r="D174" s="201" t="s">
        <v>71</v>
      </c>
      <c r="E174" s="213" t="s">
        <v>167</v>
      </c>
      <c r="F174" s="213" t="s">
        <v>346</v>
      </c>
      <c r="G174" s="200"/>
      <c r="H174" s="200"/>
      <c r="I174" s="203"/>
      <c r="J174" s="214">
        <f>BK174</f>
        <v>0</v>
      </c>
      <c r="K174" s="200"/>
      <c r="L174" s="205"/>
      <c r="M174" s="206"/>
      <c r="N174" s="207"/>
      <c r="O174" s="207"/>
      <c r="P174" s="208">
        <f>SUM(P175:P179)</f>
        <v>0</v>
      </c>
      <c r="Q174" s="207"/>
      <c r="R174" s="208">
        <f>SUM(R175:R179)</f>
        <v>4.21652</v>
      </c>
      <c r="S174" s="207"/>
      <c r="T174" s="209">
        <f>SUM(T175:T179)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0" t="s">
        <v>79</v>
      </c>
      <c r="AT174" s="211" t="s">
        <v>71</v>
      </c>
      <c r="AU174" s="211" t="s">
        <v>79</v>
      </c>
      <c r="AY174" s="210" t="s">
        <v>161</v>
      </c>
      <c r="BK174" s="212">
        <f>SUM(BK175:BK179)</f>
        <v>0</v>
      </c>
    </row>
    <row r="175" s="2" customFormat="1" ht="16.5" customHeight="1">
      <c r="A175" s="40"/>
      <c r="B175" s="41"/>
      <c r="C175" s="215" t="s">
        <v>296</v>
      </c>
      <c r="D175" s="215" t="s">
        <v>163</v>
      </c>
      <c r="E175" s="216" t="s">
        <v>348</v>
      </c>
      <c r="F175" s="217" t="s">
        <v>349</v>
      </c>
      <c r="G175" s="218" t="s">
        <v>241</v>
      </c>
      <c r="H175" s="219">
        <v>10.823</v>
      </c>
      <c r="I175" s="220"/>
      <c r="J175" s="221">
        <f>ROUND(I175*H175,2)</f>
        <v>0</v>
      </c>
      <c r="K175" s="217" t="s">
        <v>185</v>
      </c>
      <c r="L175" s="46"/>
      <c r="M175" s="222" t="s">
        <v>19</v>
      </c>
      <c r="N175" s="223" t="s">
        <v>43</v>
      </c>
      <c r="O175" s="86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6" t="s">
        <v>167</v>
      </c>
      <c r="AT175" s="226" t="s">
        <v>163</v>
      </c>
      <c r="AU175" s="226" t="s">
        <v>81</v>
      </c>
      <c r="AY175" s="19" t="s">
        <v>161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9" t="s">
        <v>79</v>
      </c>
      <c r="BK175" s="227">
        <f>ROUND(I175*H175,2)</f>
        <v>0</v>
      </c>
      <c r="BL175" s="19" t="s">
        <v>167</v>
      </c>
      <c r="BM175" s="226" t="s">
        <v>350</v>
      </c>
    </row>
    <row r="176" s="2" customFormat="1">
      <c r="A176" s="40"/>
      <c r="B176" s="41"/>
      <c r="C176" s="42"/>
      <c r="D176" s="254" t="s">
        <v>187</v>
      </c>
      <c r="E176" s="42"/>
      <c r="F176" s="255" t="s">
        <v>351</v>
      </c>
      <c r="G176" s="42"/>
      <c r="H176" s="42"/>
      <c r="I176" s="230"/>
      <c r="J176" s="42"/>
      <c r="K176" s="42"/>
      <c r="L176" s="46"/>
      <c r="M176" s="231"/>
      <c r="N176" s="232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187</v>
      </c>
      <c r="AU176" s="19" t="s">
        <v>81</v>
      </c>
    </row>
    <row r="177" s="14" customFormat="1">
      <c r="A177" s="14"/>
      <c r="B177" s="243"/>
      <c r="C177" s="244"/>
      <c r="D177" s="228" t="s">
        <v>175</v>
      </c>
      <c r="E177" s="245" t="s">
        <v>19</v>
      </c>
      <c r="F177" s="246" t="s">
        <v>1089</v>
      </c>
      <c r="G177" s="244"/>
      <c r="H177" s="247">
        <v>10.823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175</v>
      </c>
      <c r="AU177" s="253" t="s">
        <v>81</v>
      </c>
      <c r="AV177" s="14" t="s">
        <v>81</v>
      </c>
      <c r="AW177" s="14" t="s">
        <v>33</v>
      </c>
      <c r="AX177" s="14" t="s">
        <v>79</v>
      </c>
      <c r="AY177" s="253" t="s">
        <v>161</v>
      </c>
    </row>
    <row r="178" s="2" customFormat="1" ht="24.15" customHeight="1">
      <c r="A178" s="40"/>
      <c r="B178" s="41"/>
      <c r="C178" s="215" t="s">
        <v>305</v>
      </c>
      <c r="D178" s="215" t="s">
        <v>163</v>
      </c>
      <c r="E178" s="216" t="s">
        <v>354</v>
      </c>
      <c r="F178" s="217" t="s">
        <v>355</v>
      </c>
      <c r="G178" s="218" t="s">
        <v>173</v>
      </c>
      <c r="H178" s="219">
        <v>2.738</v>
      </c>
      <c r="I178" s="220"/>
      <c r="J178" s="221">
        <f>ROUND(I178*H178,2)</f>
        <v>0</v>
      </c>
      <c r="K178" s="217" t="s">
        <v>19</v>
      </c>
      <c r="L178" s="46"/>
      <c r="M178" s="222" t="s">
        <v>19</v>
      </c>
      <c r="N178" s="223" t="s">
        <v>43</v>
      </c>
      <c r="O178" s="86"/>
      <c r="P178" s="224">
        <f>O178*H178</f>
        <v>0</v>
      </c>
      <c r="Q178" s="224">
        <v>1.54</v>
      </c>
      <c r="R178" s="224">
        <f>Q178*H178</f>
        <v>4.21652</v>
      </c>
      <c r="S178" s="224">
        <v>0</v>
      </c>
      <c r="T178" s="225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6" t="s">
        <v>167</v>
      </c>
      <c r="AT178" s="226" t="s">
        <v>163</v>
      </c>
      <c r="AU178" s="226" t="s">
        <v>81</v>
      </c>
      <c r="AY178" s="19" t="s">
        <v>161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9" t="s">
        <v>79</v>
      </c>
      <c r="BK178" s="227">
        <f>ROUND(I178*H178,2)</f>
        <v>0</v>
      </c>
      <c r="BL178" s="19" t="s">
        <v>167</v>
      </c>
      <c r="BM178" s="226" t="s">
        <v>648</v>
      </c>
    </row>
    <row r="179" s="14" customFormat="1">
      <c r="A179" s="14"/>
      <c r="B179" s="243"/>
      <c r="C179" s="244"/>
      <c r="D179" s="228" t="s">
        <v>175</v>
      </c>
      <c r="E179" s="245" t="s">
        <v>19</v>
      </c>
      <c r="F179" s="246" t="s">
        <v>1090</v>
      </c>
      <c r="G179" s="244"/>
      <c r="H179" s="247">
        <v>2.738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175</v>
      </c>
      <c r="AU179" s="253" t="s">
        <v>81</v>
      </c>
      <c r="AV179" s="14" t="s">
        <v>81</v>
      </c>
      <c r="AW179" s="14" t="s">
        <v>33</v>
      </c>
      <c r="AX179" s="14" t="s">
        <v>79</v>
      </c>
      <c r="AY179" s="253" t="s">
        <v>161</v>
      </c>
    </row>
    <row r="180" s="12" customFormat="1" ht="22.8" customHeight="1">
      <c r="A180" s="12"/>
      <c r="B180" s="199"/>
      <c r="C180" s="200"/>
      <c r="D180" s="201" t="s">
        <v>71</v>
      </c>
      <c r="E180" s="213" t="s">
        <v>468</v>
      </c>
      <c r="F180" s="213" t="s">
        <v>469</v>
      </c>
      <c r="G180" s="200"/>
      <c r="H180" s="200"/>
      <c r="I180" s="203"/>
      <c r="J180" s="214">
        <f>BK180</f>
        <v>0</v>
      </c>
      <c r="K180" s="200"/>
      <c r="L180" s="205"/>
      <c r="M180" s="206"/>
      <c r="N180" s="207"/>
      <c r="O180" s="207"/>
      <c r="P180" s="208">
        <f>SUM(P181:P182)</f>
        <v>0</v>
      </c>
      <c r="Q180" s="207"/>
      <c r="R180" s="208">
        <f>SUM(R181:R182)</f>
        <v>0</v>
      </c>
      <c r="S180" s="207"/>
      <c r="T180" s="209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0" t="s">
        <v>79</v>
      </c>
      <c r="AT180" s="211" t="s">
        <v>71</v>
      </c>
      <c r="AU180" s="211" t="s">
        <v>79</v>
      </c>
      <c r="AY180" s="210" t="s">
        <v>161</v>
      </c>
      <c r="BK180" s="212">
        <f>SUM(BK181:BK182)</f>
        <v>0</v>
      </c>
    </row>
    <row r="181" s="2" customFormat="1" ht="21.75" customHeight="1">
      <c r="A181" s="40"/>
      <c r="B181" s="41"/>
      <c r="C181" s="215" t="s">
        <v>312</v>
      </c>
      <c r="D181" s="215" t="s">
        <v>163</v>
      </c>
      <c r="E181" s="216" t="s">
        <v>471</v>
      </c>
      <c r="F181" s="217" t="s">
        <v>472</v>
      </c>
      <c r="G181" s="218" t="s">
        <v>228</v>
      </c>
      <c r="H181" s="219">
        <v>39.628999999999998</v>
      </c>
      <c r="I181" s="220"/>
      <c r="J181" s="221">
        <f>ROUND(I181*H181,2)</f>
        <v>0</v>
      </c>
      <c r="K181" s="217" t="s">
        <v>185</v>
      </c>
      <c r="L181" s="46"/>
      <c r="M181" s="222" t="s">
        <v>19</v>
      </c>
      <c r="N181" s="223" t="s">
        <v>43</v>
      </c>
      <c r="O181" s="86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6" t="s">
        <v>167</v>
      </c>
      <c r="AT181" s="226" t="s">
        <v>163</v>
      </c>
      <c r="AU181" s="226" t="s">
        <v>81</v>
      </c>
      <c r="AY181" s="19" t="s">
        <v>161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9" t="s">
        <v>79</v>
      </c>
      <c r="BK181" s="227">
        <f>ROUND(I181*H181,2)</f>
        <v>0</v>
      </c>
      <c r="BL181" s="19" t="s">
        <v>167</v>
      </c>
      <c r="BM181" s="226" t="s">
        <v>473</v>
      </c>
    </row>
    <row r="182" s="2" customFormat="1">
      <c r="A182" s="40"/>
      <c r="B182" s="41"/>
      <c r="C182" s="42"/>
      <c r="D182" s="254" t="s">
        <v>187</v>
      </c>
      <c r="E182" s="42"/>
      <c r="F182" s="255" t="s">
        <v>474</v>
      </c>
      <c r="G182" s="42"/>
      <c r="H182" s="42"/>
      <c r="I182" s="230"/>
      <c r="J182" s="42"/>
      <c r="K182" s="42"/>
      <c r="L182" s="46"/>
      <c r="M182" s="280"/>
      <c r="N182" s="281"/>
      <c r="O182" s="282"/>
      <c r="P182" s="282"/>
      <c r="Q182" s="282"/>
      <c r="R182" s="282"/>
      <c r="S182" s="282"/>
      <c r="T182" s="283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187</v>
      </c>
      <c r="AU182" s="19" t="s">
        <v>81</v>
      </c>
    </row>
    <row r="183" s="2" customFormat="1" ht="6.96" customHeight="1">
      <c r="A183" s="40"/>
      <c r="B183" s="61"/>
      <c r="C183" s="62"/>
      <c r="D183" s="62"/>
      <c r="E183" s="62"/>
      <c r="F183" s="62"/>
      <c r="G183" s="62"/>
      <c r="H183" s="62"/>
      <c r="I183" s="62"/>
      <c r="J183" s="62"/>
      <c r="K183" s="62"/>
      <c r="L183" s="46"/>
      <c r="M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</row>
  </sheetData>
  <sheetProtection sheet="1" autoFilter="0" formatColumns="0" formatRows="0" objects="1" scenarios="1" spinCount="100000" saltValue="66e5YqqfjDQ44Q7VhN06Gq0RMCXcc9p8KxCh0JUkNwxYNOMBLxS5rNKaYMQqiN+qOeMTXImbLWnOPAR87oFg1Q==" hashValue="m6HykicVVXRbmz6mMDM1PuyE6r8+/+Ozbp03kwD6/R1BCQZp24q25okPxigzWAUkEOjSzToeAh7s+6nGMTtCXA==" algorithmName="SHA-512" password="CC35"/>
  <autoFilter ref="C89:K18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101" r:id="rId1" display="https://podminky.urs.cz/item/CS_URS_2024_02/162351103"/>
    <hyperlink ref="F107" r:id="rId2" display="https://podminky.urs.cz/item/CS_URS_2024_02/162751117"/>
    <hyperlink ref="F112" r:id="rId3" display="https://podminky.urs.cz/item/CS_URS_2024_02/162751119"/>
    <hyperlink ref="F118" r:id="rId4" display="https://podminky.urs.cz/item/CS_URS_2024_02/162751137"/>
    <hyperlink ref="F121" r:id="rId5" display="https://podminky.urs.cz/item/CS_URS_2024_02/162751139"/>
    <hyperlink ref="F124" r:id="rId6" display="https://podminky.urs.cz/item/CS_URS_2024_02/167151111"/>
    <hyperlink ref="F134" r:id="rId7" display="https://podminky.urs.cz/item/CS_URS_2024_02/174151101"/>
    <hyperlink ref="F137" r:id="rId8" display="https://podminky.urs.cz/item/CS_URS_2024_02/181311103"/>
    <hyperlink ref="F143" r:id="rId9" display="https://podminky.urs.cz/item/CS_URS_2024_02/181411131"/>
    <hyperlink ref="F148" r:id="rId10" display="https://podminky.urs.cz/item/CS_URS_2024_02/321213345"/>
    <hyperlink ref="F152" r:id="rId11" display="https://podminky.urs.cz/item/CS_URS_2024_02/321321116"/>
    <hyperlink ref="F158" r:id="rId12" display="https://podminky.urs.cz/item/CS_URS_2024_02/321351010"/>
    <hyperlink ref="F163" r:id="rId13" display="https://podminky.urs.cz/item/CS_URS_2024_02/321352010"/>
    <hyperlink ref="F165" r:id="rId14" display="https://podminky.urs.cz/item/CS_URS_2024_02/321366111"/>
    <hyperlink ref="F170" r:id="rId15" display="https://podminky.urs.cz/item/CS_URS_2024_02/321368211"/>
    <hyperlink ref="F176" r:id="rId16" display="https://podminky.urs.cz/item/CS_URS_2024_02/451315114"/>
    <hyperlink ref="F182" r:id="rId17" display="https://podminky.urs.cz/item/CS_URS_2024_02/998332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81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Brozany nad Ohří - Mlýnský náhon v ř. km 2,191 - 2,458</v>
      </c>
      <c r="F7" s="145"/>
      <c r="G7" s="145"/>
      <c r="H7" s="145"/>
      <c r="L7" s="22"/>
    </row>
    <row r="8" s="2" customFormat="1" ht="12" customHeight="1">
      <c r="A8" s="40"/>
      <c r="B8" s="46"/>
      <c r="C8" s="40"/>
      <c r="D8" s="145" t="s">
        <v>127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8" t="s">
        <v>1091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19</v>
      </c>
      <c r="G11" s="40"/>
      <c r="H11" s="40"/>
      <c r="I11" s="145" t="s">
        <v>20</v>
      </c>
      <c r="J11" s="135" t="s">
        <v>19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21</v>
      </c>
      <c r="E12" s="40"/>
      <c r="F12" s="135" t="s">
        <v>22</v>
      </c>
      <c r="G12" s="40"/>
      <c r="H12" s="40"/>
      <c r="I12" s="145" t="s">
        <v>23</v>
      </c>
      <c r="J12" s="149" t="str">
        <f>'Rekapitulace stavby'!AN8</f>
        <v>4. 11. 2024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25</v>
      </c>
      <c r="E14" s="40"/>
      <c r="F14" s="40"/>
      <c r="G14" s="40"/>
      <c r="H14" s="40"/>
      <c r="I14" s="145" t="s">
        <v>26</v>
      </c>
      <c r="J14" s="135" t="s">
        <v>19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5" t="s">
        <v>28</v>
      </c>
      <c r="J15" s="135" t="s">
        <v>19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29</v>
      </c>
      <c r="E17" s="40"/>
      <c r="F17" s="40"/>
      <c r="G17" s="40"/>
      <c r="H17" s="40"/>
      <c r="I17" s="145" t="s">
        <v>26</v>
      </c>
      <c r="J17" s="35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5" t="s">
        <v>28</v>
      </c>
      <c r="J18" s="35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31</v>
      </c>
      <c r="E20" s="40"/>
      <c r="F20" s="40"/>
      <c r="G20" s="40"/>
      <c r="H20" s="40"/>
      <c r="I20" s="145" t="s">
        <v>26</v>
      </c>
      <c r="J20" s="135" t="s">
        <v>19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5" t="s">
        <v>28</v>
      </c>
      <c r="J21" s="135" t="s">
        <v>19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34</v>
      </c>
      <c r="E23" s="40"/>
      <c r="F23" s="40"/>
      <c r="G23" s="40"/>
      <c r="H23" s="40"/>
      <c r="I23" s="145" t="s">
        <v>26</v>
      </c>
      <c r="J23" s="135" t="str">
        <f>IF('Rekapitulace stavby'!AN19="","",'Rekapitulace stavby'!AN19)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>Dagmar Sedláčková</v>
      </c>
      <c r="F24" s="40"/>
      <c r="G24" s="40"/>
      <c r="H24" s="40"/>
      <c r="I24" s="145" t="s">
        <v>28</v>
      </c>
      <c r="J24" s="135" t="str">
        <f>IF('Rekapitulace stavby'!AN20="","",'Rekapitulace stavby'!AN20)</f>
        <v/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36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38</v>
      </c>
      <c r="E30" s="40"/>
      <c r="F30" s="40"/>
      <c r="G30" s="40"/>
      <c r="H30" s="40"/>
      <c r="I30" s="40"/>
      <c r="J30" s="156">
        <f>ROUND(J87,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40</v>
      </c>
      <c r="G32" s="40"/>
      <c r="H32" s="40"/>
      <c r="I32" s="157" t="s">
        <v>39</v>
      </c>
      <c r="J32" s="157" t="s">
        <v>41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42</v>
      </c>
      <c r="E33" s="145" t="s">
        <v>43</v>
      </c>
      <c r="F33" s="159">
        <f>ROUND((SUM(BE87:BE212)),  2)</f>
        <v>0</v>
      </c>
      <c r="G33" s="40"/>
      <c r="H33" s="40"/>
      <c r="I33" s="160">
        <v>0.20999999999999999</v>
      </c>
      <c r="J33" s="159">
        <f>ROUND(((SUM(BE87:BE212))*I33),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44</v>
      </c>
      <c r="F34" s="159">
        <f>ROUND((SUM(BF87:BF212)),  2)</f>
        <v>0</v>
      </c>
      <c r="G34" s="40"/>
      <c r="H34" s="40"/>
      <c r="I34" s="160">
        <v>0.14999999999999999</v>
      </c>
      <c r="J34" s="159">
        <f>ROUND(((SUM(BF87:BF212))*I34),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45</v>
      </c>
      <c r="F35" s="159">
        <f>ROUND((SUM(BG87:BG212)),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46</v>
      </c>
      <c r="F36" s="159">
        <f>ROUND((SUM(BH87:BH212)),  2)</f>
        <v>0</v>
      </c>
      <c r="G36" s="40"/>
      <c r="H36" s="40"/>
      <c r="I36" s="160">
        <v>0.14999999999999999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47</v>
      </c>
      <c r="F37" s="159">
        <f>ROUND((SUM(BI87:BI212)),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48</v>
      </c>
      <c r="E39" s="163"/>
      <c r="F39" s="163"/>
      <c r="G39" s="164" t="s">
        <v>49</v>
      </c>
      <c r="H39" s="165" t="s">
        <v>50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131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2" t="str">
        <f>E7</f>
        <v>Brozany nad Ohří - Mlýnský náhon v ř. km 2,191 - 2,458</v>
      </c>
      <c r="F48" s="34"/>
      <c r="G48" s="34"/>
      <c r="H48" s="34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127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103 - SO 103 – Rekonstrukce komunikace pro pěší v dl. 181 m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Brozany nad Ohří</v>
      </c>
      <c r="G52" s="42"/>
      <c r="H52" s="42"/>
      <c r="I52" s="34" t="s">
        <v>23</v>
      </c>
      <c r="J52" s="74" t="str">
        <f>IF(J12="","",J12)</f>
        <v>4. 11. 2024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Městys Brozany nad Ohří</v>
      </c>
      <c r="G54" s="42"/>
      <c r="H54" s="42"/>
      <c r="I54" s="34" t="s">
        <v>31</v>
      </c>
      <c r="J54" s="38" t="str">
        <f>E21</f>
        <v>AZ Consult spol. s r.o.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Dagmar Sedláčková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132</v>
      </c>
      <c r="D57" s="174"/>
      <c r="E57" s="174"/>
      <c r="F57" s="174"/>
      <c r="G57" s="174"/>
      <c r="H57" s="174"/>
      <c r="I57" s="174"/>
      <c r="J57" s="175" t="s">
        <v>133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6" t="s">
        <v>70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134</v>
      </c>
    </row>
    <row r="60" s="9" customFormat="1" ht="24.96" customHeight="1">
      <c r="A60" s="9"/>
      <c r="B60" s="177"/>
      <c r="C60" s="178"/>
      <c r="D60" s="179" t="s">
        <v>135</v>
      </c>
      <c r="E60" s="180"/>
      <c r="F60" s="180"/>
      <c r="G60" s="180"/>
      <c r="H60" s="180"/>
      <c r="I60" s="180"/>
      <c r="J60" s="181">
        <f>J88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7"/>
      <c r="D61" s="184" t="s">
        <v>136</v>
      </c>
      <c r="E61" s="185"/>
      <c r="F61" s="185"/>
      <c r="G61" s="185"/>
      <c r="H61" s="185"/>
      <c r="I61" s="185"/>
      <c r="J61" s="186">
        <f>J89</f>
        <v>0</v>
      </c>
      <c r="K61" s="127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7"/>
      <c r="D62" s="184" t="s">
        <v>139</v>
      </c>
      <c r="E62" s="185"/>
      <c r="F62" s="185"/>
      <c r="G62" s="185"/>
      <c r="H62" s="185"/>
      <c r="I62" s="185"/>
      <c r="J62" s="186">
        <f>J135</f>
        <v>0</v>
      </c>
      <c r="K62" s="127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7"/>
      <c r="D63" s="184" t="s">
        <v>1092</v>
      </c>
      <c r="E63" s="185"/>
      <c r="F63" s="185"/>
      <c r="G63" s="185"/>
      <c r="H63" s="185"/>
      <c r="I63" s="185"/>
      <c r="J63" s="186">
        <f>J139</f>
        <v>0</v>
      </c>
      <c r="K63" s="127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7"/>
      <c r="D64" s="184" t="s">
        <v>140</v>
      </c>
      <c r="E64" s="185"/>
      <c r="F64" s="185"/>
      <c r="G64" s="185"/>
      <c r="H64" s="185"/>
      <c r="I64" s="185"/>
      <c r="J64" s="186">
        <f>J153</f>
        <v>0</v>
      </c>
      <c r="K64" s="127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7"/>
      <c r="D65" s="184" t="s">
        <v>1093</v>
      </c>
      <c r="E65" s="185"/>
      <c r="F65" s="185"/>
      <c r="G65" s="185"/>
      <c r="H65" s="185"/>
      <c r="I65" s="185"/>
      <c r="J65" s="186">
        <f>J162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7"/>
      <c r="D66" s="184" t="s">
        <v>142</v>
      </c>
      <c r="E66" s="185"/>
      <c r="F66" s="185"/>
      <c r="G66" s="185"/>
      <c r="H66" s="185"/>
      <c r="I66" s="185"/>
      <c r="J66" s="186">
        <f>J185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7"/>
      <c r="D67" s="184" t="s">
        <v>143</v>
      </c>
      <c r="E67" s="185"/>
      <c r="F67" s="185"/>
      <c r="G67" s="185"/>
      <c r="H67" s="185"/>
      <c r="I67" s="185"/>
      <c r="J67" s="186">
        <f>J210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146</v>
      </c>
      <c r="D74" s="42"/>
      <c r="E74" s="42"/>
      <c r="F74" s="42"/>
      <c r="G74" s="42"/>
      <c r="H74" s="42"/>
      <c r="I74" s="42"/>
      <c r="J74" s="42"/>
      <c r="K74" s="4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72" t="str">
        <f>E7</f>
        <v>Brozany nad Ohří - Mlýnský náhon v ř. km 2,191 - 2,458</v>
      </c>
      <c r="F77" s="34"/>
      <c r="G77" s="34"/>
      <c r="H77" s="34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127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SO 103 - SO 103 – Rekonstrukce komunikace pro pěší v dl. 181 m</v>
      </c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Brozany nad Ohří</v>
      </c>
      <c r="G81" s="42"/>
      <c r="H81" s="42"/>
      <c r="I81" s="34" t="s">
        <v>23</v>
      </c>
      <c r="J81" s="74" t="str">
        <f>IF(J12="","",J12)</f>
        <v>4. 11. 2024</v>
      </c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5.65" customHeight="1">
      <c r="A83" s="40"/>
      <c r="B83" s="41"/>
      <c r="C83" s="34" t="s">
        <v>25</v>
      </c>
      <c r="D83" s="42"/>
      <c r="E83" s="42"/>
      <c r="F83" s="29" t="str">
        <f>E15</f>
        <v>Městys Brozany nad Ohří</v>
      </c>
      <c r="G83" s="42"/>
      <c r="H83" s="42"/>
      <c r="I83" s="34" t="s">
        <v>31</v>
      </c>
      <c r="J83" s="38" t="str">
        <f>E21</f>
        <v>AZ Consult spol. s r.o.</v>
      </c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IF(E18="","",E18)</f>
        <v>Vyplň údaj</v>
      </c>
      <c r="G84" s="42"/>
      <c r="H84" s="42"/>
      <c r="I84" s="34" t="s">
        <v>34</v>
      </c>
      <c r="J84" s="38" t="str">
        <f>E24</f>
        <v>Dagmar Sedláčková</v>
      </c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8"/>
      <c r="B86" s="189"/>
      <c r="C86" s="190" t="s">
        <v>147</v>
      </c>
      <c r="D86" s="191" t="s">
        <v>57</v>
      </c>
      <c r="E86" s="191" t="s">
        <v>53</v>
      </c>
      <c r="F86" s="191" t="s">
        <v>54</v>
      </c>
      <c r="G86" s="191" t="s">
        <v>148</v>
      </c>
      <c r="H86" s="191" t="s">
        <v>149</v>
      </c>
      <c r="I86" s="191" t="s">
        <v>150</v>
      </c>
      <c r="J86" s="191" t="s">
        <v>133</v>
      </c>
      <c r="K86" s="192" t="s">
        <v>151</v>
      </c>
      <c r="L86" s="193"/>
      <c r="M86" s="94" t="s">
        <v>19</v>
      </c>
      <c r="N86" s="95" t="s">
        <v>42</v>
      </c>
      <c r="O86" s="95" t="s">
        <v>152</v>
      </c>
      <c r="P86" s="95" t="s">
        <v>153</v>
      </c>
      <c r="Q86" s="95" t="s">
        <v>154</v>
      </c>
      <c r="R86" s="95" t="s">
        <v>155</v>
      </c>
      <c r="S86" s="95" t="s">
        <v>156</v>
      </c>
      <c r="T86" s="96" t="s">
        <v>157</v>
      </c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</row>
    <row r="87" s="2" customFormat="1" ht="22.8" customHeight="1">
      <c r="A87" s="40"/>
      <c r="B87" s="41"/>
      <c r="C87" s="101" t="s">
        <v>158</v>
      </c>
      <c r="D87" s="42"/>
      <c r="E87" s="42"/>
      <c r="F87" s="42"/>
      <c r="G87" s="42"/>
      <c r="H87" s="42"/>
      <c r="I87" s="42"/>
      <c r="J87" s="194">
        <f>BK87</f>
        <v>0</v>
      </c>
      <c r="K87" s="42"/>
      <c r="L87" s="46"/>
      <c r="M87" s="97"/>
      <c r="N87" s="195"/>
      <c r="O87" s="98"/>
      <c r="P87" s="196">
        <f>P88</f>
        <v>0</v>
      </c>
      <c r="Q87" s="98"/>
      <c r="R87" s="196">
        <f>R88</f>
        <v>260.26009931999999</v>
      </c>
      <c r="S87" s="98"/>
      <c r="T87" s="197">
        <f>T88</f>
        <v>168.12419999999997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71</v>
      </c>
      <c r="AU87" s="19" t="s">
        <v>134</v>
      </c>
      <c r="BK87" s="198">
        <f>BK88</f>
        <v>0</v>
      </c>
    </row>
    <row r="88" s="12" customFormat="1" ht="25.92" customHeight="1">
      <c r="A88" s="12"/>
      <c r="B88" s="199"/>
      <c r="C88" s="200"/>
      <c r="D88" s="201" t="s">
        <v>71</v>
      </c>
      <c r="E88" s="202" t="s">
        <v>159</v>
      </c>
      <c r="F88" s="202" t="s">
        <v>160</v>
      </c>
      <c r="G88" s="200"/>
      <c r="H88" s="200"/>
      <c r="I88" s="203"/>
      <c r="J88" s="204">
        <f>BK88</f>
        <v>0</v>
      </c>
      <c r="K88" s="200"/>
      <c r="L88" s="205"/>
      <c r="M88" s="206"/>
      <c r="N88" s="207"/>
      <c r="O88" s="207"/>
      <c r="P88" s="208">
        <f>P89+P135+P139+P153+P162+P185+P210</f>
        <v>0</v>
      </c>
      <c r="Q88" s="207"/>
      <c r="R88" s="208">
        <f>R89+R135+R139+R153+R162+R185+R210</f>
        <v>260.26009931999999</v>
      </c>
      <c r="S88" s="207"/>
      <c r="T88" s="209">
        <f>T89+T135+T139+T153+T162+T185+T210</f>
        <v>168.12419999999997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79</v>
      </c>
      <c r="AT88" s="211" t="s">
        <v>71</v>
      </c>
      <c r="AU88" s="211" t="s">
        <v>72</v>
      </c>
      <c r="AY88" s="210" t="s">
        <v>161</v>
      </c>
      <c r="BK88" s="212">
        <f>BK89+BK135+BK139+BK153+BK162+BK185+BK210</f>
        <v>0</v>
      </c>
    </row>
    <row r="89" s="12" customFormat="1" ht="22.8" customHeight="1">
      <c r="A89" s="12"/>
      <c r="B89" s="199"/>
      <c r="C89" s="200"/>
      <c r="D89" s="201" t="s">
        <v>71</v>
      </c>
      <c r="E89" s="213" t="s">
        <v>79</v>
      </c>
      <c r="F89" s="213" t="s">
        <v>162</v>
      </c>
      <c r="G89" s="200"/>
      <c r="H89" s="200"/>
      <c r="I89" s="203"/>
      <c r="J89" s="214">
        <f>BK89</f>
        <v>0</v>
      </c>
      <c r="K89" s="200"/>
      <c r="L89" s="205"/>
      <c r="M89" s="206"/>
      <c r="N89" s="207"/>
      <c r="O89" s="207"/>
      <c r="P89" s="208">
        <f>SUM(P90:P134)</f>
        <v>0</v>
      </c>
      <c r="Q89" s="207"/>
      <c r="R89" s="208">
        <f>SUM(R90:R134)</f>
        <v>1.1200000000000001</v>
      </c>
      <c r="S89" s="207"/>
      <c r="T89" s="209">
        <f>SUM(T90:T134)</f>
        <v>166.06619999999998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79</v>
      </c>
      <c r="AT89" s="211" t="s">
        <v>71</v>
      </c>
      <c r="AU89" s="211" t="s">
        <v>79</v>
      </c>
      <c r="AY89" s="210" t="s">
        <v>161</v>
      </c>
      <c r="BK89" s="212">
        <f>SUM(BK90:BK134)</f>
        <v>0</v>
      </c>
    </row>
    <row r="90" s="2" customFormat="1" ht="33" customHeight="1">
      <c r="A90" s="40"/>
      <c r="B90" s="41"/>
      <c r="C90" s="215" t="s">
        <v>79</v>
      </c>
      <c r="D90" s="215" t="s">
        <v>163</v>
      </c>
      <c r="E90" s="216" t="s">
        <v>1094</v>
      </c>
      <c r="F90" s="217" t="s">
        <v>1095</v>
      </c>
      <c r="G90" s="218" t="s">
        <v>241</v>
      </c>
      <c r="H90" s="219">
        <v>341.69999999999999</v>
      </c>
      <c r="I90" s="220"/>
      <c r="J90" s="221">
        <f>ROUND(I90*H90,2)</f>
        <v>0</v>
      </c>
      <c r="K90" s="217" t="s">
        <v>185</v>
      </c>
      <c r="L90" s="46"/>
      <c r="M90" s="222" t="s">
        <v>19</v>
      </c>
      <c r="N90" s="223" t="s">
        <v>43</v>
      </c>
      <c r="O90" s="86"/>
      <c r="P90" s="224">
        <f>O90*H90</f>
        <v>0</v>
      </c>
      <c r="Q90" s="224">
        <v>0</v>
      </c>
      <c r="R90" s="224">
        <f>Q90*H90</f>
        <v>0</v>
      </c>
      <c r="S90" s="224">
        <v>0.28999999999999998</v>
      </c>
      <c r="T90" s="225">
        <f>S90*H90</f>
        <v>99.092999999999989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6" t="s">
        <v>167</v>
      </c>
      <c r="AT90" s="226" t="s">
        <v>163</v>
      </c>
      <c r="AU90" s="226" t="s">
        <v>81</v>
      </c>
      <c r="AY90" s="19" t="s">
        <v>161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19" t="s">
        <v>79</v>
      </c>
      <c r="BK90" s="227">
        <f>ROUND(I90*H90,2)</f>
        <v>0</v>
      </c>
      <c r="BL90" s="19" t="s">
        <v>167</v>
      </c>
      <c r="BM90" s="226" t="s">
        <v>1096</v>
      </c>
    </row>
    <row r="91" s="2" customFormat="1">
      <c r="A91" s="40"/>
      <c r="B91" s="41"/>
      <c r="C91" s="42"/>
      <c r="D91" s="254" t="s">
        <v>187</v>
      </c>
      <c r="E91" s="42"/>
      <c r="F91" s="255" t="s">
        <v>1097</v>
      </c>
      <c r="G91" s="42"/>
      <c r="H91" s="42"/>
      <c r="I91" s="230"/>
      <c r="J91" s="42"/>
      <c r="K91" s="42"/>
      <c r="L91" s="46"/>
      <c r="M91" s="231"/>
      <c r="N91" s="232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187</v>
      </c>
      <c r="AU91" s="19" t="s">
        <v>81</v>
      </c>
    </row>
    <row r="92" s="13" customFormat="1">
      <c r="A92" s="13"/>
      <c r="B92" s="233"/>
      <c r="C92" s="234"/>
      <c r="D92" s="228" t="s">
        <v>175</v>
      </c>
      <c r="E92" s="235" t="s">
        <v>19</v>
      </c>
      <c r="F92" s="236" t="s">
        <v>1098</v>
      </c>
      <c r="G92" s="234"/>
      <c r="H92" s="235" t="s">
        <v>19</v>
      </c>
      <c r="I92" s="237"/>
      <c r="J92" s="234"/>
      <c r="K92" s="234"/>
      <c r="L92" s="238"/>
      <c r="M92" s="239"/>
      <c r="N92" s="240"/>
      <c r="O92" s="240"/>
      <c r="P92" s="240"/>
      <c r="Q92" s="240"/>
      <c r="R92" s="240"/>
      <c r="S92" s="240"/>
      <c r="T92" s="241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2" t="s">
        <v>175</v>
      </c>
      <c r="AU92" s="242" t="s">
        <v>81</v>
      </c>
      <c r="AV92" s="13" t="s">
        <v>79</v>
      </c>
      <c r="AW92" s="13" t="s">
        <v>33</v>
      </c>
      <c r="AX92" s="13" t="s">
        <v>72</v>
      </c>
      <c r="AY92" s="242" t="s">
        <v>161</v>
      </c>
    </row>
    <row r="93" s="14" customFormat="1">
      <c r="A93" s="14"/>
      <c r="B93" s="243"/>
      <c r="C93" s="244"/>
      <c r="D93" s="228" t="s">
        <v>175</v>
      </c>
      <c r="E93" s="245" t="s">
        <v>19</v>
      </c>
      <c r="F93" s="246" t="s">
        <v>1099</v>
      </c>
      <c r="G93" s="244"/>
      <c r="H93" s="247">
        <v>341.69999999999999</v>
      </c>
      <c r="I93" s="248"/>
      <c r="J93" s="244"/>
      <c r="K93" s="244"/>
      <c r="L93" s="249"/>
      <c r="M93" s="250"/>
      <c r="N93" s="251"/>
      <c r="O93" s="251"/>
      <c r="P93" s="251"/>
      <c r="Q93" s="251"/>
      <c r="R93" s="251"/>
      <c r="S93" s="251"/>
      <c r="T93" s="252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3" t="s">
        <v>175</v>
      </c>
      <c r="AU93" s="253" t="s">
        <v>81</v>
      </c>
      <c r="AV93" s="14" t="s">
        <v>81</v>
      </c>
      <c r="AW93" s="14" t="s">
        <v>33</v>
      </c>
      <c r="AX93" s="14" t="s">
        <v>79</v>
      </c>
      <c r="AY93" s="253" t="s">
        <v>161</v>
      </c>
    </row>
    <row r="94" s="2" customFormat="1" ht="24.15" customHeight="1">
      <c r="A94" s="40"/>
      <c r="B94" s="41"/>
      <c r="C94" s="215" t="s">
        <v>81</v>
      </c>
      <c r="D94" s="215" t="s">
        <v>163</v>
      </c>
      <c r="E94" s="216" t="s">
        <v>1100</v>
      </c>
      <c r="F94" s="217" t="s">
        <v>1101</v>
      </c>
      <c r="G94" s="218" t="s">
        <v>241</v>
      </c>
      <c r="H94" s="219">
        <v>683.39999999999998</v>
      </c>
      <c r="I94" s="220"/>
      <c r="J94" s="221">
        <f>ROUND(I94*H94,2)</f>
        <v>0</v>
      </c>
      <c r="K94" s="217" t="s">
        <v>185</v>
      </c>
      <c r="L94" s="46"/>
      <c r="M94" s="222" t="s">
        <v>19</v>
      </c>
      <c r="N94" s="223" t="s">
        <v>43</v>
      </c>
      <c r="O94" s="86"/>
      <c r="P94" s="224">
        <f>O94*H94</f>
        <v>0</v>
      </c>
      <c r="Q94" s="224">
        <v>0</v>
      </c>
      <c r="R94" s="224">
        <f>Q94*H94</f>
        <v>0</v>
      </c>
      <c r="S94" s="224">
        <v>0.098000000000000004</v>
      </c>
      <c r="T94" s="225">
        <f>S94*H94</f>
        <v>66.973200000000006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6" t="s">
        <v>167</v>
      </c>
      <c r="AT94" s="226" t="s">
        <v>163</v>
      </c>
      <c r="AU94" s="226" t="s">
        <v>81</v>
      </c>
      <c r="AY94" s="19" t="s">
        <v>161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19" t="s">
        <v>79</v>
      </c>
      <c r="BK94" s="227">
        <f>ROUND(I94*H94,2)</f>
        <v>0</v>
      </c>
      <c r="BL94" s="19" t="s">
        <v>167</v>
      </c>
      <c r="BM94" s="226" t="s">
        <v>1102</v>
      </c>
    </row>
    <row r="95" s="2" customFormat="1">
      <c r="A95" s="40"/>
      <c r="B95" s="41"/>
      <c r="C95" s="42"/>
      <c r="D95" s="254" t="s">
        <v>187</v>
      </c>
      <c r="E95" s="42"/>
      <c r="F95" s="255" t="s">
        <v>1103</v>
      </c>
      <c r="G95" s="42"/>
      <c r="H95" s="42"/>
      <c r="I95" s="230"/>
      <c r="J95" s="42"/>
      <c r="K95" s="42"/>
      <c r="L95" s="46"/>
      <c r="M95" s="231"/>
      <c r="N95" s="232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187</v>
      </c>
      <c r="AU95" s="19" t="s">
        <v>81</v>
      </c>
    </row>
    <row r="96" s="13" customFormat="1">
      <c r="A96" s="13"/>
      <c r="B96" s="233"/>
      <c r="C96" s="234"/>
      <c r="D96" s="228" t="s">
        <v>175</v>
      </c>
      <c r="E96" s="235" t="s">
        <v>19</v>
      </c>
      <c r="F96" s="236" t="s">
        <v>1098</v>
      </c>
      <c r="G96" s="234"/>
      <c r="H96" s="235" t="s">
        <v>19</v>
      </c>
      <c r="I96" s="237"/>
      <c r="J96" s="234"/>
      <c r="K96" s="234"/>
      <c r="L96" s="238"/>
      <c r="M96" s="239"/>
      <c r="N96" s="240"/>
      <c r="O96" s="240"/>
      <c r="P96" s="240"/>
      <c r="Q96" s="240"/>
      <c r="R96" s="240"/>
      <c r="S96" s="240"/>
      <c r="T96" s="24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2" t="s">
        <v>175</v>
      </c>
      <c r="AU96" s="242" t="s">
        <v>81</v>
      </c>
      <c r="AV96" s="13" t="s">
        <v>79</v>
      </c>
      <c r="AW96" s="13" t="s">
        <v>33</v>
      </c>
      <c r="AX96" s="13" t="s">
        <v>72</v>
      </c>
      <c r="AY96" s="242" t="s">
        <v>161</v>
      </c>
    </row>
    <row r="97" s="14" customFormat="1">
      <c r="A97" s="14"/>
      <c r="B97" s="243"/>
      <c r="C97" s="244"/>
      <c r="D97" s="228" t="s">
        <v>175</v>
      </c>
      <c r="E97" s="245" t="s">
        <v>19</v>
      </c>
      <c r="F97" s="246" t="s">
        <v>1104</v>
      </c>
      <c r="G97" s="244"/>
      <c r="H97" s="247">
        <v>341.69999999999999</v>
      </c>
      <c r="I97" s="248"/>
      <c r="J97" s="244"/>
      <c r="K97" s="244"/>
      <c r="L97" s="249"/>
      <c r="M97" s="250"/>
      <c r="N97" s="251"/>
      <c r="O97" s="251"/>
      <c r="P97" s="251"/>
      <c r="Q97" s="251"/>
      <c r="R97" s="251"/>
      <c r="S97" s="251"/>
      <c r="T97" s="252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3" t="s">
        <v>175</v>
      </c>
      <c r="AU97" s="253" t="s">
        <v>81</v>
      </c>
      <c r="AV97" s="14" t="s">
        <v>81</v>
      </c>
      <c r="AW97" s="14" t="s">
        <v>33</v>
      </c>
      <c r="AX97" s="14" t="s">
        <v>72</v>
      </c>
      <c r="AY97" s="253" t="s">
        <v>161</v>
      </c>
    </row>
    <row r="98" s="14" customFormat="1">
      <c r="A98" s="14"/>
      <c r="B98" s="243"/>
      <c r="C98" s="244"/>
      <c r="D98" s="228" t="s">
        <v>175</v>
      </c>
      <c r="E98" s="245" t="s">
        <v>19</v>
      </c>
      <c r="F98" s="246" t="s">
        <v>1105</v>
      </c>
      <c r="G98" s="244"/>
      <c r="H98" s="247">
        <v>341.69999999999999</v>
      </c>
      <c r="I98" s="248"/>
      <c r="J98" s="244"/>
      <c r="K98" s="244"/>
      <c r="L98" s="249"/>
      <c r="M98" s="250"/>
      <c r="N98" s="251"/>
      <c r="O98" s="251"/>
      <c r="P98" s="251"/>
      <c r="Q98" s="251"/>
      <c r="R98" s="251"/>
      <c r="S98" s="251"/>
      <c r="T98" s="252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3" t="s">
        <v>175</v>
      </c>
      <c r="AU98" s="253" t="s">
        <v>81</v>
      </c>
      <c r="AV98" s="14" t="s">
        <v>81</v>
      </c>
      <c r="AW98" s="14" t="s">
        <v>33</v>
      </c>
      <c r="AX98" s="14" t="s">
        <v>72</v>
      </c>
      <c r="AY98" s="253" t="s">
        <v>161</v>
      </c>
    </row>
    <row r="99" s="15" customFormat="1">
      <c r="A99" s="15"/>
      <c r="B99" s="256"/>
      <c r="C99" s="257"/>
      <c r="D99" s="228" t="s">
        <v>175</v>
      </c>
      <c r="E99" s="258" t="s">
        <v>19</v>
      </c>
      <c r="F99" s="259" t="s">
        <v>192</v>
      </c>
      <c r="G99" s="257"/>
      <c r="H99" s="260">
        <v>683.39999999999998</v>
      </c>
      <c r="I99" s="261"/>
      <c r="J99" s="257"/>
      <c r="K99" s="257"/>
      <c r="L99" s="262"/>
      <c r="M99" s="263"/>
      <c r="N99" s="264"/>
      <c r="O99" s="264"/>
      <c r="P99" s="264"/>
      <c r="Q99" s="264"/>
      <c r="R99" s="264"/>
      <c r="S99" s="264"/>
      <c r="T99" s="26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66" t="s">
        <v>175</v>
      </c>
      <c r="AU99" s="266" t="s">
        <v>81</v>
      </c>
      <c r="AV99" s="15" t="s">
        <v>167</v>
      </c>
      <c r="AW99" s="15" t="s">
        <v>33</v>
      </c>
      <c r="AX99" s="15" t="s">
        <v>79</v>
      </c>
      <c r="AY99" s="266" t="s">
        <v>161</v>
      </c>
    </row>
    <row r="100" s="2" customFormat="1" ht="16.5" customHeight="1">
      <c r="A100" s="40"/>
      <c r="B100" s="41"/>
      <c r="C100" s="215" t="s">
        <v>178</v>
      </c>
      <c r="D100" s="215" t="s">
        <v>163</v>
      </c>
      <c r="E100" s="216" t="s">
        <v>1106</v>
      </c>
      <c r="F100" s="217" t="s">
        <v>1107</v>
      </c>
      <c r="G100" s="218" t="s">
        <v>173</v>
      </c>
      <c r="H100" s="219">
        <v>3.3799999999999999</v>
      </c>
      <c r="I100" s="220"/>
      <c r="J100" s="221">
        <f>ROUND(I100*H100,2)</f>
        <v>0</v>
      </c>
      <c r="K100" s="217" t="s">
        <v>185</v>
      </c>
      <c r="L100" s="46"/>
      <c r="M100" s="222" t="s">
        <v>19</v>
      </c>
      <c r="N100" s="223" t="s">
        <v>43</v>
      </c>
      <c r="O100" s="86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6" t="s">
        <v>167</v>
      </c>
      <c r="AT100" s="226" t="s">
        <v>163</v>
      </c>
      <c r="AU100" s="226" t="s">
        <v>81</v>
      </c>
      <c r="AY100" s="19" t="s">
        <v>161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19" t="s">
        <v>79</v>
      </c>
      <c r="BK100" s="227">
        <f>ROUND(I100*H100,2)</f>
        <v>0</v>
      </c>
      <c r="BL100" s="19" t="s">
        <v>167</v>
      </c>
      <c r="BM100" s="226" t="s">
        <v>1108</v>
      </c>
    </row>
    <row r="101" s="2" customFormat="1">
      <c r="A101" s="40"/>
      <c r="B101" s="41"/>
      <c r="C101" s="42"/>
      <c r="D101" s="254" t="s">
        <v>187</v>
      </c>
      <c r="E101" s="42"/>
      <c r="F101" s="255" t="s">
        <v>1109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187</v>
      </c>
      <c r="AU101" s="19" t="s">
        <v>81</v>
      </c>
    </row>
    <row r="102" s="13" customFormat="1">
      <c r="A102" s="13"/>
      <c r="B102" s="233"/>
      <c r="C102" s="234"/>
      <c r="D102" s="228" t="s">
        <v>175</v>
      </c>
      <c r="E102" s="235" t="s">
        <v>19</v>
      </c>
      <c r="F102" s="236" t="s">
        <v>1110</v>
      </c>
      <c r="G102" s="234"/>
      <c r="H102" s="235" t="s">
        <v>19</v>
      </c>
      <c r="I102" s="237"/>
      <c r="J102" s="234"/>
      <c r="K102" s="234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175</v>
      </c>
      <c r="AU102" s="242" t="s">
        <v>81</v>
      </c>
      <c r="AV102" s="13" t="s">
        <v>79</v>
      </c>
      <c r="AW102" s="13" t="s">
        <v>33</v>
      </c>
      <c r="AX102" s="13" t="s">
        <v>72</v>
      </c>
      <c r="AY102" s="242" t="s">
        <v>161</v>
      </c>
    </row>
    <row r="103" s="13" customFormat="1">
      <c r="A103" s="13"/>
      <c r="B103" s="233"/>
      <c r="C103" s="234"/>
      <c r="D103" s="228" t="s">
        <v>175</v>
      </c>
      <c r="E103" s="235" t="s">
        <v>19</v>
      </c>
      <c r="F103" s="236" t="s">
        <v>1111</v>
      </c>
      <c r="G103" s="234"/>
      <c r="H103" s="235" t="s">
        <v>19</v>
      </c>
      <c r="I103" s="237"/>
      <c r="J103" s="234"/>
      <c r="K103" s="234"/>
      <c r="L103" s="238"/>
      <c r="M103" s="239"/>
      <c r="N103" s="240"/>
      <c r="O103" s="240"/>
      <c r="P103" s="240"/>
      <c r="Q103" s="240"/>
      <c r="R103" s="240"/>
      <c r="S103" s="240"/>
      <c r="T103" s="24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2" t="s">
        <v>175</v>
      </c>
      <c r="AU103" s="242" t="s">
        <v>81</v>
      </c>
      <c r="AV103" s="13" t="s">
        <v>79</v>
      </c>
      <c r="AW103" s="13" t="s">
        <v>33</v>
      </c>
      <c r="AX103" s="13" t="s">
        <v>72</v>
      </c>
      <c r="AY103" s="242" t="s">
        <v>161</v>
      </c>
    </row>
    <row r="104" s="14" customFormat="1">
      <c r="A104" s="14"/>
      <c r="B104" s="243"/>
      <c r="C104" s="244"/>
      <c r="D104" s="228" t="s">
        <v>175</v>
      </c>
      <c r="E104" s="245" t="s">
        <v>19</v>
      </c>
      <c r="F104" s="246" t="s">
        <v>1112</v>
      </c>
      <c r="G104" s="244"/>
      <c r="H104" s="247">
        <v>2.0299999999999998</v>
      </c>
      <c r="I104" s="248"/>
      <c r="J104" s="244"/>
      <c r="K104" s="244"/>
      <c r="L104" s="249"/>
      <c r="M104" s="250"/>
      <c r="N104" s="251"/>
      <c r="O104" s="251"/>
      <c r="P104" s="251"/>
      <c r="Q104" s="251"/>
      <c r="R104" s="251"/>
      <c r="S104" s="251"/>
      <c r="T104" s="252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3" t="s">
        <v>175</v>
      </c>
      <c r="AU104" s="253" t="s">
        <v>81</v>
      </c>
      <c r="AV104" s="14" t="s">
        <v>81</v>
      </c>
      <c r="AW104" s="14" t="s">
        <v>33</v>
      </c>
      <c r="AX104" s="14" t="s">
        <v>72</v>
      </c>
      <c r="AY104" s="253" t="s">
        <v>161</v>
      </c>
    </row>
    <row r="105" s="13" customFormat="1">
      <c r="A105" s="13"/>
      <c r="B105" s="233"/>
      <c r="C105" s="234"/>
      <c r="D105" s="228" t="s">
        <v>175</v>
      </c>
      <c r="E105" s="235" t="s">
        <v>19</v>
      </c>
      <c r="F105" s="236" t="s">
        <v>1113</v>
      </c>
      <c r="G105" s="234"/>
      <c r="H105" s="235" t="s">
        <v>19</v>
      </c>
      <c r="I105" s="237"/>
      <c r="J105" s="234"/>
      <c r="K105" s="234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175</v>
      </c>
      <c r="AU105" s="242" t="s">
        <v>81</v>
      </c>
      <c r="AV105" s="13" t="s">
        <v>79</v>
      </c>
      <c r="AW105" s="13" t="s">
        <v>33</v>
      </c>
      <c r="AX105" s="13" t="s">
        <v>72</v>
      </c>
      <c r="AY105" s="242" t="s">
        <v>161</v>
      </c>
    </row>
    <row r="106" s="14" customFormat="1">
      <c r="A106" s="14"/>
      <c r="B106" s="243"/>
      <c r="C106" s="244"/>
      <c r="D106" s="228" t="s">
        <v>175</v>
      </c>
      <c r="E106" s="245" t="s">
        <v>19</v>
      </c>
      <c r="F106" s="246" t="s">
        <v>1114</v>
      </c>
      <c r="G106" s="244"/>
      <c r="H106" s="247">
        <v>1.3500000000000001</v>
      </c>
      <c r="I106" s="248"/>
      <c r="J106" s="244"/>
      <c r="K106" s="244"/>
      <c r="L106" s="249"/>
      <c r="M106" s="250"/>
      <c r="N106" s="251"/>
      <c r="O106" s="251"/>
      <c r="P106" s="251"/>
      <c r="Q106" s="251"/>
      <c r="R106" s="251"/>
      <c r="S106" s="251"/>
      <c r="T106" s="252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3" t="s">
        <v>175</v>
      </c>
      <c r="AU106" s="253" t="s">
        <v>81</v>
      </c>
      <c r="AV106" s="14" t="s">
        <v>81</v>
      </c>
      <c r="AW106" s="14" t="s">
        <v>33</v>
      </c>
      <c r="AX106" s="14" t="s">
        <v>72</v>
      </c>
      <c r="AY106" s="253" t="s">
        <v>161</v>
      </c>
    </row>
    <row r="107" s="15" customFormat="1">
      <c r="A107" s="15"/>
      <c r="B107" s="256"/>
      <c r="C107" s="257"/>
      <c r="D107" s="228" t="s">
        <v>175</v>
      </c>
      <c r="E107" s="258" t="s">
        <v>19</v>
      </c>
      <c r="F107" s="259" t="s">
        <v>192</v>
      </c>
      <c r="G107" s="257"/>
      <c r="H107" s="260">
        <v>3.3799999999999999</v>
      </c>
      <c r="I107" s="261"/>
      <c r="J107" s="257"/>
      <c r="K107" s="257"/>
      <c r="L107" s="262"/>
      <c r="M107" s="263"/>
      <c r="N107" s="264"/>
      <c r="O107" s="264"/>
      <c r="P107" s="264"/>
      <c r="Q107" s="264"/>
      <c r="R107" s="264"/>
      <c r="S107" s="264"/>
      <c r="T107" s="26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6" t="s">
        <v>175</v>
      </c>
      <c r="AU107" s="266" t="s">
        <v>81</v>
      </c>
      <c r="AV107" s="15" t="s">
        <v>167</v>
      </c>
      <c r="AW107" s="15" t="s">
        <v>33</v>
      </c>
      <c r="AX107" s="15" t="s">
        <v>79</v>
      </c>
      <c r="AY107" s="266" t="s">
        <v>161</v>
      </c>
    </row>
    <row r="108" s="2" customFormat="1" ht="16.5" customHeight="1">
      <c r="A108" s="40"/>
      <c r="B108" s="41"/>
      <c r="C108" s="215" t="s">
        <v>167</v>
      </c>
      <c r="D108" s="215" t="s">
        <v>163</v>
      </c>
      <c r="E108" s="216" t="s">
        <v>1115</v>
      </c>
      <c r="F108" s="217" t="s">
        <v>1116</v>
      </c>
      <c r="G108" s="218" t="s">
        <v>173</v>
      </c>
      <c r="H108" s="219">
        <v>3.3799999999999999</v>
      </c>
      <c r="I108" s="220"/>
      <c r="J108" s="221">
        <f>ROUND(I108*H108,2)</f>
        <v>0</v>
      </c>
      <c r="K108" s="217" t="s">
        <v>185</v>
      </c>
      <c r="L108" s="46"/>
      <c r="M108" s="222" t="s">
        <v>19</v>
      </c>
      <c r="N108" s="223" t="s">
        <v>43</v>
      </c>
      <c r="O108" s="86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6" t="s">
        <v>167</v>
      </c>
      <c r="AT108" s="226" t="s">
        <v>163</v>
      </c>
      <c r="AU108" s="226" t="s">
        <v>81</v>
      </c>
      <c r="AY108" s="19" t="s">
        <v>161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19" t="s">
        <v>79</v>
      </c>
      <c r="BK108" s="227">
        <f>ROUND(I108*H108,2)</f>
        <v>0</v>
      </c>
      <c r="BL108" s="19" t="s">
        <v>167</v>
      </c>
      <c r="BM108" s="226" t="s">
        <v>1117</v>
      </c>
    </row>
    <row r="109" s="2" customFormat="1">
      <c r="A109" s="40"/>
      <c r="B109" s="41"/>
      <c r="C109" s="42"/>
      <c r="D109" s="254" t="s">
        <v>187</v>
      </c>
      <c r="E109" s="42"/>
      <c r="F109" s="255" t="s">
        <v>1118</v>
      </c>
      <c r="G109" s="42"/>
      <c r="H109" s="42"/>
      <c r="I109" s="230"/>
      <c r="J109" s="42"/>
      <c r="K109" s="42"/>
      <c r="L109" s="46"/>
      <c r="M109" s="231"/>
      <c r="N109" s="232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187</v>
      </c>
      <c r="AU109" s="19" t="s">
        <v>81</v>
      </c>
    </row>
    <row r="110" s="13" customFormat="1">
      <c r="A110" s="13"/>
      <c r="B110" s="233"/>
      <c r="C110" s="234"/>
      <c r="D110" s="228" t="s">
        <v>175</v>
      </c>
      <c r="E110" s="235" t="s">
        <v>19</v>
      </c>
      <c r="F110" s="236" t="s">
        <v>1110</v>
      </c>
      <c r="G110" s="234"/>
      <c r="H110" s="235" t="s">
        <v>19</v>
      </c>
      <c r="I110" s="237"/>
      <c r="J110" s="234"/>
      <c r="K110" s="234"/>
      <c r="L110" s="238"/>
      <c r="M110" s="239"/>
      <c r="N110" s="240"/>
      <c r="O110" s="240"/>
      <c r="P110" s="240"/>
      <c r="Q110" s="240"/>
      <c r="R110" s="240"/>
      <c r="S110" s="240"/>
      <c r="T110" s="24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2" t="s">
        <v>175</v>
      </c>
      <c r="AU110" s="242" t="s">
        <v>81</v>
      </c>
      <c r="AV110" s="13" t="s">
        <v>79</v>
      </c>
      <c r="AW110" s="13" t="s">
        <v>33</v>
      </c>
      <c r="AX110" s="13" t="s">
        <v>72</v>
      </c>
      <c r="AY110" s="242" t="s">
        <v>161</v>
      </c>
    </row>
    <row r="111" s="13" customFormat="1">
      <c r="A111" s="13"/>
      <c r="B111" s="233"/>
      <c r="C111" s="234"/>
      <c r="D111" s="228" t="s">
        <v>175</v>
      </c>
      <c r="E111" s="235" t="s">
        <v>19</v>
      </c>
      <c r="F111" s="236" t="s">
        <v>1111</v>
      </c>
      <c r="G111" s="234"/>
      <c r="H111" s="235" t="s">
        <v>19</v>
      </c>
      <c r="I111" s="237"/>
      <c r="J111" s="234"/>
      <c r="K111" s="234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175</v>
      </c>
      <c r="AU111" s="242" t="s">
        <v>81</v>
      </c>
      <c r="AV111" s="13" t="s">
        <v>79</v>
      </c>
      <c r="AW111" s="13" t="s">
        <v>33</v>
      </c>
      <c r="AX111" s="13" t="s">
        <v>72</v>
      </c>
      <c r="AY111" s="242" t="s">
        <v>161</v>
      </c>
    </row>
    <row r="112" s="14" customFormat="1">
      <c r="A112" s="14"/>
      <c r="B112" s="243"/>
      <c r="C112" s="244"/>
      <c r="D112" s="228" t="s">
        <v>175</v>
      </c>
      <c r="E112" s="245" t="s">
        <v>19</v>
      </c>
      <c r="F112" s="246" t="s">
        <v>1112</v>
      </c>
      <c r="G112" s="244"/>
      <c r="H112" s="247">
        <v>2.0299999999999998</v>
      </c>
      <c r="I112" s="248"/>
      <c r="J112" s="244"/>
      <c r="K112" s="244"/>
      <c r="L112" s="249"/>
      <c r="M112" s="250"/>
      <c r="N112" s="251"/>
      <c r="O112" s="251"/>
      <c r="P112" s="251"/>
      <c r="Q112" s="251"/>
      <c r="R112" s="251"/>
      <c r="S112" s="251"/>
      <c r="T112" s="252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3" t="s">
        <v>175</v>
      </c>
      <c r="AU112" s="253" t="s">
        <v>81</v>
      </c>
      <c r="AV112" s="14" t="s">
        <v>81</v>
      </c>
      <c r="AW112" s="14" t="s">
        <v>33</v>
      </c>
      <c r="AX112" s="14" t="s">
        <v>72</v>
      </c>
      <c r="AY112" s="253" t="s">
        <v>161</v>
      </c>
    </row>
    <row r="113" s="13" customFormat="1">
      <c r="A113" s="13"/>
      <c r="B113" s="233"/>
      <c r="C113" s="234"/>
      <c r="D113" s="228" t="s">
        <v>175</v>
      </c>
      <c r="E113" s="235" t="s">
        <v>19</v>
      </c>
      <c r="F113" s="236" t="s">
        <v>1113</v>
      </c>
      <c r="G113" s="234"/>
      <c r="H113" s="235" t="s">
        <v>19</v>
      </c>
      <c r="I113" s="237"/>
      <c r="J113" s="234"/>
      <c r="K113" s="234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175</v>
      </c>
      <c r="AU113" s="242" t="s">
        <v>81</v>
      </c>
      <c r="AV113" s="13" t="s">
        <v>79</v>
      </c>
      <c r="AW113" s="13" t="s">
        <v>33</v>
      </c>
      <c r="AX113" s="13" t="s">
        <v>72</v>
      </c>
      <c r="AY113" s="242" t="s">
        <v>161</v>
      </c>
    </row>
    <row r="114" s="14" customFormat="1">
      <c r="A114" s="14"/>
      <c r="B114" s="243"/>
      <c r="C114" s="244"/>
      <c r="D114" s="228" t="s">
        <v>175</v>
      </c>
      <c r="E114" s="245" t="s">
        <v>19</v>
      </c>
      <c r="F114" s="246" t="s">
        <v>1114</v>
      </c>
      <c r="G114" s="244"/>
      <c r="H114" s="247">
        <v>1.3500000000000001</v>
      </c>
      <c r="I114" s="248"/>
      <c r="J114" s="244"/>
      <c r="K114" s="244"/>
      <c r="L114" s="249"/>
      <c r="M114" s="250"/>
      <c r="N114" s="251"/>
      <c r="O114" s="251"/>
      <c r="P114" s="251"/>
      <c r="Q114" s="251"/>
      <c r="R114" s="251"/>
      <c r="S114" s="251"/>
      <c r="T114" s="25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3" t="s">
        <v>175</v>
      </c>
      <c r="AU114" s="253" t="s">
        <v>81</v>
      </c>
      <c r="AV114" s="14" t="s">
        <v>81</v>
      </c>
      <c r="AW114" s="14" t="s">
        <v>33</v>
      </c>
      <c r="AX114" s="14" t="s">
        <v>72</v>
      </c>
      <c r="AY114" s="253" t="s">
        <v>161</v>
      </c>
    </row>
    <row r="115" s="15" customFormat="1">
      <c r="A115" s="15"/>
      <c r="B115" s="256"/>
      <c r="C115" s="257"/>
      <c r="D115" s="228" t="s">
        <v>175</v>
      </c>
      <c r="E115" s="258" t="s">
        <v>19</v>
      </c>
      <c r="F115" s="259" t="s">
        <v>192</v>
      </c>
      <c r="G115" s="257"/>
      <c r="H115" s="260">
        <v>3.3799999999999999</v>
      </c>
      <c r="I115" s="261"/>
      <c r="J115" s="257"/>
      <c r="K115" s="257"/>
      <c r="L115" s="262"/>
      <c r="M115" s="263"/>
      <c r="N115" s="264"/>
      <c r="O115" s="264"/>
      <c r="P115" s="264"/>
      <c r="Q115" s="264"/>
      <c r="R115" s="264"/>
      <c r="S115" s="264"/>
      <c r="T115" s="26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6" t="s">
        <v>175</v>
      </c>
      <c r="AU115" s="266" t="s">
        <v>81</v>
      </c>
      <c r="AV115" s="15" t="s">
        <v>167</v>
      </c>
      <c r="AW115" s="15" t="s">
        <v>33</v>
      </c>
      <c r="AX115" s="15" t="s">
        <v>79</v>
      </c>
      <c r="AY115" s="266" t="s">
        <v>161</v>
      </c>
    </row>
    <row r="116" s="2" customFormat="1" ht="24.15" customHeight="1">
      <c r="A116" s="40"/>
      <c r="B116" s="41"/>
      <c r="C116" s="215" t="s">
        <v>193</v>
      </c>
      <c r="D116" s="215" t="s">
        <v>163</v>
      </c>
      <c r="E116" s="216" t="s">
        <v>1119</v>
      </c>
      <c r="F116" s="217" t="s">
        <v>1120</v>
      </c>
      <c r="G116" s="218" t="s">
        <v>173</v>
      </c>
      <c r="H116" s="219">
        <v>0.83999999999999997</v>
      </c>
      <c r="I116" s="220"/>
      <c r="J116" s="221">
        <f>ROUND(I116*H116,2)</f>
        <v>0</v>
      </c>
      <c r="K116" s="217" t="s">
        <v>185</v>
      </c>
      <c r="L116" s="46"/>
      <c r="M116" s="222" t="s">
        <v>19</v>
      </c>
      <c r="N116" s="223" t="s">
        <v>43</v>
      </c>
      <c r="O116" s="86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6" t="s">
        <v>167</v>
      </c>
      <c r="AT116" s="226" t="s">
        <v>163</v>
      </c>
      <c r="AU116" s="226" t="s">
        <v>81</v>
      </c>
      <c r="AY116" s="19" t="s">
        <v>161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19" t="s">
        <v>79</v>
      </c>
      <c r="BK116" s="227">
        <f>ROUND(I116*H116,2)</f>
        <v>0</v>
      </c>
      <c r="BL116" s="19" t="s">
        <v>167</v>
      </c>
      <c r="BM116" s="226" t="s">
        <v>1121</v>
      </c>
    </row>
    <row r="117" s="2" customFormat="1">
      <c r="A117" s="40"/>
      <c r="B117" s="41"/>
      <c r="C117" s="42"/>
      <c r="D117" s="254" t="s">
        <v>187</v>
      </c>
      <c r="E117" s="42"/>
      <c r="F117" s="255" t="s">
        <v>1122</v>
      </c>
      <c r="G117" s="42"/>
      <c r="H117" s="42"/>
      <c r="I117" s="230"/>
      <c r="J117" s="42"/>
      <c r="K117" s="42"/>
      <c r="L117" s="46"/>
      <c r="M117" s="231"/>
      <c r="N117" s="232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187</v>
      </c>
      <c r="AU117" s="19" t="s">
        <v>81</v>
      </c>
    </row>
    <row r="118" s="14" customFormat="1">
      <c r="A118" s="14"/>
      <c r="B118" s="243"/>
      <c r="C118" s="244"/>
      <c r="D118" s="228" t="s">
        <v>175</v>
      </c>
      <c r="E118" s="245" t="s">
        <v>19</v>
      </c>
      <c r="F118" s="246" t="s">
        <v>1123</v>
      </c>
      <c r="G118" s="244"/>
      <c r="H118" s="247">
        <v>0.83999999999999997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175</v>
      </c>
      <c r="AU118" s="253" t="s">
        <v>81</v>
      </c>
      <c r="AV118" s="14" t="s">
        <v>81</v>
      </c>
      <c r="AW118" s="14" t="s">
        <v>33</v>
      </c>
      <c r="AX118" s="14" t="s">
        <v>79</v>
      </c>
      <c r="AY118" s="253" t="s">
        <v>161</v>
      </c>
    </row>
    <row r="119" s="2" customFormat="1" ht="37.8" customHeight="1">
      <c r="A119" s="40"/>
      <c r="B119" s="41"/>
      <c r="C119" s="215" t="s">
        <v>200</v>
      </c>
      <c r="D119" s="215" t="s">
        <v>163</v>
      </c>
      <c r="E119" s="216" t="s">
        <v>194</v>
      </c>
      <c r="F119" s="217" t="s">
        <v>195</v>
      </c>
      <c r="G119" s="218" t="s">
        <v>173</v>
      </c>
      <c r="H119" s="219">
        <v>3.3799999999999999</v>
      </c>
      <c r="I119" s="220"/>
      <c r="J119" s="221">
        <f>ROUND(I119*H119,2)</f>
        <v>0</v>
      </c>
      <c r="K119" s="217" t="s">
        <v>185</v>
      </c>
      <c r="L119" s="46"/>
      <c r="M119" s="222" t="s">
        <v>19</v>
      </c>
      <c r="N119" s="223" t="s">
        <v>43</v>
      </c>
      <c r="O119" s="86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6" t="s">
        <v>167</v>
      </c>
      <c r="AT119" s="226" t="s">
        <v>163</v>
      </c>
      <c r="AU119" s="226" t="s">
        <v>81</v>
      </c>
      <c r="AY119" s="19" t="s">
        <v>161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19" t="s">
        <v>79</v>
      </c>
      <c r="BK119" s="227">
        <f>ROUND(I119*H119,2)</f>
        <v>0</v>
      </c>
      <c r="BL119" s="19" t="s">
        <v>167</v>
      </c>
      <c r="BM119" s="226" t="s">
        <v>1124</v>
      </c>
    </row>
    <row r="120" s="2" customFormat="1">
      <c r="A120" s="40"/>
      <c r="B120" s="41"/>
      <c r="C120" s="42"/>
      <c r="D120" s="254" t="s">
        <v>187</v>
      </c>
      <c r="E120" s="42"/>
      <c r="F120" s="255" t="s">
        <v>197</v>
      </c>
      <c r="G120" s="42"/>
      <c r="H120" s="42"/>
      <c r="I120" s="230"/>
      <c r="J120" s="42"/>
      <c r="K120" s="42"/>
      <c r="L120" s="46"/>
      <c r="M120" s="231"/>
      <c r="N120" s="232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187</v>
      </c>
      <c r="AU120" s="19" t="s">
        <v>81</v>
      </c>
    </row>
    <row r="121" s="14" customFormat="1">
      <c r="A121" s="14"/>
      <c r="B121" s="243"/>
      <c r="C121" s="244"/>
      <c r="D121" s="228" t="s">
        <v>175</v>
      </c>
      <c r="E121" s="245" t="s">
        <v>19</v>
      </c>
      <c r="F121" s="246" t="s">
        <v>1125</v>
      </c>
      <c r="G121" s="244"/>
      <c r="H121" s="247">
        <v>3.3799999999999999</v>
      </c>
      <c r="I121" s="248"/>
      <c r="J121" s="244"/>
      <c r="K121" s="244"/>
      <c r="L121" s="249"/>
      <c r="M121" s="250"/>
      <c r="N121" s="251"/>
      <c r="O121" s="251"/>
      <c r="P121" s="251"/>
      <c r="Q121" s="251"/>
      <c r="R121" s="251"/>
      <c r="S121" s="251"/>
      <c r="T121" s="25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175</v>
      </c>
      <c r="AU121" s="253" t="s">
        <v>81</v>
      </c>
      <c r="AV121" s="14" t="s">
        <v>81</v>
      </c>
      <c r="AW121" s="14" t="s">
        <v>33</v>
      </c>
      <c r="AX121" s="14" t="s">
        <v>79</v>
      </c>
      <c r="AY121" s="253" t="s">
        <v>161</v>
      </c>
    </row>
    <row r="122" s="2" customFormat="1" ht="37.8" customHeight="1">
      <c r="A122" s="40"/>
      <c r="B122" s="41"/>
      <c r="C122" s="215" t="s">
        <v>206</v>
      </c>
      <c r="D122" s="215" t="s">
        <v>163</v>
      </c>
      <c r="E122" s="216" t="s">
        <v>207</v>
      </c>
      <c r="F122" s="217" t="s">
        <v>208</v>
      </c>
      <c r="G122" s="218" t="s">
        <v>173</v>
      </c>
      <c r="H122" s="219">
        <v>4.2199999999999998</v>
      </c>
      <c r="I122" s="220"/>
      <c r="J122" s="221">
        <f>ROUND(I122*H122,2)</f>
        <v>0</v>
      </c>
      <c r="K122" s="217" t="s">
        <v>185</v>
      </c>
      <c r="L122" s="46"/>
      <c r="M122" s="222" t="s">
        <v>19</v>
      </c>
      <c r="N122" s="223" t="s">
        <v>43</v>
      </c>
      <c r="O122" s="86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6" t="s">
        <v>167</v>
      </c>
      <c r="AT122" s="226" t="s">
        <v>163</v>
      </c>
      <c r="AU122" s="226" t="s">
        <v>81</v>
      </c>
      <c r="AY122" s="19" t="s">
        <v>161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9" t="s">
        <v>79</v>
      </c>
      <c r="BK122" s="227">
        <f>ROUND(I122*H122,2)</f>
        <v>0</v>
      </c>
      <c r="BL122" s="19" t="s">
        <v>167</v>
      </c>
      <c r="BM122" s="226" t="s">
        <v>1126</v>
      </c>
    </row>
    <row r="123" s="2" customFormat="1">
      <c r="A123" s="40"/>
      <c r="B123" s="41"/>
      <c r="C123" s="42"/>
      <c r="D123" s="254" t="s">
        <v>187</v>
      </c>
      <c r="E123" s="42"/>
      <c r="F123" s="255" t="s">
        <v>210</v>
      </c>
      <c r="G123" s="42"/>
      <c r="H123" s="42"/>
      <c r="I123" s="230"/>
      <c r="J123" s="42"/>
      <c r="K123" s="42"/>
      <c r="L123" s="46"/>
      <c r="M123" s="231"/>
      <c r="N123" s="232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187</v>
      </c>
      <c r="AU123" s="19" t="s">
        <v>81</v>
      </c>
    </row>
    <row r="124" s="14" customFormat="1">
      <c r="A124" s="14"/>
      <c r="B124" s="243"/>
      <c r="C124" s="244"/>
      <c r="D124" s="228" t="s">
        <v>175</v>
      </c>
      <c r="E124" s="245" t="s">
        <v>19</v>
      </c>
      <c r="F124" s="246" t="s">
        <v>1125</v>
      </c>
      <c r="G124" s="244"/>
      <c r="H124" s="247">
        <v>3.3799999999999999</v>
      </c>
      <c r="I124" s="248"/>
      <c r="J124" s="244"/>
      <c r="K124" s="244"/>
      <c r="L124" s="249"/>
      <c r="M124" s="250"/>
      <c r="N124" s="251"/>
      <c r="O124" s="251"/>
      <c r="P124" s="251"/>
      <c r="Q124" s="251"/>
      <c r="R124" s="251"/>
      <c r="S124" s="251"/>
      <c r="T124" s="252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3" t="s">
        <v>175</v>
      </c>
      <c r="AU124" s="253" t="s">
        <v>81</v>
      </c>
      <c r="AV124" s="14" t="s">
        <v>81</v>
      </c>
      <c r="AW124" s="14" t="s">
        <v>33</v>
      </c>
      <c r="AX124" s="14" t="s">
        <v>72</v>
      </c>
      <c r="AY124" s="253" t="s">
        <v>161</v>
      </c>
    </row>
    <row r="125" s="14" customFormat="1">
      <c r="A125" s="14"/>
      <c r="B125" s="243"/>
      <c r="C125" s="244"/>
      <c r="D125" s="228" t="s">
        <v>175</v>
      </c>
      <c r="E125" s="245" t="s">
        <v>19</v>
      </c>
      <c r="F125" s="246" t="s">
        <v>1127</v>
      </c>
      <c r="G125" s="244"/>
      <c r="H125" s="247">
        <v>0.83999999999999997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175</v>
      </c>
      <c r="AU125" s="253" t="s">
        <v>81</v>
      </c>
      <c r="AV125" s="14" t="s">
        <v>81</v>
      </c>
      <c r="AW125" s="14" t="s">
        <v>33</v>
      </c>
      <c r="AX125" s="14" t="s">
        <v>72</v>
      </c>
      <c r="AY125" s="253" t="s">
        <v>161</v>
      </c>
    </row>
    <row r="126" s="15" customFormat="1">
      <c r="A126" s="15"/>
      <c r="B126" s="256"/>
      <c r="C126" s="257"/>
      <c r="D126" s="228" t="s">
        <v>175</v>
      </c>
      <c r="E126" s="258" t="s">
        <v>19</v>
      </c>
      <c r="F126" s="259" t="s">
        <v>192</v>
      </c>
      <c r="G126" s="257"/>
      <c r="H126" s="260">
        <v>4.2199999999999998</v>
      </c>
      <c r="I126" s="261"/>
      <c r="J126" s="257"/>
      <c r="K126" s="257"/>
      <c r="L126" s="262"/>
      <c r="M126" s="263"/>
      <c r="N126" s="264"/>
      <c r="O126" s="264"/>
      <c r="P126" s="264"/>
      <c r="Q126" s="264"/>
      <c r="R126" s="264"/>
      <c r="S126" s="264"/>
      <c r="T126" s="26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6" t="s">
        <v>175</v>
      </c>
      <c r="AU126" s="266" t="s">
        <v>81</v>
      </c>
      <c r="AV126" s="15" t="s">
        <v>167</v>
      </c>
      <c r="AW126" s="15" t="s">
        <v>33</v>
      </c>
      <c r="AX126" s="15" t="s">
        <v>79</v>
      </c>
      <c r="AY126" s="266" t="s">
        <v>161</v>
      </c>
    </row>
    <row r="127" s="2" customFormat="1" ht="24.15" customHeight="1">
      <c r="A127" s="40"/>
      <c r="B127" s="41"/>
      <c r="C127" s="215" t="s">
        <v>212</v>
      </c>
      <c r="D127" s="215" t="s">
        <v>163</v>
      </c>
      <c r="E127" s="216" t="s">
        <v>226</v>
      </c>
      <c r="F127" s="217" t="s">
        <v>227</v>
      </c>
      <c r="G127" s="218" t="s">
        <v>228</v>
      </c>
      <c r="H127" s="219">
        <v>13.68</v>
      </c>
      <c r="I127" s="220"/>
      <c r="J127" s="221">
        <f>ROUND(I127*H127,2)</f>
        <v>0</v>
      </c>
      <c r="K127" s="217" t="s">
        <v>19</v>
      </c>
      <c r="L127" s="46"/>
      <c r="M127" s="222" t="s">
        <v>19</v>
      </c>
      <c r="N127" s="223" t="s">
        <v>43</v>
      </c>
      <c r="O127" s="86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6" t="s">
        <v>167</v>
      </c>
      <c r="AT127" s="226" t="s">
        <v>163</v>
      </c>
      <c r="AU127" s="226" t="s">
        <v>81</v>
      </c>
      <c r="AY127" s="19" t="s">
        <v>161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9" t="s">
        <v>79</v>
      </c>
      <c r="BK127" s="227">
        <f>ROUND(I127*H127,2)</f>
        <v>0</v>
      </c>
      <c r="BL127" s="19" t="s">
        <v>167</v>
      </c>
      <c r="BM127" s="226" t="s">
        <v>1128</v>
      </c>
    </row>
    <row r="128" s="14" customFormat="1">
      <c r="A128" s="14"/>
      <c r="B128" s="243"/>
      <c r="C128" s="244"/>
      <c r="D128" s="228" t="s">
        <v>175</v>
      </c>
      <c r="E128" s="245" t="s">
        <v>19</v>
      </c>
      <c r="F128" s="246" t="s">
        <v>1129</v>
      </c>
      <c r="G128" s="244"/>
      <c r="H128" s="247">
        <v>7.5999999999999996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175</v>
      </c>
      <c r="AU128" s="253" t="s">
        <v>81</v>
      </c>
      <c r="AV128" s="14" t="s">
        <v>81</v>
      </c>
      <c r="AW128" s="14" t="s">
        <v>33</v>
      </c>
      <c r="AX128" s="14" t="s">
        <v>79</v>
      </c>
      <c r="AY128" s="253" t="s">
        <v>161</v>
      </c>
    </row>
    <row r="129" s="14" customFormat="1">
      <c r="A129" s="14"/>
      <c r="B129" s="243"/>
      <c r="C129" s="244"/>
      <c r="D129" s="228" t="s">
        <v>175</v>
      </c>
      <c r="E129" s="244"/>
      <c r="F129" s="246" t="s">
        <v>1130</v>
      </c>
      <c r="G129" s="244"/>
      <c r="H129" s="247">
        <v>13.68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175</v>
      </c>
      <c r="AU129" s="253" t="s">
        <v>81</v>
      </c>
      <c r="AV129" s="14" t="s">
        <v>81</v>
      </c>
      <c r="AW129" s="14" t="s">
        <v>4</v>
      </c>
      <c r="AX129" s="14" t="s">
        <v>79</v>
      </c>
      <c r="AY129" s="253" t="s">
        <v>161</v>
      </c>
    </row>
    <row r="130" s="2" customFormat="1" ht="37.8" customHeight="1">
      <c r="A130" s="40"/>
      <c r="B130" s="41"/>
      <c r="C130" s="215" t="s">
        <v>217</v>
      </c>
      <c r="D130" s="215" t="s">
        <v>163</v>
      </c>
      <c r="E130" s="216" t="s">
        <v>1131</v>
      </c>
      <c r="F130" s="217" t="s">
        <v>1132</v>
      </c>
      <c r="G130" s="218" t="s">
        <v>173</v>
      </c>
      <c r="H130" s="219">
        <v>0.56000000000000005</v>
      </c>
      <c r="I130" s="220"/>
      <c r="J130" s="221">
        <f>ROUND(I130*H130,2)</f>
        <v>0</v>
      </c>
      <c r="K130" s="217" t="s">
        <v>185</v>
      </c>
      <c r="L130" s="46"/>
      <c r="M130" s="222" t="s">
        <v>19</v>
      </c>
      <c r="N130" s="223" t="s">
        <v>43</v>
      </c>
      <c r="O130" s="86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6" t="s">
        <v>167</v>
      </c>
      <c r="AT130" s="226" t="s">
        <v>163</v>
      </c>
      <c r="AU130" s="226" t="s">
        <v>81</v>
      </c>
      <c r="AY130" s="19" t="s">
        <v>161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9" t="s">
        <v>79</v>
      </c>
      <c r="BK130" s="227">
        <f>ROUND(I130*H130,2)</f>
        <v>0</v>
      </c>
      <c r="BL130" s="19" t="s">
        <v>167</v>
      </c>
      <c r="BM130" s="226" t="s">
        <v>1133</v>
      </c>
    </row>
    <row r="131" s="2" customFormat="1">
      <c r="A131" s="40"/>
      <c r="B131" s="41"/>
      <c r="C131" s="42"/>
      <c r="D131" s="254" t="s">
        <v>187</v>
      </c>
      <c r="E131" s="42"/>
      <c r="F131" s="255" t="s">
        <v>1134</v>
      </c>
      <c r="G131" s="42"/>
      <c r="H131" s="42"/>
      <c r="I131" s="230"/>
      <c r="J131" s="42"/>
      <c r="K131" s="42"/>
      <c r="L131" s="46"/>
      <c r="M131" s="231"/>
      <c r="N131" s="232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187</v>
      </c>
      <c r="AU131" s="19" t="s">
        <v>81</v>
      </c>
    </row>
    <row r="132" s="14" customFormat="1">
      <c r="A132" s="14"/>
      <c r="B132" s="243"/>
      <c r="C132" s="244"/>
      <c r="D132" s="228" t="s">
        <v>175</v>
      </c>
      <c r="E132" s="245" t="s">
        <v>19</v>
      </c>
      <c r="F132" s="246" t="s">
        <v>1135</v>
      </c>
      <c r="G132" s="244"/>
      <c r="H132" s="247">
        <v>0.56000000000000005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175</v>
      </c>
      <c r="AU132" s="253" t="s">
        <v>81</v>
      </c>
      <c r="AV132" s="14" t="s">
        <v>81</v>
      </c>
      <c r="AW132" s="14" t="s">
        <v>33</v>
      </c>
      <c r="AX132" s="14" t="s">
        <v>79</v>
      </c>
      <c r="AY132" s="253" t="s">
        <v>161</v>
      </c>
    </row>
    <row r="133" s="2" customFormat="1" ht="16.5" customHeight="1">
      <c r="A133" s="40"/>
      <c r="B133" s="41"/>
      <c r="C133" s="267" t="s">
        <v>225</v>
      </c>
      <c r="D133" s="267" t="s">
        <v>246</v>
      </c>
      <c r="E133" s="268" t="s">
        <v>1136</v>
      </c>
      <c r="F133" s="269" t="s">
        <v>1137</v>
      </c>
      <c r="G133" s="270" t="s">
        <v>228</v>
      </c>
      <c r="H133" s="271">
        <v>1.1200000000000001</v>
      </c>
      <c r="I133" s="272"/>
      <c r="J133" s="273">
        <f>ROUND(I133*H133,2)</f>
        <v>0</v>
      </c>
      <c r="K133" s="269" t="s">
        <v>185</v>
      </c>
      <c r="L133" s="274"/>
      <c r="M133" s="275" t="s">
        <v>19</v>
      </c>
      <c r="N133" s="276" t="s">
        <v>43</v>
      </c>
      <c r="O133" s="86"/>
      <c r="P133" s="224">
        <f>O133*H133</f>
        <v>0</v>
      </c>
      <c r="Q133" s="224">
        <v>1</v>
      </c>
      <c r="R133" s="224">
        <f>Q133*H133</f>
        <v>1.1200000000000001</v>
      </c>
      <c r="S133" s="224">
        <v>0</v>
      </c>
      <c r="T133" s="225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6" t="s">
        <v>212</v>
      </c>
      <c r="AT133" s="226" t="s">
        <v>246</v>
      </c>
      <c r="AU133" s="226" t="s">
        <v>81</v>
      </c>
      <c r="AY133" s="19" t="s">
        <v>161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9" t="s">
        <v>79</v>
      </c>
      <c r="BK133" s="227">
        <f>ROUND(I133*H133,2)</f>
        <v>0</v>
      </c>
      <c r="BL133" s="19" t="s">
        <v>167</v>
      </c>
      <c r="BM133" s="226" t="s">
        <v>1138</v>
      </c>
    </row>
    <row r="134" s="14" customFormat="1">
      <c r="A134" s="14"/>
      <c r="B134" s="243"/>
      <c r="C134" s="244"/>
      <c r="D134" s="228" t="s">
        <v>175</v>
      </c>
      <c r="E134" s="244"/>
      <c r="F134" s="246" t="s">
        <v>1139</v>
      </c>
      <c r="G134" s="244"/>
      <c r="H134" s="247">
        <v>1.1200000000000001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175</v>
      </c>
      <c r="AU134" s="253" t="s">
        <v>81</v>
      </c>
      <c r="AV134" s="14" t="s">
        <v>81</v>
      </c>
      <c r="AW134" s="14" t="s">
        <v>4</v>
      </c>
      <c r="AX134" s="14" t="s">
        <v>79</v>
      </c>
      <c r="AY134" s="253" t="s">
        <v>161</v>
      </c>
    </row>
    <row r="135" s="12" customFormat="1" ht="22.8" customHeight="1">
      <c r="A135" s="12"/>
      <c r="B135" s="199"/>
      <c r="C135" s="200"/>
      <c r="D135" s="201" t="s">
        <v>71</v>
      </c>
      <c r="E135" s="213" t="s">
        <v>167</v>
      </c>
      <c r="F135" s="213" t="s">
        <v>346</v>
      </c>
      <c r="G135" s="200"/>
      <c r="H135" s="200"/>
      <c r="I135" s="203"/>
      <c r="J135" s="214">
        <f>BK135</f>
        <v>0</v>
      </c>
      <c r="K135" s="200"/>
      <c r="L135" s="205"/>
      <c r="M135" s="206"/>
      <c r="N135" s="207"/>
      <c r="O135" s="207"/>
      <c r="P135" s="208">
        <f>SUM(P136:P138)</f>
        <v>0</v>
      </c>
      <c r="Q135" s="207"/>
      <c r="R135" s="208">
        <f>SUM(R136:R138)</f>
        <v>0</v>
      </c>
      <c r="S135" s="207"/>
      <c r="T135" s="209">
        <f>SUM(T136:T138)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0" t="s">
        <v>79</v>
      </c>
      <c r="AT135" s="211" t="s">
        <v>71</v>
      </c>
      <c r="AU135" s="211" t="s">
        <v>79</v>
      </c>
      <c r="AY135" s="210" t="s">
        <v>161</v>
      </c>
      <c r="BK135" s="212">
        <f>SUM(BK136:BK138)</f>
        <v>0</v>
      </c>
    </row>
    <row r="136" s="2" customFormat="1" ht="16.5" customHeight="1">
      <c r="A136" s="40"/>
      <c r="B136" s="41"/>
      <c r="C136" s="215" t="s">
        <v>232</v>
      </c>
      <c r="D136" s="215" t="s">
        <v>163</v>
      </c>
      <c r="E136" s="216" t="s">
        <v>1140</v>
      </c>
      <c r="F136" s="217" t="s">
        <v>1141</v>
      </c>
      <c r="G136" s="218" t="s">
        <v>173</v>
      </c>
      <c r="H136" s="219">
        <v>0.28000000000000003</v>
      </c>
      <c r="I136" s="220"/>
      <c r="J136" s="221">
        <f>ROUND(I136*H136,2)</f>
        <v>0</v>
      </c>
      <c r="K136" s="217" t="s">
        <v>185</v>
      </c>
      <c r="L136" s="46"/>
      <c r="M136" s="222" t="s">
        <v>19</v>
      </c>
      <c r="N136" s="223" t="s">
        <v>43</v>
      </c>
      <c r="O136" s="86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6" t="s">
        <v>167</v>
      </c>
      <c r="AT136" s="226" t="s">
        <v>163</v>
      </c>
      <c r="AU136" s="226" t="s">
        <v>81</v>
      </c>
      <c r="AY136" s="19" t="s">
        <v>161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9" t="s">
        <v>79</v>
      </c>
      <c r="BK136" s="227">
        <f>ROUND(I136*H136,2)</f>
        <v>0</v>
      </c>
      <c r="BL136" s="19" t="s">
        <v>167</v>
      </c>
      <c r="BM136" s="226" t="s">
        <v>1142</v>
      </c>
    </row>
    <row r="137" s="2" customFormat="1">
      <c r="A137" s="40"/>
      <c r="B137" s="41"/>
      <c r="C137" s="42"/>
      <c r="D137" s="254" t="s">
        <v>187</v>
      </c>
      <c r="E137" s="42"/>
      <c r="F137" s="255" t="s">
        <v>1143</v>
      </c>
      <c r="G137" s="42"/>
      <c r="H137" s="42"/>
      <c r="I137" s="230"/>
      <c r="J137" s="42"/>
      <c r="K137" s="42"/>
      <c r="L137" s="46"/>
      <c r="M137" s="231"/>
      <c r="N137" s="232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187</v>
      </c>
      <c r="AU137" s="19" t="s">
        <v>81</v>
      </c>
    </row>
    <row r="138" s="14" customFormat="1">
      <c r="A138" s="14"/>
      <c r="B138" s="243"/>
      <c r="C138" s="244"/>
      <c r="D138" s="228" t="s">
        <v>175</v>
      </c>
      <c r="E138" s="245" t="s">
        <v>19</v>
      </c>
      <c r="F138" s="246" t="s">
        <v>1144</v>
      </c>
      <c r="G138" s="244"/>
      <c r="H138" s="247">
        <v>0.28000000000000003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175</v>
      </c>
      <c r="AU138" s="253" t="s">
        <v>81</v>
      </c>
      <c r="AV138" s="14" t="s">
        <v>81</v>
      </c>
      <c r="AW138" s="14" t="s">
        <v>33</v>
      </c>
      <c r="AX138" s="14" t="s">
        <v>79</v>
      </c>
      <c r="AY138" s="253" t="s">
        <v>161</v>
      </c>
    </row>
    <row r="139" s="12" customFormat="1" ht="22.8" customHeight="1">
      <c r="A139" s="12"/>
      <c r="B139" s="199"/>
      <c r="C139" s="200"/>
      <c r="D139" s="201" t="s">
        <v>71</v>
      </c>
      <c r="E139" s="213" t="s">
        <v>193</v>
      </c>
      <c r="F139" s="213" t="s">
        <v>1145</v>
      </c>
      <c r="G139" s="200"/>
      <c r="H139" s="200"/>
      <c r="I139" s="203"/>
      <c r="J139" s="214">
        <f>BK139</f>
        <v>0</v>
      </c>
      <c r="K139" s="200"/>
      <c r="L139" s="205"/>
      <c r="M139" s="206"/>
      <c r="N139" s="207"/>
      <c r="O139" s="207"/>
      <c r="P139" s="208">
        <f>SUM(P140:P152)</f>
        <v>0</v>
      </c>
      <c r="Q139" s="207"/>
      <c r="R139" s="208">
        <f>SUM(R140:R152)</f>
        <v>210.53153999999998</v>
      </c>
      <c r="S139" s="207"/>
      <c r="T139" s="209">
        <f>SUM(T140:T152)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0" t="s">
        <v>79</v>
      </c>
      <c r="AT139" s="211" t="s">
        <v>71</v>
      </c>
      <c r="AU139" s="211" t="s">
        <v>79</v>
      </c>
      <c r="AY139" s="210" t="s">
        <v>161</v>
      </c>
      <c r="BK139" s="212">
        <f>SUM(BK140:BK152)</f>
        <v>0</v>
      </c>
    </row>
    <row r="140" s="2" customFormat="1" ht="16.5" customHeight="1">
      <c r="A140" s="40"/>
      <c r="B140" s="41"/>
      <c r="C140" s="215" t="s">
        <v>238</v>
      </c>
      <c r="D140" s="215" t="s">
        <v>163</v>
      </c>
      <c r="E140" s="216" t="s">
        <v>1146</v>
      </c>
      <c r="F140" s="217" t="s">
        <v>1147</v>
      </c>
      <c r="G140" s="218" t="s">
        <v>241</v>
      </c>
      <c r="H140" s="219">
        <v>367.69999999999999</v>
      </c>
      <c r="I140" s="220"/>
      <c r="J140" s="221">
        <f>ROUND(I140*H140,2)</f>
        <v>0</v>
      </c>
      <c r="K140" s="217" t="s">
        <v>19</v>
      </c>
      <c r="L140" s="46"/>
      <c r="M140" s="222" t="s">
        <v>19</v>
      </c>
      <c r="N140" s="223" t="s">
        <v>43</v>
      </c>
      <c r="O140" s="86"/>
      <c r="P140" s="224">
        <f>O140*H140</f>
        <v>0</v>
      </c>
      <c r="Q140" s="224">
        <v>0.34499999999999997</v>
      </c>
      <c r="R140" s="224">
        <f>Q140*H140</f>
        <v>126.85649999999998</v>
      </c>
      <c r="S140" s="224">
        <v>0</v>
      </c>
      <c r="T140" s="22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6" t="s">
        <v>167</v>
      </c>
      <c r="AT140" s="226" t="s">
        <v>163</v>
      </c>
      <c r="AU140" s="226" t="s">
        <v>81</v>
      </c>
      <c r="AY140" s="19" t="s">
        <v>161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9" t="s">
        <v>79</v>
      </c>
      <c r="BK140" s="227">
        <f>ROUND(I140*H140,2)</f>
        <v>0</v>
      </c>
      <c r="BL140" s="19" t="s">
        <v>167</v>
      </c>
      <c r="BM140" s="226" t="s">
        <v>1148</v>
      </c>
    </row>
    <row r="141" s="13" customFormat="1">
      <c r="A141" s="13"/>
      <c r="B141" s="233"/>
      <c r="C141" s="234"/>
      <c r="D141" s="228" t="s">
        <v>175</v>
      </c>
      <c r="E141" s="235" t="s">
        <v>19</v>
      </c>
      <c r="F141" s="236" t="s">
        <v>1149</v>
      </c>
      <c r="G141" s="234"/>
      <c r="H141" s="235" t="s">
        <v>19</v>
      </c>
      <c r="I141" s="237"/>
      <c r="J141" s="234"/>
      <c r="K141" s="234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175</v>
      </c>
      <c r="AU141" s="242" t="s">
        <v>81</v>
      </c>
      <c r="AV141" s="13" t="s">
        <v>79</v>
      </c>
      <c r="AW141" s="13" t="s">
        <v>33</v>
      </c>
      <c r="AX141" s="13" t="s">
        <v>72</v>
      </c>
      <c r="AY141" s="242" t="s">
        <v>161</v>
      </c>
    </row>
    <row r="142" s="13" customFormat="1">
      <c r="A142" s="13"/>
      <c r="B142" s="233"/>
      <c r="C142" s="234"/>
      <c r="D142" s="228" t="s">
        <v>175</v>
      </c>
      <c r="E142" s="235" t="s">
        <v>19</v>
      </c>
      <c r="F142" s="236" t="s">
        <v>1150</v>
      </c>
      <c r="G142" s="234"/>
      <c r="H142" s="235" t="s">
        <v>19</v>
      </c>
      <c r="I142" s="237"/>
      <c r="J142" s="234"/>
      <c r="K142" s="234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175</v>
      </c>
      <c r="AU142" s="242" t="s">
        <v>81</v>
      </c>
      <c r="AV142" s="13" t="s">
        <v>79</v>
      </c>
      <c r="AW142" s="13" t="s">
        <v>33</v>
      </c>
      <c r="AX142" s="13" t="s">
        <v>72</v>
      </c>
      <c r="AY142" s="242" t="s">
        <v>161</v>
      </c>
    </row>
    <row r="143" s="14" customFormat="1">
      <c r="A143" s="14"/>
      <c r="B143" s="243"/>
      <c r="C143" s="244"/>
      <c r="D143" s="228" t="s">
        <v>175</v>
      </c>
      <c r="E143" s="245" t="s">
        <v>19</v>
      </c>
      <c r="F143" s="246" t="s">
        <v>1151</v>
      </c>
      <c r="G143" s="244"/>
      <c r="H143" s="247">
        <v>367.69999999999999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175</v>
      </c>
      <c r="AU143" s="253" t="s">
        <v>81</v>
      </c>
      <c r="AV143" s="14" t="s">
        <v>81</v>
      </c>
      <c r="AW143" s="14" t="s">
        <v>33</v>
      </c>
      <c r="AX143" s="14" t="s">
        <v>79</v>
      </c>
      <c r="AY143" s="253" t="s">
        <v>161</v>
      </c>
    </row>
    <row r="144" s="2" customFormat="1" ht="37.8" customHeight="1">
      <c r="A144" s="40"/>
      <c r="B144" s="41"/>
      <c r="C144" s="215" t="s">
        <v>245</v>
      </c>
      <c r="D144" s="215" t="s">
        <v>163</v>
      </c>
      <c r="E144" s="216" t="s">
        <v>1152</v>
      </c>
      <c r="F144" s="217" t="s">
        <v>1153</v>
      </c>
      <c r="G144" s="218" t="s">
        <v>241</v>
      </c>
      <c r="H144" s="219">
        <v>376</v>
      </c>
      <c r="I144" s="220"/>
      <c r="J144" s="221">
        <f>ROUND(I144*H144,2)</f>
        <v>0</v>
      </c>
      <c r="K144" s="217" t="s">
        <v>185</v>
      </c>
      <c r="L144" s="46"/>
      <c r="M144" s="222" t="s">
        <v>19</v>
      </c>
      <c r="N144" s="223" t="s">
        <v>43</v>
      </c>
      <c r="O144" s="86"/>
      <c r="P144" s="224">
        <f>O144*H144</f>
        <v>0</v>
      </c>
      <c r="Q144" s="224">
        <v>0.089219999999999994</v>
      </c>
      <c r="R144" s="224">
        <f>Q144*H144</f>
        <v>33.546720000000001</v>
      </c>
      <c r="S144" s="224">
        <v>0</v>
      </c>
      <c r="T144" s="225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6" t="s">
        <v>167</v>
      </c>
      <c r="AT144" s="226" t="s">
        <v>163</v>
      </c>
      <c r="AU144" s="226" t="s">
        <v>81</v>
      </c>
      <c r="AY144" s="19" t="s">
        <v>161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9" t="s">
        <v>79</v>
      </c>
      <c r="BK144" s="227">
        <f>ROUND(I144*H144,2)</f>
        <v>0</v>
      </c>
      <c r="BL144" s="19" t="s">
        <v>167</v>
      </c>
      <c r="BM144" s="226" t="s">
        <v>1154</v>
      </c>
    </row>
    <row r="145" s="2" customFormat="1">
      <c r="A145" s="40"/>
      <c r="B145" s="41"/>
      <c r="C145" s="42"/>
      <c r="D145" s="254" t="s">
        <v>187</v>
      </c>
      <c r="E145" s="42"/>
      <c r="F145" s="255" t="s">
        <v>1155</v>
      </c>
      <c r="G145" s="42"/>
      <c r="H145" s="42"/>
      <c r="I145" s="230"/>
      <c r="J145" s="42"/>
      <c r="K145" s="42"/>
      <c r="L145" s="46"/>
      <c r="M145" s="231"/>
      <c r="N145" s="232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187</v>
      </c>
      <c r="AU145" s="19" t="s">
        <v>81</v>
      </c>
    </row>
    <row r="146" s="13" customFormat="1">
      <c r="A146" s="13"/>
      <c r="B146" s="233"/>
      <c r="C146" s="234"/>
      <c r="D146" s="228" t="s">
        <v>175</v>
      </c>
      <c r="E146" s="235" t="s">
        <v>19</v>
      </c>
      <c r="F146" s="236" t="s">
        <v>1149</v>
      </c>
      <c r="G146" s="234"/>
      <c r="H146" s="235" t="s">
        <v>19</v>
      </c>
      <c r="I146" s="237"/>
      <c r="J146" s="234"/>
      <c r="K146" s="234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175</v>
      </c>
      <c r="AU146" s="242" t="s">
        <v>81</v>
      </c>
      <c r="AV146" s="13" t="s">
        <v>79</v>
      </c>
      <c r="AW146" s="13" t="s">
        <v>33</v>
      </c>
      <c r="AX146" s="13" t="s">
        <v>72</v>
      </c>
      <c r="AY146" s="242" t="s">
        <v>161</v>
      </c>
    </row>
    <row r="147" s="13" customFormat="1">
      <c r="A147" s="13"/>
      <c r="B147" s="233"/>
      <c r="C147" s="234"/>
      <c r="D147" s="228" t="s">
        <v>175</v>
      </c>
      <c r="E147" s="235" t="s">
        <v>19</v>
      </c>
      <c r="F147" s="236" t="s">
        <v>1150</v>
      </c>
      <c r="G147" s="234"/>
      <c r="H147" s="235" t="s">
        <v>19</v>
      </c>
      <c r="I147" s="237"/>
      <c r="J147" s="234"/>
      <c r="K147" s="234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175</v>
      </c>
      <c r="AU147" s="242" t="s">
        <v>81</v>
      </c>
      <c r="AV147" s="13" t="s">
        <v>79</v>
      </c>
      <c r="AW147" s="13" t="s">
        <v>33</v>
      </c>
      <c r="AX147" s="13" t="s">
        <v>72</v>
      </c>
      <c r="AY147" s="242" t="s">
        <v>161</v>
      </c>
    </row>
    <row r="148" s="14" customFormat="1">
      <c r="A148" s="14"/>
      <c r="B148" s="243"/>
      <c r="C148" s="244"/>
      <c r="D148" s="228" t="s">
        <v>175</v>
      </c>
      <c r="E148" s="245" t="s">
        <v>19</v>
      </c>
      <c r="F148" s="246" t="s">
        <v>1156</v>
      </c>
      <c r="G148" s="244"/>
      <c r="H148" s="247">
        <v>376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175</v>
      </c>
      <c r="AU148" s="253" t="s">
        <v>81</v>
      </c>
      <c r="AV148" s="14" t="s">
        <v>81</v>
      </c>
      <c r="AW148" s="14" t="s">
        <v>33</v>
      </c>
      <c r="AX148" s="14" t="s">
        <v>79</v>
      </c>
      <c r="AY148" s="253" t="s">
        <v>161</v>
      </c>
    </row>
    <row r="149" s="2" customFormat="1" ht="16.5" customHeight="1">
      <c r="A149" s="40"/>
      <c r="B149" s="41"/>
      <c r="C149" s="267" t="s">
        <v>252</v>
      </c>
      <c r="D149" s="267" t="s">
        <v>246</v>
      </c>
      <c r="E149" s="268" t="s">
        <v>1157</v>
      </c>
      <c r="F149" s="269" t="s">
        <v>1158</v>
      </c>
      <c r="G149" s="270" t="s">
        <v>241</v>
      </c>
      <c r="H149" s="271">
        <v>379.75999999999999</v>
      </c>
      <c r="I149" s="272"/>
      <c r="J149" s="273">
        <f>ROUND(I149*H149,2)</f>
        <v>0</v>
      </c>
      <c r="K149" s="269" t="s">
        <v>185</v>
      </c>
      <c r="L149" s="274"/>
      <c r="M149" s="275" t="s">
        <v>19</v>
      </c>
      <c r="N149" s="276" t="s">
        <v>43</v>
      </c>
      <c r="O149" s="86"/>
      <c r="P149" s="224">
        <f>O149*H149</f>
        <v>0</v>
      </c>
      <c r="Q149" s="224">
        <v>0.13200000000000001</v>
      </c>
      <c r="R149" s="224">
        <f>Q149*H149</f>
        <v>50.128320000000002</v>
      </c>
      <c r="S149" s="224">
        <v>0</v>
      </c>
      <c r="T149" s="225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6" t="s">
        <v>212</v>
      </c>
      <c r="AT149" s="226" t="s">
        <v>246</v>
      </c>
      <c r="AU149" s="226" t="s">
        <v>81</v>
      </c>
      <c r="AY149" s="19" t="s">
        <v>161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9" t="s">
        <v>79</v>
      </c>
      <c r="BK149" s="227">
        <f>ROUND(I149*H149,2)</f>
        <v>0</v>
      </c>
      <c r="BL149" s="19" t="s">
        <v>167</v>
      </c>
      <c r="BM149" s="226" t="s">
        <v>1159</v>
      </c>
    </row>
    <row r="150" s="13" customFormat="1">
      <c r="A150" s="13"/>
      <c r="B150" s="233"/>
      <c r="C150" s="234"/>
      <c r="D150" s="228" t="s">
        <v>175</v>
      </c>
      <c r="E150" s="235" t="s">
        <v>19</v>
      </c>
      <c r="F150" s="236" t="s">
        <v>1150</v>
      </c>
      <c r="G150" s="234"/>
      <c r="H150" s="235" t="s">
        <v>19</v>
      </c>
      <c r="I150" s="237"/>
      <c r="J150" s="234"/>
      <c r="K150" s="234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175</v>
      </c>
      <c r="AU150" s="242" t="s">
        <v>81</v>
      </c>
      <c r="AV150" s="13" t="s">
        <v>79</v>
      </c>
      <c r="AW150" s="13" t="s">
        <v>33</v>
      </c>
      <c r="AX150" s="13" t="s">
        <v>72</v>
      </c>
      <c r="AY150" s="242" t="s">
        <v>161</v>
      </c>
    </row>
    <row r="151" s="14" customFormat="1">
      <c r="A151" s="14"/>
      <c r="B151" s="243"/>
      <c r="C151" s="244"/>
      <c r="D151" s="228" t="s">
        <v>175</v>
      </c>
      <c r="E151" s="245" t="s">
        <v>19</v>
      </c>
      <c r="F151" s="246" t="s">
        <v>1156</v>
      </c>
      <c r="G151" s="244"/>
      <c r="H151" s="247">
        <v>376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175</v>
      </c>
      <c r="AU151" s="253" t="s">
        <v>81</v>
      </c>
      <c r="AV151" s="14" t="s">
        <v>81</v>
      </c>
      <c r="AW151" s="14" t="s">
        <v>33</v>
      </c>
      <c r="AX151" s="14" t="s">
        <v>79</v>
      </c>
      <c r="AY151" s="253" t="s">
        <v>161</v>
      </c>
    </row>
    <row r="152" s="14" customFormat="1">
      <c r="A152" s="14"/>
      <c r="B152" s="243"/>
      <c r="C152" s="244"/>
      <c r="D152" s="228" t="s">
        <v>175</v>
      </c>
      <c r="E152" s="244"/>
      <c r="F152" s="246" t="s">
        <v>1160</v>
      </c>
      <c r="G152" s="244"/>
      <c r="H152" s="247">
        <v>379.75999999999999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175</v>
      </c>
      <c r="AU152" s="253" t="s">
        <v>81</v>
      </c>
      <c r="AV152" s="14" t="s">
        <v>81</v>
      </c>
      <c r="AW152" s="14" t="s">
        <v>4</v>
      </c>
      <c r="AX152" s="14" t="s">
        <v>79</v>
      </c>
      <c r="AY152" s="253" t="s">
        <v>161</v>
      </c>
    </row>
    <row r="153" s="12" customFormat="1" ht="22.8" customHeight="1">
      <c r="A153" s="12"/>
      <c r="B153" s="199"/>
      <c r="C153" s="200"/>
      <c r="D153" s="201" t="s">
        <v>71</v>
      </c>
      <c r="E153" s="213" t="s">
        <v>212</v>
      </c>
      <c r="F153" s="213" t="s">
        <v>358</v>
      </c>
      <c r="G153" s="200"/>
      <c r="H153" s="200"/>
      <c r="I153" s="203"/>
      <c r="J153" s="214">
        <f>BK153</f>
        <v>0</v>
      </c>
      <c r="K153" s="200"/>
      <c r="L153" s="205"/>
      <c r="M153" s="206"/>
      <c r="N153" s="207"/>
      <c r="O153" s="207"/>
      <c r="P153" s="208">
        <f>SUM(P154:P161)</f>
        <v>0</v>
      </c>
      <c r="Q153" s="207"/>
      <c r="R153" s="208">
        <f>SUM(R154:R161)</f>
        <v>0.0059199999999999999</v>
      </c>
      <c r="S153" s="207"/>
      <c r="T153" s="209">
        <f>SUM(T154:T161)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0" t="s">
        <v>79</v>
      </c>
      <c r="AT153" s="211" t="s">
        <v>71</v>
      </c>
      <c r="AU153" s="211" t="s">
        <v>79</v>
      </c>
      <c r="AY153" s="210" t="s">
        <v>161</v>
      </c>
      <c r="BK153" s="212">
        <f>SUM(BK154:BK161)</f>
        <v>0</v>
      </c>
    </row>
    <row r="154" s="2" customFormat="1" ht="16.5" customHeight="1">
      <c r="A154" s="40"/>
      <c r="B154" s="41"/>
      <c r="C154" s="215" t="s">
        <v>8</v>
      </c>
      <c r="D154" s="215" t="s">
        <v>163</v>
      </c>
      <c r="E154" s="216" t="s">
        <v>1161</v>
      </c>
      <c r="F154" s="217" t="s">
        <v>1162</v>
      </c>
      <c r="G154" s="218" t="s">
        <v>290</v>
      </c>
      <c r="H154" s="219">
        <v>4</v>
      </c>
      <c r="I154" s="220"/>
      <c r="J154" s="221">
        <f>ROUND(I154*H154,2)</f>
        <v>0</v>
      </c>
      <c r="K154" s="217" t="s">
        <v>185</v>
      </c>
      <c r="L154" s="46"/>
      <c r="M154" s="222" t="s">
        <v>19</v>
      </c>
      <c r="N154" s="223" t="s">
        <v>43</v>
      </c>
      <c r="O154" s="86"/>
      <c r="P154" s="224">
        <f>O154*H154</f>
        <v>0</v>
      </c>
      <c r="Q154" s="224">
        <v>1.0000000000000001E-05</v>
      </c>
      <c r="R154" s="224">
        <f>Q154*H154</f>
        <v>4.0000000000000003E-05</v>
      </c>
      <c r="S154" s="224">
        <v>0</v>
      </c>
      <c r="T154" s="225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6" t="s">
        <v>167</v>
      </c>
      <c r="AT154" s="226" t="s">
        <v>163</v>
      </c>
      <c r="AU154" s="226" t="s">
        <v>81</v>
      </c>
      <c r="AY154" s="19" t="s">
        <v>161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9" t="s">
        <v>79</v>
      </c>
      <c r="BK154" s="227">
        <f>ROUND(I154*H154,2)</f>
        <v>0</v>
      </c>
      <c r="BL154" s="19" t="s">
        <v>167</v>
      </c>
      <c r="BM154" s="226" t="s">
        <v>1163</v>
      </c>
    </row>
    <row r="155" s="2" customFormat="1">
      <c r="A155" s="40"/>
      <c r="B155" s="41"/>
      <c r="C155" s="42"/>
      <c r="D155" s="254" t="s">
        <v>187</v>
      </c>
      <c r="E155" s="42"/>
      <c r="F155" s="255" t="s">
        <v>1164</v>
      </c>
      <c r="G155" s="42"/>
      <c r="H155" s="42"/>
      <c r="I155" s="230"/>
      <c r="J155" s="42"/>
      <c r="K155" s="42"/>
      <c r="L155" s="46"/>
      <c r="M155" s="231"/>
      <c r="N155" s="232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187</v>
      </c>
      <c r="AU155" s="19" t="s">
        <v>81</v>
      </c>
    </row>
    <row r="156" s="13" customFormat="1">
      <c r="A156" s="13"/>
      <c r="B156" s="233"/>
      <c r="C156" s="234"/>
      <c r="D156" s="228" t="s">
        <v>175</v>
      </c>
      <c r="E156" s="235" t="s">
        <v>19</v>
      </c>
      <c r="F156" s="236" t="s">
        <v>1165</v>
      </c>
      <c r="G156" s="234"/>
      <c r="H156" s="235" t="s">
        <v>19</v>
      </c>
      <c r="I156" s="237"/>
      <c r="J156" s="234"/>
      <c r="K156" s="234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175</v>
      </c>
      <c r="AU156" s="242" t="s">
        <v>81</v>
      </c>
      <c r="AV156" s="13" t="s">
        <v>79</v>
      </c>
      <c r="AW156" s="13" t="s">
        <v>33</v>
      </c>
      <c r="AX156" s="13" t="s">
        <v>72</v>
      </c>
      <c r="AY156" s="242" t="s">
        <v>161</v>
      </c>
    </row>
    <row r="157" s="14" customFormat="1">
      <c r="A157" s="14"/>
      <c r="B157" s="243"/>
      <c r="C157" s="244"/>
      <c r="D157" s="228" t="s">
        <v>175</v>
      </c>
      <c r="E157" s="245" t="s">
        <v>19</v>
      </c>
      <c r="F157" s="246" t="s">
        <v>1166</v>
      </c>
      <c r="G157" s="244"/>
      <c r="H157" s="247">
        <v>4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175</v>
      </c>
      <c r="AU157" s="253" t="s">
        <v>81</v>
      </c>
      <c r="AV157" s="14" t="s">
        <v>81</v>
      </c>
      <c r="AW157" s="14" t="s">
        <v>33</v>
      </c>
      <c r="AX157" s="14" t="s">
        <v>79</v>
      </c>
      <c r="AY157" s="253" t="s">
        <v>161</v>
      </c>
    </row>
    <row r="158" s="2" customFormat="1" ht="16.5" customHeight="1">
      <c r="A158" s="40"/>
      <c r="B158" s="41"/>
      <c r="C158" s="267" t="s">
        <v>263</v>
      </c>
      <c r="D158" s="267" t="s">
        <v>246</v>
      </c>
      <c r="E158" s="268" t="s">
        <v>1167</v>
      </c>
      <c r="F158" s="269" t="s">
        <v>1168</v>
      </c>
      <c r="G158" s="270" t="s">
        <v>290</v>
      </c>
      <c r="H158" s="271">
        <v>1</v>
      </c>
      <c r="I158" s="272"/>
      <c r="J158" s="273">
        <f>ROUND(I158*H158,2)</f>
        <v>0</v>
      </c>
      <c r="K158" s="269" t="s">
        <v>185</v>
      </c>
      <c r="L158" s="274"/>
      <c r="M158" s="275" t="s">
        <v>19</v>
      </c>
      <c r="N158" s="276" t="s">
        <v>43</v>
      </c>
      <c r="O158" s="86"/>
      <c r="P158" s="224">
        <f>O158*H158</f>
        <v>0</v>
      </c>
      <c r="Q158" s="224">
        <v>0.0014</v>
      </c>
      <c r="R158" s="224">
        <f>Q158*H158</f>
        <v>0.0014</v>
      </c>
      <c r="S158" s="224">
        <v>0</v>
      </c>
      <c r="T158" s="225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6" t="s">
        <v>212</v>
      </c>
      <c r="AT158" s="226" t="s">
        <v>246</v>
      </c>
      <c r="AU158" s="226" t="s">
        <v>81</v>
      </c>
      <c r="AY158" s="19" t="s">
        <v>161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9" t="s">
        <v>79</v>
      </c>
      <c r="BK158" s="227">
        <f>ROUND(I158*H158,2)</f>
        <v>0</v>
      </c>
      <c r="BL158" s="19" t="s">
        <v>167</v>
      </c>
      <c r="BM158" s="226" t="s">
        <v>1169</v>
      </c>
    </row>
    <row r="159" s="2" customFormat="1" ht="16.5" customHeight="1">
      <c r="A159" s="40"/>
      <c r="B159" s="41"/>
      <c r="C159" s="267" t="s">
        <v>268</v>
      </c>
      <c r="D159" s="267" t="s">
        <v>246</v>
      </c>
      <c r="E159" s="268" t="s">
        <v>1170</v>
      </c>
      <c r="F159" s="269" t="s">
        <v>1171</v>
      </c>
      <c r="G159" s="270" t="s">
        <v>290</v>
      </c>
      <c r="H159" s="271">
        <v>3</v>
      </c>
      <c r="I159" s="272"/>
      <c r="J159" s="273">
        <f>ROUND(I159*H159,2)</f>
        <v>0</v>
      </c>
      <c r="K159" s="269" t="s">
        <v>185</v>
      </c>
      <c r="L159" s="274"/>
      <c r="M159" s="275" t="s">
        <v>19</v>
      </c>
      <c r="N159" s="276" t="s">
        <v>43</v>
      </c>
      <c r="O159" s="86"/>
      <c r="P159" s="224">
        <f>O159*H159</f>
        <v>0</v>
      </c>
      <c r="Q159" s="224">
        <v>0.0014</v>
      </c>
      <c r="R159" s="224">
        <f>Q159*H159</f>
        <v>0.0041999999999999997</v>
      </c>
      <c r="S159" s="224">
        <v>0</v>
      </c>
      <c r="T159" s="225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6" t="s">
        <v>212</v>
      </c>
      <c r="AT159" s="226" t="s">
        <v>246</v>
      </c>
      <c r="AU159" s="226" t="s">
        <v>81</v>
      </c>
      <c r="AY159" s="19" t="s">
        <v>161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9" t="s">
        <v>79</v>
      </c>
      <c r="BK159" s="227">
        <f>ROUND(I159*H159,2)</f>
        <v>0</v>
      </c>
      <c r="BL159" s="19" t="s">
        <v>167</v>
      </c>
      <c r="BM159" s="226" t="s">
        <v>1172</v>
      </c>
    </row>
    <row r="160" s="2" customFormat="1" ht="16.5" customHeight="1">
      <c r="A160" s="40"/>
      <c r="B160" s="41"/>
      <c r="C160" s="215" t="s">
        <v>275</v>
      </c>
      <c r="D160" s="215" t="s">
        <v>163</v>
      </c>
      <c r="E160" s="216" t="s">
        <v>1173</v>
      </c>
      <c r="F160" s="217" t="s">
        <v>1174</v>
      </c>
      <c r="G160" s="218" t="s">
        <v>290</v>
      </c>
      <c r="H160" s="219">
        <v>4</v>
      </c>
      <c r="I160" s="220"/>
      <c r="J160" s="221">
        <f>ROUND(I160*H160,2)</f>
        <v>0</v>
      </c>
      <c r="K160" s="217" t="s">
        <v>185</v>
      </c>
      <c r="L160" s="46"/>
      <c r="M160" s="222" t="s">
        <v>19</v>
      </c>
      <c r="N160" s="223" t="s">
        <v>43</v>
      </c>
      <c r="O160" s="86"/>
      <c r="P160" s="224">
        <f>O160*H160</f>
        <v>0</v>
      </c>
      <c r="Q160" s="224">
        <v>6.9999999999999994E-05</v>
      </c>
      <c r="R160" s="224">
        <f>Q160*H160</f>
        <v>0.00027999999999999998</v>
      </c>
      <c r="S160" s="224">
        <v>0</v>
      </c>
      <c r="T160" s="225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6" t="s">
        <v>167</v>
      </c>
      <c r="AT160" s="226" t="s">
        <v>163</v>
      </c>
      <c r="AU160" s="226" t="s">
        <v>81</v>
      </c>
      <c r="AY160" s="19" t="s">
        <v>161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9" t="s">
        <v>79</v>
      </c>
      <c r="BK160" s="227">
        <f>ROUND(I160*H160,2)</f>
        <v>0</v>
      </c>
      <c r="BL160" s="19" t="s">
        <v>167</v>
      </c>
      <c r="BM160" s="226" t="s">
        <v>1175</v>
      </c>
    </row>
    <row r="161" s="2" customFormat="1">
      <c r="A161" s="40"/>
      <c r="B161" s="41"/>
      <c r="C161" s="42"/>
      <c r="D161" s="254" t="s">
        <v>187</v>
      </c>
      <c r="E161" s="42"/>
      <c r="F161" s="255" t="s">
        <v>1176</v>
      </c>
      <c r="G161" s="42"/>
      <c r="H161" s="42"/>
      <c r="I161" s="230"/>
      <c r="J161" s="42"/>
      <c r="K161" s="42"/>
      <c r="L161" s="46"/>
      <c r="M161" s="231"/>
      <c r="N161" s="232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187</v>
      </c>
      <c r="AU161" s="19" t="s">
        <v>81</v>
      </c>
    </row>
    <row r="162" s="12" customFormat="1" ht="22.8" customHeight="1">
      <c r="A162" s="12"/>
      <c r="B162" s="199"/>
      <c r="C162" s="200"/>
      <c r="D162" s="201" t="s">
        <v>71</v>
      </c>
      <c r="E162" s="213" t="s">
        <v>217</v>
      </c>
      <c r="F162" s="213" t="s">
        <v>1177</v>
      </c>
      <c r="G162" s="200"/>
      <c r="H162" s="200"/>
      <c r="I162" s="203"/>
      <c r="J162" s="214">
        <f>BK162</f>
        <v>0</v>
      </c>
      <c r="K162" s="200"/>
      <c r="L162" s="205"/>
      <c r="M162" s="206"/>
      <c r="N162" s="207"/>
      <c r="O162" s="207"/>
      <c r="P162" s="208">
        <f>SUM(P163:P184)</f>
        <v>0</v>
      </c>
      <c r="Q162" s="207"/>
      <c r="R162" s="208">
        <f>SUM(R163:R184)</f>
        <v>48.602639319999994</v>
      </c>
      <c r="S162" s="207"/>
      <c r="T162" s="209">
        <f>SUM(T163:T184)</f>
        <v>2.0579999999999998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0" t="s">
        <v>79</v>
      </c>
      <c r="AT162" s="211" t="s">
        <v>71</v>
      </c>
      <c r="AU162" s="211" t="s">
        <v>79</v>
      </c>
      <c r="AY162" s="210" t="s">
        <v>161</v>
      </c>
      <c r="BK162" s="212">
        <f>SUM(BK163:BK184)</f>
        <v>0</v>
      </c>
    </row>
    <row r="163" s="2" customFormat="1" ht="33" customHeight="1">
      <c r="A163" s="40"/>
      <c r="B163" s="41"/>
      <c r="C163" s="215" t="s">
        <v>280</v>
      </c>
      <c r="D163" s="215" t="s">
        <v>163</v>
      </c>
      <c r="E163" s="216" t="s">
        <v>1178</v>
      </c>
      <c r="F163" s="217" t="s">
        <v>1179</v>
      </c>
      <c r="G163" s="218" t="s">
        <v>290</v>
      </c>
      <c r="H163" s="219">
        <v>136.69999999999999</v>
      </c>
      <c r="I163" s="220"/>
      <c r="J163" s="221">
        <f>ROUND(I163*H163,2)</f>
        <v>0</v>
      </c>
      <c r="K163" s="217" t="s">
        <v>19</v>
      </c>
      <c r="L163" s="46"/>
      <c r="M163" s="222" t="s">
        <v>19</v>
      </c>
      <c r="N163" s="223" t="s">
        <v>43</v>
      </c>
      <c r="O163" s="86"/>
      <c r="P163" s="224">
        <f>O163*H163</f>
        <v>0</v>
      </c>
      <c r="Q163" s="224">
        <v>0.14041960000000001</v>
      </c>
      <c r="R163" s="224">
        <f>Q163*H163</f>
        <v>19.195359319999998</v>
      </c>
      <c r="S163" s="224">
        <v>0</v>
      </c>
      <c r="T163" s="225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6" t="s">
        <v>167</v>
      </c>
      <c r="AT163" s="226" t="s">
        <v>163</v>
      </c>
      <c r="AU163" s="226" t="s">
        <v>81</v>
      </c>
      <c r="AY163" s="19" t="s">
        <v>161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9" t="s">
        <v>79</v>
      </c>
      <c r="BK163" s="227">
        <f>ROUND(I163*H163,2)</f>
        <v>0</v>
      </c>
      <c r="BL163" s="19" t="s">
        <v>167</v>
      </c>
      <c r="BM163" s="226" t="s">
        <v>1180</v>
      </c>
    </row>
    <row r="164" s="13" customFormat="1">
      <c r="A164" s="13"/>
      <c r="B164" s="233"/>
      <c r="C164" s="234"/>
      <c r="D164" s="228" t="s">
        <v>175</v>
      </c>
      <c r="E164" s="235" t="s">
        <v>19</v>
      </c>
      <c r="F164" s="236" t="s">
        <v>1181</v>
      </c>
      <c r="G164" s="234"/>
      <c r="H164" s="235" t="s">
        <v>19</v>
      </c>
      <c r="I164" s="237"/>
      <c r="J164" s="234"/>
      <c r="K164" s="234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175</v>
      </c>
      <c r="AU164" s="242" t="s">
        <v>81</v>
      </c>
      <c r="AV164" s="13" t="s">
        <v>79</v>
      </c>
      <c r="AW164" s="13" t="s">
        <v>33</v>
      </c>
      <c r="AX164" s="13" t="s">
        <v>72</v>
      </c>
      <c r="AY164" s="242" t="s">
        <v>161</v>
      </c>
    </row>
    <row r="165" s="14" customFormat="1">
      <c r="A165" s="14"/>
      <c r="B165" s="243"/>
      <c r="C165" s="244"/>
      <c r="D165" s="228" t="s">
        <v>175</v>
      </c>
      <c r="E165" s="245" t="s">
        <v>19</v>
      </c>
      <c r="F165" s="246" t="s">
        <v>1182</v>
      </c>
      <c r="G165" s="244"/>
      <c r="H165" s="247">
        <v>136.69999999999999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175</v>
      </c>
      <c r="AU165" s="253" t="s">
        <v>81</v>
      </c>
      <c r="AV165" s="14" t="s">
        <v>81</v>
      </c>
      <c r="AW165" s="14" t="s">
        <v>33</v>
      </c>
      <c r="AX165" s="14" t="s">
        <v>79</v>
      </c>
      <c r="AY165" s="253" t="s">
        <v>161</v>
      </c>
    </row>
    <row r="166" s="2" customFormat="1" ht="16.5" customHeight="1">
      <c r="A166" s="40"/>
      <c r="B166" s="41"/>
      <c r="C166" s="267" t="s">
        <v>287</v>
      </c>
      <c r="D166" s="267" t="s">
        <v>246</v>
      </c>
      <c r="E166" s="268" t="s">
        <v>1183</v>
      </c>
      <c r="F166" s="269" t="s">
        <v>1184</v>
      </c>
      <c r="G166" s="270" t="s">
        <v>290</v>
      </c>
      <c r="H166" s="271">
        <v>136.69999999999999</v>
      </c>
      <c r="I166" s="272"/>
      <c r="J166" s="273">
        <f>ROUND(I166*H166,2)</f>
        <v>0</v>
      </c>
      <c r="K166" s="269" t="s">
        <v>185</v>
      </c>
      <c r="L166" s="274"/>
      <c r="M166" s="275" t="s">
        <v>19</v>
      </c>
      <c r="N166" s="276" t="s">
        <v>43</v>
      </c>
      <c r="O166" s="86"/>
      <c r="P166" s="224">
        <f>O166*H166</f>
        <v>0</v>
      </c>
      <c r="Q166" s="224">
        <v>0.028000000000000001</v>
      </c>
      <c r="R166" s="224">
        <f>Q166*H166</f>
        <v>3.8275999999999999</v>
      </c>
      <c r="S166" s="224">
        <v>0</v>
      </c>
      <c r="T166" s="225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6" t="s">
        <v>212</v>
      </c>
      <c r="AT166" s="226" t="s">
        <v>246</v>
      </c>
      <c r="AU166" s="226" t="s">
        <v>81</v>
      </c>
      <c r="AY166" s="19" t="s">
        <v>161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9" t="s">
        <v>79</v>
      </c>
      <c r="BK166" s="227">
        <f>ROUND(I166*H166,2)</f>
        <v>0</v>
      </c>
      <c r="BL166" s="19" t="s">
        <v>167</v>
      </c>
      <c r="BM166" s="226" t="s">
        <v>1185</v>
      </c>
    </row>
    <row r="167" s="14" customFormat="1">
      <c r="A167" s="14"/>
      <c r="B167" s="243"/>
      <c r="C167" s="244"/>
      <c r="D167" s="228" t="s">
        <v>175</v>
      </c>
      <c r="E167" s="245" t="s">
        <v>19</v>
      </c>
      <c r="F167" s="246" t="s">
        <v>1182</v>
      </c>
      <c r="G167" s="244"/>
      <c r="H167" s="247">
        <v>136.69999999999999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175</v>
      </c>
      <c r="AU167" s="253" t="s">
        <v>81</v>
      </c>
      <c r="AV167" s="14" t="s">
        <v>81</v>
      </c>
      <c r="AW167" s="14" t="s">
        <v>33</v>
      </c>
      <c r="AX167" s="14" t="s">
        <v>79</v>
      </c>
      <c r="AY167" s="253" t="s">
        <v>161</v>
      </c>
    </row>
    <row r="168" s="2" customFormat="1" ht="16.5" customHeight="1">
      <c r="A168" s="40"/>
      <c r="B168" s="41"/>
      <c r="C168" s="215" t="s">
        <v>7</v>
      </c>
      <c r="D168" s="215" t="s">
        <v>163</v>
      </c>
      <c r="E168" s="216" t="s">
        <v>1186</v>
      </c>
      <c r="F168" s="217" t="s">
        <v>1187</v>
      </c>
      <c r="G168" s="218" t="s">
        <v>290</v>
      </c>
      <c r="H168" s="219">
        <v>83</v>
      </c>
      <c r="I168" s="220"/>
      <c r="J168" s="221">
        <f>ROUND(I168*H168,2)</f>
        <v>0</v>
      </c>
      <c r="K168" s="217" t="s">
        <v>185</v>
      </c>
      <c r="L168" s="46"/>
      <c r="M168" s="222" t="s">
        <v>19</v>
      </c>
      <c r="N168" s="223" t="s">
        <v>43</v>
      </c>
      <c r="O168" s="86"/>
      <c r="P168" s="224">
        <f>O168*H168</f>
        <v>0</v>
      </c>
      <c r="Q168" s="224">
        <v>0.29221000000000003</v>
      </c>
      <c r="R168" s="224">
        <f>Q168*H168</f>
        <v>24.253430000000002</v>
      </c>
      <c r="S168" s="224">
        <v>0</v>
      </c>
      <c r="T168" s="225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6" t="s">
        <v>167</v>
      </c>
      <c r="AT168" s="226" t="s">
        <v>163</v>
      </c>
      <c r="AU168" s="226" t="s">
        <v>81</v>
      </c>
      <c r="AY168" s="19" t="s">
        <v>161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9" t="s">
        <v>79</v>
      </c>
      <c r="BK168" s="227">
        <f>ROUND(I168*H168,2)</f>
        <v>0</v>
      </c>
      <c r="BL168" s="19" t="s">
        <v>167</v>
      </c>
      <c r="BM168" s="226" t="s">
        <v>1188</v>
      </c>
    </row>
    <row r="169" s="2" customFormat="1">
      <c r="A169" s="40"/>
      <c r="B169" s="41"/>
      <c r="C169" s="42"/>
      <c r="D169" s="254" t="s">
        <v>187</v>
      </c>
      <c r="E169" s="42"/>
      <c r="F169" s="255" t="s">
        <v>1189</v>
      </c>
      <c r="G169" s="42"/>
      <c r="H169" s="42"/>
      <c r="I169" s="230"/>
      <c r="J169" s="42"/>
      <c r="K169" s="42"/>
      <c r="L169" s="46"/>
      <c r="M169" s="231"/>
      <c r="N169" s="232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187</v>
      </c>
      <c r="AU169" s="19" t="s">
        <v>81</v>
      </c>
    </row>
    <row r="170" s="14" customFormat="1">
      <c r="A170" s="14"/>
      <c r="B170" s="243"/>
      <c r="C170" s="244"/>
      <c r="D170" s="228" t="s">
        <v>175</v>
      </c>
      <c r="E170" s="245" t="s">
        <v>19</v>
      </c>
      <c r="F170" s="246" t="s">
        <v>1190</v>
      </c>
      <c r="G170" s="244"/>
      <c r="H170" s="247">
        <v>83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175</v>
      </c>
      <c r="AU170" s="253" t="s">
        <v>81</v>
      </c>
      <c r="AV170" s="14" t="s">
        <v>81</v>
      </c>
      <c r="AW170" s="14" t="s">
        <v>33</v>
      </c>
      <c r="AX170" s="14" t="s">
        <v>79</v>
      </c>
      <c r="AY170" s="253" t="s">
        <v>161</v>
      </c>
    </row>
    <row r="171" s="2" customFormat="1" ht="16.5" customHeight="1">
      <c r="A171" s="40"/>
      <c r="B171" s="41"/>
      <c r="C171" s="267" t="s">
        <v>296</v>
      </c>
      <c r="D171" s="267" t="s">
        <v>246</v>
      </c>
      <c r="E171" s="268" t="s">
        <v>1191</v>
      </c>
      <c r="F171" s="269" t="s">
        <v>1192</v>
      </c>
      <c r="G171" s="270" t="s">
        <v>362</v>
      </c>
      <c r="H171" s="271">
        <v>82</v>
      </c>
      <c r="I171" s="272"/>
      <c r="J171" s="273">
        <f>ROUND(I171*H171,2)</f>
        <v>0</v>
      </c>
      <c r="K171" s="269" t="s">
        <v>19</v>
      </c>
      <c r="L171" s="274"/>
      <c r="M171" s="275" t="s">
        <v>19</v>
      </c>
      <c r="N171" s="276" t="s">
        <v>43</v>
      </c>
      <c r="O171" s="86"/>
      <c r="P171" s="224">
        <f>O171*H171</f>
        <v>0</v>
      </c>
      <c r="Q171" s="224">
        <v>0.0135</v>
      </c>
      <c r="R171" s="224">
        <f>Q171*H171</f>
        <v>1.107</v>
      </c>
      <c r="S171" s="224">
        <v>0</v>
      </c>
      <c r="T171" s="225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6" t="s">
        <v>212</v>
      </c>
      <c r="AT171" s="226" t="s">
        <v>246</v>
      </c>
      <c r="AU171" s="226" t="s">
        <v>81</v>
      </c>
      <c r="AY171" s="19" t="s">
        <v>161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9" t="s">
        <v>79</v>
      </c>
      <c r="BK171" s="227">
        <f>ROUND(I171*H171,2)</f>
        <v>0</v>
      </c>
      <c r="BL171" s="19" t="s">
        <v>167</v>
      </c>
      <c r="BM171" s="226" t="s">
        <v>1193</v>
      </c>
    </row>
    <row r="172" s="2" customFormat="1" ht="16.5" customHeight="1">
      <c r="A172" s="40"/>
      <c r="B172" s="41"/>
      <c r="C172" s="267" t="s">
        <v>305</v>
      </c>
      <c r="D172" s="267" t="s">
        <v>246</v>
      </c>
      <c r="E172" s="268" t="s">
        <v>1194</v>
      </c>
      <c r="F172" s="269" t="s">
        <v>1195</v>
      </c>
      <c r="G172" s="270" t="s">
        <v>362</v>
      </c>
      <c r="H172" s="271">
        <v>1</v>
      </c>
      <c r="I172" s="272"/>
      <c r="J172" s="273">
        <f>ROUND(I172*H172,2)</f>
        <v>0</v>
      </c>
      <c r="K172" s="269" t="s">
        <v>19</v>
      </c>
      <c r="L172" s="274"/>
      <c r="M172" s="275" t="s">
        <v>19</v>
      </c>
      <c r="N172" s="276" t="s">
        <v>43</v>
      </c>
      <c r="O172" s="86"/>
      <c r="P172" s="224">
        <f>O172*H172</f>
        <v>0</v>
      </c>
      <c r="Q172" s="224">
        <v>0.0077000000000000002</v>
      </c>
      <c r="R172" s="224">
        <f>Q172*H172</f>
        <v>0.0077000000000000002</v>
      </c>
      <c r="S172" s="224">
        <v>0</v>
      </c>
      <c r="T172" s="225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6" t="s">
        <v>212</v>
      </c>
      <c r="AT172" s="226" t="s">
        <v>246</v>
      </c>
      <c r="AU172" s="226" t="s">
        <v>81</v>
      </c>
      <c r="AY172" s="19" t="s">
        <v>161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9" t="s">
        <v>79</v>
      </c>
      <c r="BK172" s="227">
        <f>ROUND(I172*H172,2)</f>
        <v>0</v>
      </c>
      <c r="BL172" s="19" t="s">
        <v>167</v>
      </c>
      <c r="BM172" s="226" t="s">
        <v>1196</v>
      </c>
    </row>
    <row r="173" s="2" customFormat="1" ht="16.5" customHeight="1">
      <c r="A173" s="40"/>
      <c r="B173" s="41"/>
      <c r="C173" s="267" t="s">
        <v>312</v>
      </c>
      <c r="D173" s="267" t="s">
        <v>246</v>
      </c>
      <c r="E173" s="268" t="s">
        <v>1197</v>
      </c>
      <c r="F173" s="269" t="s">
        <v>1198</v>
      </c>
      <c r="G173" s="270" t="s">
        <v>362</v>
      </c>
      <c r="H173" s="271">
        <v>1</v>
      </c>
      <c r="I173" s="272"/>
      <c r="J173" s="273">
        <f>ROUND(I173*H173,2)</f>
        <v>0</v>
      </c>
      <c r="K173" s="269" t="s">
        <v>19</v>
      </c>
      <c r="L173" s="274"/>
      <c r="M173" s="275" t="s">
        <v>19</v>
      </c>
      <c r="N173" s="276" t="s">
        <v>43</v>
      </c>
      <c r="O173" s="86"/>
      <c r="P173" s="224">
        <f>O173*H173</f>
        <v>0</v>
      </c>
      <c r="Q173" s="224">
        <v>0.021999999999999999</v>
      </c>
      <c r="R173" s="224">
        <f>Q173*H173</f>
        <v>0.021999999999999999</v>
      </c>
      <c r="S173" s="224">
        <v>0</v>
      </c>
      <c r="T173" s="225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6" t="s">
        <v>212</v>
      </c>
      <c r="AT173" s="226" t="s">
        <v>246</v>
      </c>
      <c r="AU173" s="226" t="s">
        <v>81</v>
      </c>
      <c r="AY173" s="19" t="s">
        <v>161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9" t="s">
        <v>79</v>
      </c>
      <c r="BK173" s="227">
        <f>ROUND(I173*H173,2)</f>
        <v>0</v>
      </c>
      <c r="BL173" s="19" t="s">
        <v>167</v>
      </c>
      <c r="BM173" s="226" t="s">
        <v>1199</v>
      </c>
    </row>
    <row r="174" s="14" customFormat="1">
      <c r="A174" s="14"/>
      <c r="B174" s="243"/>
      <c r="C174" s="244"/>
      <c r="D174" s="228" t="s">
        <v>175</v>
      </c>
      <c r="E174" s="245" t="s">
        <v>19</v>
      </c>
      <c r="F174" s="246" t="s">
        <v>1200</v>
      </c>
      <c r="G174" s="244"/>
      <c r="H174" s="247">
        <v>1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175</v>
      </c>
      <c r="AU174" s="253" t="s">
        <v>81</v>
      </c>
      <c r="AV174" s="14" t="s">
        <v>81</v>
      </c>
      <c r="AW174" s="14" t="s">
        <v>33</v>
      </c>
      <c r="AX174" s="14" t="s">
        <v>79</v>
      </c>
      <c r="AY174" s="253" t="s">
        <v>161</v>
      </c>
    </row>
    <row r="175" s="2" customFormat="1" ht="16.5" customHeight="1">
      <c r="A175" s="40"/>
      <c r="B175" s="41"/>
      <c r="C175" s="267" t="s">
        <v>320</v>
      </c>
      <c r="D175" s="267" t="s">
        <v>246</v>
      </c>
      <c r="E175" s="268" t="s">
        <v>1201</v>
      </c>
      <c r="F175" s="269" t="s">
        <v>1202</v>
      </c>
      <c r="G175" s="270" t="s">
        <v>362</v>
      </c>
      <c r="H175" s="271">
        <v>1</v>
      </c>
      <c r="I175" s="272"/>
      <c r="J175" s="273">
        <f>ROUND(I175*H175,2)</f>
        <v>0</v>
      </c>
      <c r="K175" s="269" t="s">
        <v>19</v>
      </c>
      <c r="L175" s="274"/>
      <c r="M175" s="275" t="s">
        <v>19</v>
      </c>
      <c r="N175" s="276" t="s">
        <v>43</v>
      </c>
      <c r="O175" s="86"/>
      <c r="P175" s="224">
        <f>O175*H175</f>
        <v>0</v>
      </c>
      <c r="Q175" s="224">
        <v>0.00059999999999999995</v>
      </c>
      <c r="R175" s="224">
        <f>Q175*H175</f>
        <v>0.00059999999999999995</v>
      </c>
      <c r="S175" s="224">
        <v>0</v>
      </c>
      <c r="T175" s="225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6" t="s">
        <v>212</v>
      </c>
      <c r="AT175" s="226" t="s">
        <v>246</v>
      </c>
      <c r="AU175" s="226" t="s">
        <v>81</v>
      </c>
      <c r="AY175" s="19" t="s">
        <v>161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9" t="s">
        <v>79</v>
      </c>
      <c r="BK175" s="227">
        <f>ROUND(I175*H175,2)</f>
        <v>0</v>
      </c>
      <c r="BL175" s="19" t="s">
        <v>167</v>
      </c>
      <c r="BM175" s="226" t="s">
        <v>1203</v>
      </c>
    </row>
    <row r="176" s="14" customFormat="1">
      <c r="A176" s="14"/>
      <c r="B176" s="243"/>
      <c r="C176" s="244"/>
      <c r="D176" s="228" t="s">
        <v>175</v>
      </c>
      <c r="E176" s="245" t="s">
        <v>19</v>
      </c>
      <c r="F176" s="246" t="s">
        <v>1204</v>
      </c>
      <c r="G176" s="244"/>
      <c r="H176" s="247">
        <v>1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175</v>
      </c>
      <c r="AU176" s="253" t="s">
        <v>81</v>
      </c>
      <c r="AV176" s="14" t="s">
        <v>81</v>
      </c>
      <c r="AW176" s="14" t="s">
        <v>33</v>
      </c>
      <c r="AX176" s="14" t="s">
        <v>79</v>
      </c>
      <c r="AY176" s="253" t="s">
        <v>161</v>
      </c>
    </row>
    <row r="177" s="2" customFormat="1" ht="16.5" customHeight="1">
      <c r="A177" s="40"/>
      <c r="B177" s="41"/>
      <c r="C177" s="267" t="s">
        <v>327</v>
      </c>
      <c r="D177" s="267" t="s">
        <v>246</v>
      </c>
      <c r="E177" s="268" t="s">
        <v>1205</v>
      </c>
      <c r="F177" s="269" t="s">
        <v>1206</v>
      </c>
      <c r="G177" s="270" t="s">
        <v>362</v>
      </c>
      <c r="H177" s="271">
        <v>83</v>
      </c>
      <c r="I177" s="272"/>
      <c r="J177" s="273">
        <f>ROUND(I177*H177,2)</f>
        <v>0</v>
      </c>
      <c r="K177" s="269" t="s">
        <v>19</v>
      </c>
      <c r="L177" s="274"/>
      <c r="M177" s="275" t="s">
        <v>19</v>
      </c>
      <c r="N177" s="276" t="s">
        <v>43</v>
      </c>
      <c r="O177" s="86"/>
      <c r="P177" s="224">
        <f>O177*H177</f>
        <v>0</v>
      </c>
      <c r="Q177" s="224">
        <v>0.00215</v>
      </c>
      <c r="R177" s="224">
        <f>Q177*H177</f>
        <v>0.17845</v>
      </c>
      <c r="S177" s="224">
        <v>0</v>
      </c>
      <c r="T177" s="225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6" t="s">
        <v>212</v>
      </c>
      <c r="AT177" s="226" t="s">
        <v>246</v>
      </c>
      <c r="AU177" s="226" t="s">
        <v>81</v>
      </c>
      <c r="AY177" s="19" t="s">
        <v>161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9" t="s">
        <v>79</v>
      </c>
      <c r="BK177" s="227">
        <f>ROUND(I177*H177,2)</f>
        <v>0</v>
      </c>
      <c r="BL177" s="19" t="s">
        <v>167</v>
      </c>
      <c r="BM177" s="226" t="s">
        <v>1207</v>
      </c>
    </row>
    <row r="178" s="2" customFormat="1" ht="16.5" customHeight="1">
      <c r="A178" s="40"/>
      <c r="B178" s="41"/>
      <c r="C178" s="267" t="s">
        <v>332</v>
      </c>
      <c r="D178" s="267" t="s">
        <v>246</v>
      </c>
      <c r="E178" s="268" t="s">
        <v>1208</v>
      </c>
      <c r="F178" s="269" t="s">
        <v>1209</v>
      </c>
      <c r="G178" s="270" t="s">
        <v>362</v>
      </c>
      <c r="H178" s="271">
        <v>2</v>
      </c>
      <c r="I178" s="272"/>
      <c r="J178" s="273">
        <f>ROUND(I178*H178,2)</f>
        <v>0</v>
      </c>
      <c r="K178" s="269" t="s">
        <v>19</v>
      </c>
      <c r="L178" s="274"/>
      <c r="M178" s="275" t="s">
        <v>19</v>
      </c>
      <c r="N178" s="276" t="s">
        <v>43</v>
      </c>
      <c r="O178" s="86"/>
      <c r="P178" s="224">
        <f>O178*H178</f>
        <v>0</v>
      </c>
      <c r="Q178" s="224">
        <v>0.0011000000000000001</v>
      </c>
      <c r="R178" s="224">
        <f>Q178*H178</f>
        <v>0.0022000000000000001</v>
      </c>
      <c r="S178" s="224">
        <v>0</v>
      </c>
      <c r="T178" s="225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6" t="s">
        <v>212</v>
      </c>
      <c r="AT178" s="226" t="s">
        <v>246</v>
      </c>
      <c r="AU178" s="226" t="s">
        <v>81</v>
      </c>
      <c r="AY178" s="19" t="s">
        <v>161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9" t="s">
        <v>79</v>
      </c>
      <c r="BK178" s="227">
        <f>ROUND(I178*H178,2)</f>
        <v>0</v>
      </c>
      <c r="BL178" s="19" t="s">
        <v>167</v>
      </c>
      <c r="BM178" s="226" t="s">
        <v>1210</v>
      </c>
    </row>
    <row r="179" s="2" customFormat="1" ht="16.5" customHeight="1">
      <c r="A179" s="40"/>
      <c r="B179" s="41"/>
      <c r="C179" s="267" t="s">
        <v>339</v>
      </c>
      <c r="D179" s="267" t="s">
        <v>246</v>
      </c>
      <c r="E179" s="268" t="s">
        <v>1211</v>
      </c>
      <c r="F179" s="269" t="s">
        <v>1212</v>
      </c>
      <c r="G179" s="270" t="s">
        <v>362</v>
      </c>
      <c r="H179" s="271">
        <v>166</v>
      </c>
      <c r="I179" s="272"/>
      <c r="J179" s="273">
        <f>ROUND(I179*H179,2)</f>
        <v>0</v>
      </c>
      <c r="K179" s="269" t="s">
        <v>19</v>
      </c>
      <c r="L179" s="274"/>
      <c r="M179" s="275" t="s">
        <v>19</v>
      </c>
      <c r="N179" s="276" t="s">
        <v>43</v>
      </c>
      <c r="O179" s="86"/>
      <c r="P179" s="224">
        <f>O179*H179</f>
        <v>0</v>
      </c>
      <c r="Q179" s="224">
        <v>5.0000000000000002E-05</v>
      </c>
      <c r="R179" s="224">
        <f>Q179*H179</f>
        <v>0.0083000000000000001</v>
      </c>
      <c r="S179" s="224">
        <v>0</v>
      </c>
      <c r="T179" s="225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6" t="s">
        <v>212</v>
      </c>
      <c r="AT179" s="226" t="s">
        <v>246</v>
      </c>
      <c r="AU179" s="226" t="s">
        <v>81</v>
      </c>
      <c r="AY179" s="19" t="s">
        <v>161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9" t="s">
        <v>79</v>
      </c>
      <c r="BK179" s="227">
        <f>ROUND(I179*H179,2)</f>
        <v>0</v>
      </c>
      <c r="BL179" s="19" t="s">
        <v>167</v>
      </c>
      <c r="BM179" s="226" t="s">
        <v>1213</v>
      </c>
    </row>
    <row r="180" s="14" customFormat="1">
      <c r="A180" s="14"/>
      <c r="B180" s="243"/>
      <c r="C180" s="244"/>
      <c r="D180" s="228" t="s">
        <v>175</v>
      </c>
      <c r="E180" s="245" t="s">
        <v>19</v>
      </c>
      <c r="F180" s="246" t="s">
        <v>1214</v>
      </c>
      <c r="G180" s="244"/>
      <c r="H180" s="247">
        <v>166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175</v>
      </c>
      <c r="AU180" s="253" t="s">
        <v>81</v>
      </c>
      <c r="AV180" s="14" t="s">
        <v>81</v>
      </c>
      <c r="AW180" s="14" t="s">
        <v>33</v>
      </c>
      <c r="AX180" s="14" t="s">
        <v>79</v>
      </c>
      <c r="AY180" s="253" t="s">
        <v>161</v>
      </c>
    </row>
    <row r="181" s="2" customFormat="1" ht="16.5" customHeight="1">
      <c r="A181" s="40"/>
      <c r="B181" s="41"/>
      <c r="C181" s="215" t="s">
        <v>347</v>
      </c>
      <c r="D181" s="215" t="s">
        <v>163</v>
      </c>
      <c r="E181" s="216" t="s">
        <v>1215</v>
      </c>
      <c r="F181" s="217" t="s">
        <v>1216</v>
      </c>
      <c r="G181" s="218" t="s">
        <v>241</v>
      </c>
      <c r="H181" s="219">
        <v>8.4000000000000004</v>
      </c>
      <c r="I181" s="220"/>
      <c r="J181" s="221">
        <f>ROUND(I181*H181,2)</f>
        <v>0</v>
      </c>
      <c r="K181" s="217" t="s">
        <v>185</v>
      </c>
      <c r="L181" s="46"/>
      <c r="M181" s="222" t="s">
        <v>19</v>
      </c>
      <c r="N181" s="223" t="s">
        <v>43</v>
      </c>
      <c r="O181" s="86"/>
      <c r="P181" s="224">
        <f>O181*H181</f>
        <v>0</v>
      </c>
      <c r="Q181" s="224">
        <v>0</v>
      </c>
      <c r="R181" s="224">
        <f>Q181*H181</f>
        <v>0</v>
      </c>
      <c r="S181" s="224">
        <v>0.245</v>
      </c>
      <c r="T181" s="225">
        <f>S181*H181</f>
        <v>2.0579999999999998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6" t="s">
        <v>167</v>
      </c>
      <c r="AT181" s="226" t="s">
        <v>163</v>
      </c>
      <c r="AU181" s="226" t="s">
        <v>81</v>
      </c>
      <c r="AY181" s="19" t="s">
        <v>161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9" t="s">
        <v>79</v>
      </c>
      <c r="BK181" s="227">
        <f>ROUND(I181*H181,2)</f>
        <v>0</v>
      </c>
      <c r="BL181" s="19" t="s">
        <v>167</v>
      </c>
      <c r="BM181" s="226" t="s">
        <v>1217</v>
      </c>
    </row>
    <row r="182" s="2" customFormat="1">
      <c r="A182" s="40"/>
      <c r="B182" s="41"/>
      <c r="C182" s="42"/>
      <c r="D182" s="254" t="s">
        <v>187</v>
      </c>
      <c r="E182" s="42"/>
      <c r="F182" s="255" t="s">
        <v>1218</v>
      </c>
      <c r="G182" s="42"/>
      <c r="H182" s="42"/>
      <c r="I182" s="230"/>
      <c r="J182" s="42"/>
      <c r="K182" s="42"/>
      <c r="L182" s="46"/>
      <c r="M182" s="231"/>
      <c r="N182" s="232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187</v>
      </c>
      <c r="AU182" s="19" t="s">
        <v>81</v>
      </c>
    </row>
    <row r="183" s="13" customFormat="1">
      <c r="A183" s="13"/>
      <c r="B183" s="233"/>
      <c r="C183" s="234"/>
      <c r="D183" s="228" t="s">
        <v>175</v>
      </c>
      <c r="E183" s="235" t="s">
        <v>19</v>
      </c>
      <c r="F183" s="236" t="s">
        <v>1219</v>
      </c>
      <c r="G183" s="234"/>
      <c r="H183" s="235" t="s">
        <v>19</v>
      </c>
      <c r="I183" s="237"/>
      <c r="J183" s="234"/>
      <c r="K183" s="234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175</v>
      </c>
      <c r="AU183" s="242" t="s">
        <v>81</v>
      </c>
      <c r="AV183" s="13" t="s">
        <v>79</v>
      </c>
      <c r="AW183" s="13" t="s">
        <v>33</v>
      </c>
      <c r="AX183" s="13" t="s">
        <v>72</v>
      </c>
      <c r="AY183" s="242" t="s">
        <v>161</v>
      </c>
    </row>
    <row r="184" s="14" customFormat="1">
      <c r="A184" s="14"/>
      <c r="B184" s="243"/>
      <c r="C184" s="244"/>
      <c r="D184" s="228" t="s">
        <v>175</v>
      </c>
      <c r="E184" s="245" t="s">
        <v>19</v>
      </c>
      <c r="F184" s="246" t="s">
        <v>1220</v>
      </c>
      <c r="G184" s="244"/>
      <c r="H184" s="247">
        <v>8.4000000000000004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175</v>
      </c>
      <c r="AU184" s="253" t="s">
        <v>81</v>
      </c>
      <c r="AV184" s="14" t="s">
        <v>81</v>
      </c>
      <c r="AW184" s="14" t="s">
        <v>33</v>
      </c>
      <c r="AX184" s="14" t="s">
        <v>79</v>
      </c>
      <c r="AY184" s="253" t="s">
        <v>161</v>
      </c>
    </row>
    <row r="185" s="12" customFormat="1" ht="22.8" customHeight="1">
      <c r="A185" s="12"/>
      <c r="B185" s="199"/>
      <c r="C185" s="200"/>
      <c r="D185" s="201" t="s">
        <v>71</v>
      </c>
      <c r="E185" s="213" t="s">
        <v>436</v>
      </c>
      <c r="F185" s="213" t="s">
        <v>437</v>
      </c>
      <c r="G185" s="200"/>
      <c r="H185" s="200"/>
      <c r="I185" s="203"/>
      <c r="J185" s="214">
        <f>BK185</f>
        <v>0</v>
      </c>
      <c r="K185" s="200"/>
      <c r="L185" s="205"/>
      <c r="M185" s="206"/>
      <c r="N185" s="207"/>
      <c r="O185" s="207"/>
      <c r="P185" s="208">
        <f>SUM(P186:P209)</f>
        <v>0</v>
      </c>
      <c r="Q185" s="207"/>
      <c r="R185" s="208">
        <f>SUM(R186:R209)</f>
        <v>0</v>
      </c>
      <c r="S185" s="207"/>
      <c r="T185" s="209">
        <f>SUM(T186:T209)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0" t="s">
        <v>79</v>
      </c>
      <c r="AT185" s="211" t="s">
        <v>71</v>
      </c>
      <c r="AU185" s="211" t="s">
        <v>79</v>
      </c>
      <c r="AY185" s="210" t="s">
        <v>161</v>
      </c>
      <c r="BK185" s="212">
        <f>SUM(BK186:BK209)</f>
        <v>0</v>
      </c>
    </row>
    <row r="186" s="2" customFormat="1" ht="24.15" customHeight="1">
      <c r="A186" s="40"/>
      <c r="B186" s="41"/>
      <c r="C186" s="215" t="s">
        <v>353</v>
      </c>
      <c r="D186" s="215" t="s">
        <v>163</v>
      </c>
      <c r="E186" s="216" t="s">
        <v>1221</v>
      </c>
      <c r="F186" s="217" t="s">
        <v>1222</v>
      </c>
      <c r="G186" s="218" t="s">
        <v>228</v>
      </c>
      <c r="H186" s="219">
        <v>99.093000000000004</v>
      </c>
      <c r="I186" s="220"/>
      <c r="J186" s="221">
        <f>ROUND(I186*H186,2)</f>
        <v>0</v>
      </c>
      <c r="K186" s="217" t="s">
        <v>185</v>
      </c>
      <c r="L186" s="46"/>
      <c r="M186" s="222" t="s">
        <v>19</v>
      </c>
      <c r="N186" s="223" t="s">
        <v>43</v>
      </c>
      <c r="O186" s="86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6" t="s">
        <v>167</v>
      </c>
      <c r="AT186" s="226" t="s">
        <v>163</v>
      </c>
      <c r="AU186" s="226" t="s">
        <v>81</v>
      </c>
      <c r="AY186" s="19" t="s">
        <v>161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9" t="s">
        <v>79</v>
      </c>
      <c r="BK186" s="227">
        <f>ROUND(I186*H186,2)</f>
        <v>0</v>
      </c>
      <c r="BL186" s="19" t="s">
        <v>167</v>
      </c>
      <c r="BM186" s="226" t="s">
        <v>1223</v>
      </c>
    </row>
    <row r="187" s="2" customFormat="1">
      <c r="A187" s="40"/>
      <c r="B187" s="41"/>
      <c r="C187" s="42"/>
      <c r="D187" s="254" t="s">
        <v>187</v>
      </c>
      <c r="E187" s="42"/>
      <c r="F187" s="255" t="s">
        <v>1224</v>
      </c>
      <c r="G187" s="42"/>
      <c r="H187" s="42"/>
      <c r="I187" s="230"/>
      <c r="J187" s="42"/>
      <c r="K187" s="42"/>
      <c r="L187" s="46"/>
      <c r="M187" s="231"/>
      <c r="N187" s="232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187</v>
      </c>
      <c r="AU187" s="19" t="s">
        <v>81</v>
      </c>
    </row>
    <row r="188" s="14" customFormat="1">
      <c r="A188" s="14"/>
      <c r="B188" s="243"/>
      <c r="C188" s="244"/>
      <c r="D188" s="228" t="s">
        <v>175</v>
      </c>
      <c r="E188" s="245" t="s">
        <v>19</v>
      </c>
      <c r="F188" s="246" t="s">
        <v>1225</v>
      </c>
      <c r="G188" s="244"/>
      <c r="H188" s="247">
        <v>99.093000000000004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175</v>
      </c>
      <c r="AU188" s="253" t="s">
        <v>81</v>
      </c>
      <c r="AV188" s="14" t="s">
        <v>81</v>
      </c>
      <c r="AW188" s="14" t="s">
        <v>33</v>
      </c>
      <c r="AX188" s="14" t="s">
        <v>79</v>
      </c>
      <c r="AY188" s="253" t="s">
        <v>161</v>
      </c>
    </row>
    <row r="189" s="2" customFormat="1" ht="24.15" customHeight="1">
      <c r="A189" s="40"/>
      <c r="B189" s="41"/>
      <c r="C189" s="215" t="s">
        <v>359</v>
      </c>
      <c r="D189" s="215" t="s">
        <v>163</v>
      </c>
      <c r="E189" s="216" t="s">
        <v>1226</v>
      </c>
      <c r="F189" s="217" t="s">
        <v>1227</v>
      </c>
      <c r="G189" s="218" t="s">
        <v>228</v>
      </c>
      <c r="H189" s="219">
        <v>891.83699999999999</v>
      </c>
      <c r="I189" s="220"/>
      <c r="J189" s="221">
        <f>ROUND(I189*H189,2)</f>
        <v>0</v>
      </c>
      <c r="K189" s="217" t="s">
        <v>185</v>
      </c>
      <c r="L189" s="46"/>
      <c r="M189" s="222" t="s">
        <v>19</v>
      </c>
      <c r="N189" s="223" t="s">
        <v>43</v>
      </c>
      <c r="O189" s="86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6" t="s">
        <v>167</v>
      </c>
      <c r="AT189" s="226" t="s">
        <v>163</v>
      </c>
      <c r="AU189" s="226" t="s">
        <v>81</v>
      </c>
      <c r="AY189" s="19" t="s">
        <v>161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9" t="s">
        <v>79</v>
      </c>
      <c r="BK189" s="227">
        <f>ROUND(I189*H189,2)</f>
        <v>0</v>
      </c>
      <c r="BL189" s="19" t="s">
        <v>167</v>
      </c>
      <c r="BM189" s="226" t="s">
        <v>1228</v>
      </c>
    </row>
    <row r="190" s="2" customFormat="1">
      <c r="A190" s="40"/>
      <c r="B190" s="41"/>
      <c r="C190" s="42"/>
      <c r="D190" s="254" t="s">
        <v>187</v>
      </c>
      <c r="E190" s="42"/>
      <c r="F190" s="255" t="s">
        <v>1229</v>
      </c>
      <c r="G190" s="42"/>
      <c r="H190" s="42"/>
      <c r="I190" s="230"/>
      <c r="J190" s="42"/>
      <c r="K190" s="42"/>
      <c r="L190" s="46"/>
      <c r="M190" s="231"/>
      <c r="N190" s="232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187</v>
      </c>
      <c r="AU190" s="19" t="s">
        <v>81</v>
      </c>
    </row>
    <row r="191" s="14" customFormat="1">
      <c r="A191" s="14"/>
      <c r="B191" s="243"/>
      <c r="C191" s="244"/>
      <c r="D191" s="228" t="s">
        <v>175</v>
      </c>
      <c r="E191" s="245" t="s">
        <v>19</v>
      </c>
      <c r="F191" s="246" t="s">
        <v>1225</v>
      </c>
      <c r="G191" s="244"/>
      <c r="H191" s="247">
        <v>99.093000000000004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175</v>
      </c>
      <c r="AU191" s="253" t="s">
        <v>81</v>
      </c>
      <c r="AV191" s="14" t="s">
        <v>81</v>
      </c>
      <c r="AW191" s="14" t="s">
        <v>33</v>
      </c>
      <c r="AX191" s="14" t="s">
        <v>79</v>
      </c>
      <c r="AY191" s="253" t="s">
        <v>161</v>
      </c>
    </row>
    <row r="192" s="14" customFormat="1">
      <c r="A192" s="14"/>
      <c r="B192" s="243"/>
      <c r="C192" s="244"/>
      <c r="D192" s="228" t="s">
        <v>175</v>
      </c>
      <c r="E192" s="244"/>
      <c r="F192" s="246" t="s">
        <v>1230</v>
      </c>
      <c r="G192" s="244"/>
      <c r="H192" s="247">
        <v>891.83699999999999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175</v>
      </c>
      <c r="AU192" s="253" t="s">
        <v>81</v>
      </c>
      <c r="AV192" s="14" t="s">
        <v>81</v>
      </c>
      <c r="AW192" s="14" t="s">
        <v>4</v>
      </c>
      <c r="AX192" s="14" t="s">
        <v>79</v>
      </c>
      <c r="AY192" s="253" t="s">
        <v>161</v>
      </c>
    </row>
    <row r="193" s="2" customFormat="1" ht="24.15" customHeight="1">
      <c r="A193" s="40"/>
      <c r="B193" s="41"/>
      <c r="C193" s="215" t="s">
        <v>365</v>
      </c>
      <c r="D193" s="215" t="s">
        <v>163</v>
      </c>
      <c r="E193" s="216" t="s">
        <v>1231</v>
      </c>
      <c r="F193" s="217" t="s">
        <v>1232</v>
      </c>
      <c r="G193" s="218" t="s">
        <v>228</v>
      </c>
      <c r="H193" s="219">
        <v>69.031000000000006</v>
      </c>
      <c r="I193" s="220"/>
      <c r="J193" s="221">
        <f>ROUND(I193*H193,2)</f>
        <v>0</v>
      </c>
      <c r="K193" s="217" t="s">
        <v>185</v>
      </c>
      <c r="L193" s="46"/>
      <c r="M193" s="222" t="s">
        <v>19</v>
      </c>
      <c r="N193" s="223" t="s">
        <v>43</v>
      </c>
      <c r="O193" s="86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6" t="s">
        <v>167</v>
      </c>
      <c r="AT193" s="226" t="s">
        <v>163</v>
      </c>
      <c r="AU193" s="226" t="s">
        <v>81</v>
      </c>
      <c r="AY193" s="19" t="s">
        <v>161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9" t="s">
        <v>79</v>
      </c>
      <c r="BK193" s="227">
        <f>ROUND(I193*H193,2)</f>
        <v>0</v>
      </c>
      <c r="BL193" s="19" t="s">
        <v>167</v>
      </c>
      <c r="BM193" s="226" t="s">
        <v>1233</v>
      </c>
    </row>
    <row r="194" s="2" customFormat="1">
      <c r="A194" s="40"/>
      <c r="B194" s="41"/>
      <c r="C194" s="42"/>
      <c r="D194" s="254" t="s">
        <v>187</v>
      </c>
      <c r="E194" s="42"/>
      <c r="F194" s="255" t="s">
        <v>1234</v>
      </c>
      <c r="G194" s="42"/>
      <c r="H194" s="42"/>
      <c r="I194" s="230"/>
      <c r="J194" s="42"/>
      <c r="K194" s="42"/>
      <c r="L194" s="46"/>
      <c r="M194" s="231"/>
      <c r="N194" s="232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187</v>
      </c>
      <c r="AU194" s="19" t="s">
        <v>81</v>
      </c>
    </row>
    <row r="195" s="14" customFormat="1">
      <c r="A195" s="14"/>
      <c r="B195" s="243"/>
      <c r="C195" s="244"/>
      <c r="D195" s="228" t="s">
        <v>175</v>
      </c>
      <c r="E195" s="245" t="s">
        <v>19</v>
      </c>
      <c r="F195" s="246" t="s">
        <v>1235</v>
      </c>
      <c r="G195" s="244"/>
      <c r="H195" s="247">
        <v>66.972999999999999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175</v>
      </c>
      <c r="AU195" s="253" t="s">
        <v>81</v>
      </c>
      <c r="AV195" s="14" t="s">
        <v>81</v>
      </c>
      <c r="AW195" s="14" t="s">
        <v>33</v>
      </c>
      <c r="AX195" s="14" t="s">
        <v>72</v>
      </c>
      <c r="AY195" s="253" t="s">
        <v>161</v>
      </c>
    </row>
    <row r="196" s="14" customFormat="1">
      <c r="A196" s="14"/>
      <c r="B196" s="243"/>
      <c r="C196" s="244"/>
      <c r="D196" s="228" t="s">
        <v>175</v>
      </c>
      <c r="E196" s="245" t="s">
        <v>19</v>
      </c>
      <c r="F196" s="246" t="s">
        <v>1236</v>
      </c>
      <c r="G196" s="244"/>
      <c r="H196" s="247">
        <v>2.0579999999999998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175</v>
      </c>
      <c r="AU196" s="253" t="s">
        <v>81</v>
      </c>
      <c r="AV196" s="14" t="s">
        <v>81</v>
      </c>
      <c r="AW196" s="14" t="s">
        <v>33</v>
      </c>
      <c r="AX196" s="14" t="s">
        <v>72</v>
      </c>
      <c r="AY196" s="253" t="s">
        <v>161</v>
      </c>
    </row>
    <row r="197" s="15" customFormat="1">
      <c r="A197" s="15"/>
      <c r="B197" s="256"/>
      <c r="C197" s="257"/>
      <c r="D197" s="228" t="s">
        <v>175</v>
      </c>
      <c r="E197" s="258" t="s">
        <v>19</v>
      </c>
      <c r="F197" s="259" t="s">
        <v>192</v>
      </c>
      <c r="G197" s="257"/>
      <c r="H197" s="260">
        <v>69.031000000000006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6" t="s">
        <v>175</v>
      </c>
      <c r="AU197" s="266" t="s">
        <v>81</v>
      </c>
      <c r="AV197" s="15" t="s">
        <v>167</v>
      </c>
      <c r="AW197" s="15" t="s">
        <v>33</v>
      </c>
      <c r="AX197" s="15" t="s">
        <v>79</v>
      </c>
      <c r="AY197" s="266" t="s">
        <v>161</v>
      </c>
    </row>
    <row r="198" s="2" customFormat="1" ht="24.15" customHeight="1">
      <c r="A198" s="40"/>
      <c r="B198" s="41"/>
      <c r="C198" s="215" t="s">
        <v>370</v>
      </c>
      <c r="D198" s="215" t="s">
        <v>163</v>
      </c>
      <c r="E198" s="216" t="s">
        <v>1237</v>
      </c>
      <c r="F198" s="217" t="s">
        <v>1227</v>
      </c>
      <c r="G198" s="218" t="s">
        <v>228</v>
      </c>
      <c r="H198" s="219">
        <v>621.279</v>
      </c>
      <c r="I198" s="220"/>
      <c r="J198" s="221">
        <f>ROUND(I198*H198,2)</f>
        <v>0</v>
      </c>
      <c r="K198" s="217" t="s">
        <v>185</v>
      </c>
      <c r="L198" s="46"/>
      <c r="M198" s="222" t="s">
        <v>19</v>
      </c>
      <c r="N198" s="223" t="s">
        <v>43</v>
      </c>
      <c r="O198" s="86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6" t="s">
        <v>167</v>
      </c>
      <c r="AT198" s="226" t="s">
        <v>163</v>
      </c>
      <c r="AU198" s="226" t="s">
        <v>81</v>
      </c>
      <c r="AY198" s="19" t="s">
        <v>161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9" t="s">
        <v>79</v>
      </c>
      <c r="BK198" s="227">
        <f>ROUND(I198*H198,2)</f>
        <v>0</v>
      </c>
      <c r="BL198" s="19" t="s">
        <v>167</v>
      </c>
      <c r="BM198" s="226" t="s">
        <v>1238</v>
      </c>
    </row>
    <row r="199" s="2" customFormat="1">
      <c r="A199" s="40"/>
      <c r="B199" s="41"/>
      <c r="C199" s="42"/>
      <c r="D199" s="254" t="s">
        <v>187</v>
      </c>
      <c r="E199" s="42"/>
      <c r="F199" s="255" t="s">
        <v>1239</v>
      </c>
      <c r="G199" s="42"/>
      <c r="H199" s="42"/>
      <c r="I199" s="230"/>
      <c r="J199" s="42"/>
      <c r="K199" s="42"/>
      <c r="L199" s="46"/>
      <c r="M199" s="231"/>
      <c r="N199" s="232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187</v>
      </c>
      <c r="AU199" s="19" t="s">
        <v>81</v>
      </c>
    </row>
    <row r="200" s="14" customFormat="1">
      <c r="A200" s="14"/>
      <c r="B200" s="243"/>
      <c r="C200" s="244"/>
      <c r="D200" s="228" t="s">
        <v>175</v>
      </c>
      <c r="E200" s="245" t="s">
        <v>19</v>
      </c>
      <c r="F200" s="246" t="s">
        <v>1235</v>
      </c>
      <c r="G200" s="244"/>
      <c r="H200" s="247">
        <v>66.972999999999999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175</v>
      </c>
      <c r="AU200" s="253" t="s">
        <v>81</v>
      </c>
      <c r="AV200" s="14" t="s">
        <v>81</v>
      </c>
      <c r="AW200" s="14" t="s">
        <v>33</v>
      </c>
      <c r="AX200" s="14" t="s">
        <v>72</v>
      </c>
      <c r="AY200" s="253" t="s">
        <v>161</v>
      </c>
    </row>
    <row r="201" s="14" customFormat="1">
      <c r="A201" s="14"/>
      <c r="B201" s="243"/>
      <c r="C201" s="244"/>
      <c r="D201" s="228" t="s">
        <v>175</v>
      </c>
      <c r="E201" s="245" t="s">
        <v>19</v>
      </c>
      <c r="F201" s="246" t="s">
        <v>1236</v>
      </c>
      <c r="G201" s="244"/>
      <c r="H201" s="247">
        <v>2.0579999999999998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175</v>
      </c>
      <c r="AU201" s="253" t="s">
        <v>81</v>
      </c>
      <c r="AV201" s="14" t="s">
        <v>81</v>
      </c>
      <c r="AW201" s="14" t="s">
        <v>33</v>
      </c>
      <c r="AX201" s="14" t="s">
        <v>72</v>
      </c>
      <c r="AY201" s="253" t="s">
        <v>161</v>
      </c>
    </row>
    <row r="202" s="15" customFormat="1">
      <c r="A202" s="15"/>
      <c r="B202" s="256"/>
      <c r="C202" s="257"/>
      <c r="D202" s="228" t="s">
        <v>175</v>
      </c>
      <c r="E202" s="258" t="s">
        <v>19</v>
      </c>
      <c r="F202" s="259" t="s">
        <v>192</v>
      </c>
      <c r="G202" s="257"/>
      <c r="H202" s="260">
        <v>69.031000000000006</v>
      </c>
      <c r="I202" s="261"/>
      <c r="J202" s="257"/>
      <c r="K202" s="257"/>
      <c r="L202" s="262"/>
      <c r="M202" s="263"/>
      <c r="N202" s="264"/>
      <c r="O202" s="264"/>
      <c r="P202" s="264"/>
      <c r="Q202" s="264"/>
      <c r="R202" s="264"/>
      <c r="S202" s="264"/>
      <c r="T202" s="26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6" t="s">
        <v>175</v>
      </c>
      <c r="AU202" s="266" t="s">
        <v>81</v>
      </c>
      <c r="AV202" s="15" t="s">
        <v>167</v>
      </c>
      <c r="AW202" s="15" t="s">
        <v>33</v>
      </c>
      <c r="AX202" s="15" t="s">
        <v>79</v>
      </c>
      <c r="AY202" s="266" t="s">
        <v>161</v>
      </c>
    </row>
    <row r="203" s="14" customFormat="1">
      <c r="A203" s="14"/>
      <c r="B203" s="243"/>
      <c r="C203" s="244"/>
      <c r="D203" s="228" t="s">
        <v>175</v>
      </c>
      <c r="E203" s="244"/>
      <c r="F203" s="246" t="s">
        <v>1240</v>
      </c>
      <c r="G203" s="244"/>
      <c r="H203" s="247">
        <v>621.279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175</v>
      </c>
      <c r="AU203" s="253" t="s">
        <v>81</v>
      </c>
      <c r="AV203" s="14" t="s">
        <v>81</v>
      </c>
      <c r="AW203" s="14" t="s">
        <v>4</v>
      </c>
      <c r="AX203" s="14" t="s">
        <v>79</v>
      </c>
      <c r="AY203" s="253" t="s">
        <v>161</v>
      </c>
    </row>
    <row r="204" s="2" customFormat="1" ht="24.15" customHeight="1">
      <c r="A204" s="40"/>
      <c r="B204" s="41"/>
      <c r="C204" s="215" t="s">
        <v>375</v>
      </c>
      <c r="D204" s="215" t="s">
        <v>163</v>
      </c>
      <c r="E204" s="216" t="s">
        <v>1241</v>
      </c>
      <c r="F204" s="217" t="s">
        <v>1242</v>
      </c>
      <c r="G204" s="218" t="s">
        <v>228</v>
      </c>
      <c r="H204" s="219">
        <v>2.0579999999999998</v>
      </c>
      <c r="I204" s="220"/>
      <c r="J204" s="221">
        <f>ROUND(I204*H204,2)</f>
        <v>0</v>
      </c>
      <c r="K204" s="217" t="s">
        <v>19</v>
      </c>
      <c r="L204" s="46"/>
      <c r="M204" s="222" t="s">
        <v>19</v>
      </c>
      <c r="N204" s="223" t="s">
        <v>43</v>
      </c>
      <c r="O204" s="86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6" t="s">
        <v>167</v>
      </c>
      <c r="AT204" s="226" t="s">
        <v>163</v>
      </c>
      <c r="AU204" s="226" t="s">
        <v>81</v>
      </c>
      <c r="AY204" s="19" t="s">
        <v>161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19" t="s">
        <v>79</v>
      </c>
      <c r="BK204" s="227">
        <f>ROUND(I204*H204,2)</f>
        <v>0</v>
      </c>
      <c r="BL204" s="19" t="s">
        <v>167</v>
      </c>
      <c r="BM204" s="226" t="s">
        <v>1243</v>
      </c>
    </row>
    <row r="205" s="14" customFormat="1">
      <c r="A205" s="14"/>
      <c r="B205" s="243"/>
      <c r="C205" s="244"/>
      <c r="D205" s="228" t="s">
        <v>175</v>
      </c>
      <c r="E205" s="245" t="s">
        <v>19</v>
      </c>
      <c r="F205" s="246" t="s">
        <v>1236</v>
      </c>
      <c r="G205" s="244"/>
      <c r="H205" s="247">
        <v>2.0579999999999998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175</v>
      </c>
      <c r="AU205" s="253" t="s">
        <v>81</v>
      </c>
      <c r="AV205" s="14" t="s">
        <v>81</v>
      </c>
      <c r="AW205" s="14" t="s">
        <v>33</v>
      </c>
      <c r="AX205" s="14" t="s">
        <v>79</v>
      </c>
      <c r="AY205" s="253" t="s">
        <v>161</v>
      </c>
    </row>
    <row r="206" s="2" customFormat="1" ht="24.15" customHeight="1">
      <c r="A206" s="40"/>
      <c r="B206" s="41"/>
      <c r="C206" s="215" t="s">
        <v>379</v>
      </c>
      <c r="D206" s="215" t="s">
        <v>163</v>
      </c>
      <c r="E206" s="216" t="s">
        <v>1244</v>
      </c>
      <c r="F206" s="217" t="s">
        <v>1245</v>
      </c>
      <c r="G206" s="218" t="s">
        <v>228</v>
      </c>
      <c r="H206" s="219">
        <v>66.972999999999999</v>
      </c>
      <c r="I206" s="220"/>
      <c r="J206" s="221">
        <f>ROUND(I206*H206,2)</f>
        <v>0</v>
      </c>
      <c r="K206" s="217" t="s">
        <v>19</v>
      </c>
      <c r="L206" s="46"/>
      <c r="M206" s="222" t="s">
        <v>19</v>
      </c>
      <c r="N206" s="223" t="s">
        <v>43</v>
      </c>
      <c r="O206" s="86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6" t="s">
        <v>167</v>
      </c>
      <c r="AT206" s="226" t="s">
        <v>163</v>
      </c>
      <c r="AU206" s="226" t="s">
        <v>81</v>
      </c>
      <c r="AY206" s="19" t="s">
        <v>161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9" t="s">
        <v>79</v>
      </c>
      <c r="BK206" s="227">
        <f>ROUND(I206*H206,2)</f>
        <v>0</v>
      </c>
      <c r="BL206" s="19" t="s">
        <v>167</v>
      </c>
      <c r="BM206" s="226" t="s">
        <v>1246</v>
      </c>
    </row>
    <row r="207" s="14" customFormat="1">
      <c r="A207" s="14"/>
      <c r="B207" s="243"/>
      <c r="C207" s="244"/>
      <c r="D207" s="228" t="s">
        <v>175</v>
      </c>
      <c r="E207" s="245" t="s">
        <v>19</v>
      </c>
      <c r="F207" s="246" t="s">
        <v>1235</v>
      </c>
      <c r="G207" s="244"/>
      <c r="H207" s="247">
        <v>66.972999999999999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175</v>
      </c>
      <c r="AU207" s="253" t="s">
        <v>81</v>
      </c>
      <c r="AV207" s="14" t="s">
        <v>81</v>
      </c>
      <c r="AW207" s="14" t="s">
        <v>33</v>
      </c>
      <c r="AX207" s="14" t="s">
        <v>79</v>
      </c>
      <c r="AY207" s="253" t="s">
        <v>161</v>
      </c>
    </row>
    <row r="208" s="2" customFormat="1" ht="24.15" customHeight="1">
      <c r="A208" s="40"/>
      <c r="B208" s="41"/>
      <c r="C208" s="215" t="s">
        <v>383</v>
      </c>
      <c r="D208" s="215" t="s">
        <v>163</v>
      </c>
      <c r="E208" s="216" t="s">
        <v>1247</v>
      </c>
      <c r="F208" s="217" t="s">
        <v>227</v>
      </c>
      <c r="G208" s="218" t="s">
        <v>228</v>
      </c>
      <c r="H208" s="219">
        <v>99.093000000000004</v>
      </c>
      <c r="I208" s="220"/>
      <c r="J208" s="221">
        <f>ROUND(I208*H208,2)</f>
        <v>0</v>
      </c>
      <c r="K208" s="217" t="s">
        <v>19</v>
      </c>
      <c r="L208" s="46"/>
      <c r="M208" s="222" t="s">
        <v>19</v>
      </c>
      <c r="N208" s="223" t="s">
        <v>43</v>
      </c>
      <c r="O208" s="86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6" t="s">
        <v>167</v>
      </c>
      <c r="AT208" s="226" t="s">
        <v>163</v>
      </c>
      <c r="AU208" s="226" t="s">
        <v>81</v>
      </c>
      <c r="AY208" s="19" t="s">
        <v>161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9" t="s">
        <v>79</v>
      </c>
      <c r="BK208" s="227">
        <f>ROUND(I208*H208,2)</f>
        <v>0</v>
      </c>
      <c r="BL208" s="19" t="s">
        <v>167</v>
      </c>
      <c r="BM208" s="226" t="s">
        <v>1248</v>
      </c>
    </row>
    <row r="209" s="14" customFormat="1">
      <c r="A209" s="14"/>
      <c r="B209" s="243"/>
      <c r="C209" s="244"/>
      <c r="D209" s="228" t="s">
        <v>175</v>
      </c>
      <c r="E209" s="245" t="s">
        <v>19</v>
      </c>
      <c r="F209" s="246" t="s">
        <v>1225</v>
      </c>
      <c r="G209" s="244"/>
      <c r="H209" s="247">
        <v>99.093000000000004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175</v>
      </c>
      <c r="AU209" s="253" t="s">
        <v>81</v>
      </c>
      <c r="AV209" s="14" t="s">
        <v>81</v>
      </c>
      <c r="AW209" s="14" t="s">
        <v>33</v>
      </c>
      <c r="AX209" s="14" t="s">
        <v>79</v>
      </c>
      <c r="AY209" s="253" t="s">
        <v>161</v>
      </c>
    </row>
    <row r="210" s="12" customFormat="1" ht="22.8" customHeight="1">
      <c r="A210" s="12"/>
      <c r="B210" s="199"/>
      <c r="C210" s="200"/>
      <c r="D210" s="201" t="s">
        <v>71</v>
      </c>
      <c r="E210" s="213" t="s">
        <v>468</v>
      </c>
      <c r="F210" s="213" t="s">
        <v>469</v>
      </c>
      <c r="G210" s="200"/>
      <c r="H210" s="200"/>
      <c r="I210" s="203"/>
      <c r="J210" s="214">
        <f>BK210</f>
        <v>0</v>
      </c>
      <c r="K210" s="200"/>
      <c r="L210" s="205"/>
      <c r="M210" s="206"/>
      <c r="N210" s="207"/>
      <c r="O210" s="207"/>
      <c r="P210" s="208">
        <f>SUM(P211:P212)</f>
        <v>0</v>
      </c>
      <c r="Q210" s="207"/>
      <c r="R210" s="208">
        <f>SUM(R211:R212)</f>
        <v>0</v>
      </c>
      <c r="S210" s="207"/>
      <c r="T210" s="209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0" t="s">
        <v>79</v>
      </c>
      <c r="AT210" s="211" t="s">
        <v>71</v>
      </c>
      <c r="AU210" s="211" t="s">
        <v>79</v>
      </c>
      <c r="AY210" s="210" t="s">
        <v>161</v>
      </c>
      <c r="BK210" s="212">
        <f>SUM(BK211:BK212)</f>
        <v>0</v>
      </c>
    </row>
    <row r="211" s="2" customFormat="1" ht="24.15" customHeight="1">
      <c r="A211" s="40"/>
      <c r="B211" s="41"/>
      <c r="C211" s="215" t="s">
        <v>388</v>
      </c>
      <c r="D211" s="215" t="s">
        <v>163</v>
      </c>
      <c r="E211" s="216" t="s">
        <v>1249</v>
      </c>
      <c r="F211" s="217" t="s">
        <v>1250</v>
      </c>
      <c r="G211" s="218" t="s">
        <v>228</v>
      </c>
      <c r="H211" s="219">
        <v>260.25999999999999</v>
      </c>
      <c r="I211" s="220"/>
      <c r="J211" s="221">
        <f>ROUND(I211*H211,2)</f>
        <v>0</v>
      </c>
      <c r="K211" s="217" t="s">
        <v>185</v>
      </c>
      <c r="L211" s="46"/>
      <c r="M211" s="222" t="s">
        <v>19</v>
      </c>
      <c r="N211" s="223" t="s">
        <v>43</v>
      </c>
      <c r="O211" s="86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6" t="s">
        <v>167</v>
      </c>
      <c r="AT211" s="226" t="s">
        <v>163</v>
      </c>
      <c r="AU211" s="226" t="s">
        <v>81</v>
      </c>
      <c r="AY211" s="19" t="s">
        <v>161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9" t="s">
        <v>79</v>
      </c>
      <c r="BK211" s="227">
        <f>ROUND(I211*H211,2)</f>
        <v>0</v>
      </c>
      <c r="BL211" s="19" t="s">
        <v>167</v>
      </c>
      <c r="BM211" s="226" t="s">
        <v>1251</v>
      </c>
    </row>
    <row r="212" s="2" customFormat="1">
      <c r="A212" s="40"/>
      <c r="B212" s="41"/>
      <c r="C212" s="42"/>
      <c r="D212" s="254" t="s">
        <v>187</v>
      </c>
      <c r="E212" s="42"/>
      <c r="F212" s="255" t="s">
        <v>1252</v>
      </c>
      <c r="G212" s="42"/>
      <c r="H212" s="42"/>
      <c r="I212" s="230"/>
      <c r="J212" s="42"/>
      <c r="K212" s="42"/>
      <c r="L212" s="46"/>
      <c r="M212" s="280"/>
      <c r="N212" s="281"/>
      <c r="O212" s="282"/>
      <c r="P212" s="282"/>
      <c r="Q212" s="282"/>
      <c r="R212" s="282"/>
      <c r="S212" s="282"/>
      <c r="T212" s="283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187</v>
      </c>
      <c r="AU212" s="19" t="s">
        <v>81</v>
      </c>
    </row>
    <row r="213" s="2" customFormat="1" ht="6.96" customHeight="1">
      <c r="A213" s="40"/>
      <c r="B213" s="61"/>
      <c r="C213" s="62"/>
      <c r="D213" s="62"/>
      <c r="E213" s="62"/>
      <c r="F213" s="62"/>
      <c r="G213" s="62"/>
      <c r="H213" s="62"/>
      <c r="I213" s="62"/>
      <c r="J213" s="62"/>
      <c r="K213" s="62"/>
      <c r="L213" s="46"/>
      <c r="M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</row>
  </sheetData>
  <sheetProtection sheet="1" autoFilter="0" formatColumns="0" formatRows="0" objects="1" scenarios="1" spinCount="100000" saltValue="7BLw0FhzZeZNuvCgeRccKr1P2n2Xal5KhqFV1O6jwifV2oRsBBHkenKppRe/uuNzm095Cs+XKZbhmbA5TXfX+g==" hashValue="7TSLG3hw6CgPFr6yYSize1SDFTPFbHYmKdMsYXdVGY2nqio+8FH5dDfzenR2Z9yc/V5VLdAWQWHcrIqIviLU3w==" algorithmName="SHA-512" password="CC35"/>
  <autoFilter ref="C86:K212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2/113107122"/>
    <hyperlink ref="F95" r:id="rId2" display="https://podminky.urs.cz/item/CS_URS_2024_02/113107141"/>
    <hyperlink ref="F101" r:id="rId3" display="https://podminky.urs.cz/item/CS_URS_2024_02/122211101"/>
    <hyperlink ref="F109" r:id="rId4" display="https://podminky.urs.cz/item/CS_URS_2024_02/122311101"/>
    <hyperlink ref="F117" r:id="rId5" display="https://podminky.urs.cz/item/CS_URS_2024_02/132312131"/>
    <hyperlink ref="F120" r:id="rId6" display="https://podminky.urs.cz/item/CS_URS_2024_02/162751117"/>
    <hyperlink ref="F123" r:id="rId7" display="https://podminky.urs.cz/item/CS_URS_2024_02/162751137"/>
    <hyperlink ref="F131" r:id="rId8" display="https://podminky.urs.cz/item/CS_URS_2024_02/175111101"/>
    <hyperlink ref="F137" r:id="rId9" display="https://podminky.urs.cz/item/CS_URS_2024_02/451573111"/>
    <hyperlink ref="F145" r:id="rId10" display="https://podminky.urs.cz/item/CS_URS_2024_02/596211113"/>
    <hyperlink ref="F155" r:id="rId11" display="https://podminky.urs.cz/item/CS_URS_2024_02/871313122"/>
    <hyperlink ref="F161" r:id="rId12" display="https://podminky.urs.cz/item/CS_URS_2024_02/899722112"/>
    <hyperlink ref="F169" r:id="rId13" display="https://podminky.urs.cz/item/CS_URS_2024_02/935113111"/>
    <hyperlink ref="F182" r:id="rId14" display="https://podminky.urs.cz/item/CS_URS_2024_02/985111232"/>
    <hyperlink ref="F187" r:id="rId15" display="https://podminky.urs.cz/item/CS_URS_2024_02/997221551"/>
    <hyperlink ref="F190" r:id="rId16" display="https://podminky.urs.cz/item/CS_URS_2024_02/997221559"/>
    <hyperlink ref="F194" r:id="rId17" display="https://podminky.urs.cz/item/CS_URS_2024_02/997221561"/>
    <hyperlink ref="F199" r:id="rId18" display="https://podminky.urs.cz/item/CS_URS_2024_02/997221569"/>
    <hyperlink ref="F212" r:id="rId19" display="https://podminky.urs.cz/item/CS_URS_2024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Sedláčková Dagmar</dc:creator>
  <cp:lastModifiedBy>Sedláčková Dagmar</cp:lastModifiedBy>
  <dcterms:created xsi:type="dcterms:W3CDTF">2024-11-04T10:28:58Z</dcterms:created>
  <dcterms:modified xsi:type="dcterms:W3CDTF">2024-11-04T10:29:08Z</dcterms:modified>
</cp:coreProperties>
</file>